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4310" windowHeight="11400" tabRatio="949" activeTab="0"/>
  </bookViews>
  <sheets>
    <sheet name="Záradék" sheetId="1" r:id="rId1"/>
    <sheet name="Összesítő" sheetId="2" r:id="rId2"/>
    <sheet name="I. épületrész" sheetId="3" r:id="rId3"/>
    <sheet name="II. épületrész" sheetId="4" r:id="rId4"/>
    <sheet name="Lapostető felújítás" sheetId="5" r:id="rId5"/>
    <sheet name="Nyílászárók" sheetId="6" r:id="rId6"/>
    <sheet name="Akadálymentesítés" sheetId="7" r:id="rId7"/>
  </sheets>
  <definedNames>
    <definedName name="_xlnm.Print_Area" localSheetId="6">'Akadálymentesítés'!$A$1:$I$47</definedName>
    <definedName name="_xlnm.Print_Area" localSheetId="4">'Lapostető felújítás'!$A$1:$J$25</definedName>
    <definedName name="_xlnm.Print_Area" localSheetId="5">'Nyílászárók'!$A$1:$I$30</definedName>
    <definedName name="_xlnm.Print_Area" localSheetId="1">'Összesítő'!$A$1:$E$16</definedName>
    <definedName name="_xlnm.Print_Area" localSheetId="0">'Záradék'!$A$1:$E$24</definedName>
  </definedNames>
  <calcPr fullCalcOnLoad="1" fullPrecision="0"/>
</workbook>
</file>

<file path=xl/sharedStrings.xml><?xml version="1.0" encoding="utf-8"?>
<sst xmlns="http://schemas.openxmlformats.org/spreadsheetml/2006/main" count="522" uniqueCount="290">
  <si>
    <t>Munkanem megnevezése</t>
  </si>
  <si>
    <t>Anyag összege</t>
  </si>
  <si>
    <t>Díj összege</t>
  </si>
  <si>
    <t>Ssz.</t>
  </si>
  <si>
    <t>Tétel szövege</t>
  </si>
  <si>
    <t>Menny.</t>
  </si>
  <si>
    <t>Munkanem összesen:</t>
  </si>
  <si>
    <t>Összesen:</t>
  </si>
  <si>
    <t>Nyílászárók</t>
  </si>
  <si>
    <t>1.</t>
  </si>
  <si>
    <t>2.</t>
  </si>
  <si>
    <t>3.</t>
  </si>
  <si>
    <t>4.</t>
  </si>
  <si>
    <t>5.</t>
  </si>
  <si>
    <t>6.</t>
  </si>
  <si>
    <t>7.</t>
  </si>
  <si>
    <t>8.</t>
  </si>
  <si>
    <t>Anyag+Díj összege</t>
  </si>
  <si>
    <t>db</t>
  </si>
  <si>
    <t>m2</t>
  </si>
  <si>
    <t>M.e.</t>
  </si>
  <si>
    <t>Tétel-szám</t>
  </si>
  <si>
    <t>Egységre jutó nettó anyagdíj</t>
  </si>
  <si>
    <t>Egységre jutó nettó munkadíj</t>
  </si>
  <si>
    <t>Tételre jutó összes nettó anyagdíj</t>
  </si>
  <si>
    <t>Tételre jutó összes munkadíj</t>
  </si>
  <si>
    <t>Tételre jutó összes nettó munkadíj</t>
  </si>
  <si>
    <t>Épület nettó költségei</t>
  </si>
  <si>
    <t xml:space="preserve">                                       </t>
  </si>
  <si>
    <t xml:space="preserve">                                                                              </t>
  </si>
  <si>
    <t>Költségvetés főösszesítő</t>
  </si>
  <si>
    <t>Megnevezés</t>
  </si>
  <si>
    <t>Anyagköltség</t>
  </si>
  <si>
    <t>Díjköltség</t>
  </si>
  <si>
    <t>1. Építmény közvetlen költségei</t>
  </si>
  <si>
    <t>2.1 ÁFA vetítési alap</t>
  </si>
  <si>
    <t>2.2 Áfa</t>
  </si>
  <si>
    <t>3.  A munka ára</t>
  </si>
  <si>
    <t>Aláírás</t>
  </si>
  <si>
    <t>9.</t>
  </si>
  <si>
    <t>10.</t>
  </si>
  <si>
    <t>11.</t>
  </si>
  <si>
    <t>Lapostető</t>
  </si>
  <si>
    <t>12.</t>
  </si>
  <si>
    <t>13.</t>
  </si>
  <si>
    <t>14.</t>
  </si>
  <si>
    <t>15.</t>
  </si>
  <si>
    <t>20.</t>
  </si>
  <si>
    <t>21.</t>
  </si>
  <si>
    <t>43-003-13-0415601</t>
  </si>
  <si>
    <t>48-005-1.5.1.1-0095512</t>
  </si>
  <si>
    <t>48-007-11.1.1.1-0113050</t>
  </si>
  <si>
    <t>m</t>
  </si>
  <si>
    <t>16.</t>
  </si>
  <si>
    <t>17.</t>
  </si>
  <si>
    <t>18.</t>
  </si>
  <si>
    <t>19.</t>
  </si>
  <si>
    <t>22.</t>
  </si>
  <si>
    <t>23.</t>
  </si>
  <si>
    <t>24.</t>
  </si>
  <si>
    <t>25.</t>
  </si>
  <si>
    <t>26.</t>
  </si>
  <si>
    <t>27.</t>
  </si>
  <si>
    <t>K-tétel</t>
  </si>
  <si>
    <t>Csongrád Város Önkormányzata, 6640 Csongrád, Kossuth tér 7.</t>
  </si>
  <si>
    <t>m3</t>
  </si>
  <si>
    <t>Helyszíni beton és vasbeton munkák
Bontási munkák
Beton aljzatok, járdák bontása 10 cm vastagságig,
kavicsbetonból, salakbetonból</t>
  </si>
  <si>
    <t xml:space="preserve">31-000-0034810 </t>
  </si>
  <si>
    <t>31-000-0034742</t>
  </si>
  <si>
    <t>Bontási munkák
Lépcsőszerkezetek bontása,
vasbetonból,
C16/20 betonminőségig</t>
  </si>
  <si>
    <t>Munkagödör és munkaárok készítése
Munkaárok földkiemelése közművesített területen,kézi erővel,
bármely konzisztenciájú talajban, dúcolás nélkül,
2,0 m˛ szelvényig,
IV. talajosztály</t>
  </si>
  <si>
    <t>21-003-0014722</t>
  </si>
  <si>
    <t>Feltöltések alap- és lábazati falak közéés alagsori vagy alá nem pincézett földszintipadozatok alá, az anyag szétterítésével,mozgatásával, kézi döngöléssel,
osztályozatlan kavicsból
Nyers homokos kavics NHK 0/63 Q-TT Nyékládháza</t>
  </si>
  <si>
    <t>21-011-0016636</t>
  </si>
  <si>
    <t>Tömörítés
Tömörítés bármely tömörítési osztálybangépi erővel,
kis felületen,
tömörségi fok: 95%</t>
  </si>
  <si>
    <t>21-008-0016246</t>
  </si>
  <si>
    <t>Lépcső készítése
betonból,
X0b(H), X0v(H), XC1, XC2 környezeti osztályú,földnedves vagy kissé képlékeny konzisztenciájú betonból,
helyszíni keveréssel és bedolgozással, kézi csömöszöléssel
C20/25 - XC1 kissé képlékeny kavicsbeton keverék CEM 32,5 pc. Dçmax = 16 mm, m = 6,6 finomsági modulussal</t>
  </si>
  <si>
    <t>31-021-0059905</t>
  </si>
  <si>
    <t>Beton- és vasbetonalapok
Vasbeton sáv-, talp-, lemez- vagy gerendaalapkészítésehelyszínen kevert.....minőségű betonból
C20/25 - X0v(H) képlékeny kavicsbeton keverék CEM 32,5 pc. Dçmax = 16 mm, m = 6,6 finomsági modulussal</t>
  </si>
  <si>
    <t>23-003-0024323</t>
  </si>
  <si>
    <t>Lakatos-szerkezetek elhelyezése
Korlátok, rácsok, kerítések elhelyezése
Lépcsőkorlát elhelyezése fészekbe vagy kőcsavarosrögzítéssel
Acélcső korlát, 51 mm átmérőjű kézfogóval, alatta 5 sor 18 mm átmérőjű osztással, porszórt felülettel</t>
  </si>
  <si>
    <t>45-004-0391501</t>
  </si>
  <si>
    <t>Válaszfal bontása,
égetett agyag-kerámia termékekből,
erősítő pillérrel vagy erősítő pillér nélkül falazva,
üreges kerámia válaszfaltéglából,
12 cm vastagságig,
falazó, cementes mészhabarcsból falazva</t>
  </si>
  <si>
    <t>33-000-0087433</t>
  </si>
  <si>
    <t>Asztalosszerkezetek elhelyezése
Bontások
Fa nyílászáró szerkezetek bontása, ajtó, ablak vagy kapu,
2,00 m2-ig</t>
  </si>
  <si>
    <t>44-000-0355513</t>
  </si>
  <si>
    <t>Sík vagy alulbordás vasbeton lemez készítése, 15°-os hajlásszögig,X0v(H), XC1, XC2, XC3 környezeti osztályú,kissé képlékeny vagy képlékeny konzisztenciájú betonból,
kézi erővel, vibrátoros tömörítéssel,
12 cm vastagságig
C20/25 - XC1 kissé képlékeny kavicsbeton keverék CEM 32,5 pc. Dçmax = 16 mm, m = 6,6 finomsági modulussal</t>
  </si>
  <si>
    <t>31-021-0051934</t>
  </si>
  <si>
    <t>Bontási munkák
Lapburkolatok bontása,
fal-, pillér- és oszlopburkolat, bármely méretűmozaik, kőagyag és csempe</t>
  </si>
  <si>
    <t>42-000-0222053</t>
  </si>
  <si>
    <t>Vakolatjavítás
oldalfalon, tégla-, beton-, kőfelületen vagy építőlemezen,a meglazult, sérült vakolat előzetes leverésével,
hiánypótlás 25% felett
Hvb4-mc, beltéri, vakoló, cementes mészhabarcs mészpéppel</t>
  </si>
  <si>
    <t>36-090-0129993</t>
  </si>
  <si>
    <t>Padlóburkolat készítése,
beltérben,
tégla, beton, vakolt alapfelületen,
gres, kőporcelán lappal,
kötésben vagy hálósan, 3-5 mm vtg. ragasztóba rakva, 1-10 mm fugaszéleséggel,
20x20 - 40x40 cm közötti lapmérettel
SAKRET FK-25 csemperagasztó profi, FF-25 keskeny fugázó, fehér</t>
  </si>
  <si>
    <t xml:space="preserve">42-022-0248724 </t>
  </si>
  <si>
    <t>Fal- , pillér- és oszlopburkolat készítése
beltérben,
tégla, beton, vakolt alapfelületen,
gres, kőporcelán lappal,
kötésben vagy hálósan, 3-5 mm vtg. ragasztóba rakva, 1-10 mm fugaszéleséggel,
20x20 - 40x40 cm közötti lapmérettel
SAKRET FK-25 csemperagasztó profi, FF-25 keskeny fugázó, fehér</t>
  </si>
  <si>
    <t>42-012-0227340</t>
  </si>
  <si>
    <t>47-000-3626510</t>
  </si>
  <si>
    <t>Felület előkészítések, részmunkák
Belső festéseknél felület előkészítése, részmunkák;
glettelés,
gipszes glettel,
vakolt felületen,
tagolt felületen
POLI-FARBE Corso 0-6 beltéri glettanyag, fehér</t>
  </si>
  <si>
    <t>Diszperziós festés
műanyag bázisú vizes-diszperziós fehér vagy gyárilag színezett festékkel,
új vagy régi lekapart, előkészített alapfelületen vagy jól tapadó meglévő festékrétegen,beton felületen, két rétegben,
tagolt sima felületen
Diszperzit belső falfesték, fehér 100</t>
  </si>
  <si>
    <t>47-011-0458856</t>
  </si>
  <si>
    <t>Lakatos-szerkezetek elhelyezése
Korlátok, rácsok, kerítések elhelyezése
Cső kézfogó elhelyezése, falba szerelve
Csőkézfogó</t>
  </si>
  <si>
    <t xml:space="preserve">45-004-0391525 </t>
  </si>
  <si>
    <t>Akadálymentesítés</t>
  </si>
  <si>
    <t>43-000-8</t>
  </si>
  <si>
    <t>Falfedések egy vagy két vízoros, hajlatbádog bontása, 100 cm kiterített szélességig</t>
  </si>
  <si>
    <t xml:space="preserve">m      </t>
  </si>
  <si>
    <t>43-003-6.3.1-0993002</t>
  </si>
  <si>
    <t>Viharléc szerelés, horganyzott acéllemezből, 10 cm kiterített szélességgel Viharléc LINDAB FOP tűzihorganyzott/Z 275 szegély 0,5 mm vtg., Ksz: 10 cm</t>
  </si>
  <si>
    <t>ERESZ  kialakításához: Fóliabádog műanyag szigetelés mechanikai rögzítéséhez, egyik oldalán lágyított PVC bevonattal, másik oldalán korrózióvédelemmel, 25 cm kiterített szélességig RHENOFOL C "fóliabádog" szürke</t>
  </si>
  <si>
    <t>ERESZ VONAL kialakításához(hőszigetelés fogadására): Fóliabádog műanyag szigetelés mechanikai rögzítéséhez, egyik oldalán lágyított PVC bevonattal, másik oldalán korrózióvédelemmel, 50 cm kiterített szélességig RHENOFOL C "fóliabádog"</t>
  </si>
  <si>
    <t xml:space="preserve">m2     </t>
  </si>
  <si>
    <t>48-005-1.4.1.1-0095512</t>
  </si>
  <si>
    <t>48-005-1.21.1.3.1.1-0095517</t>
  </si>
  <si>
    <t xml:space="preserve">db     </t>
  </si>
  <si>
    <t>48-005-1.71.5-0413470</t>
  </si>
  <si>
    <t>Csapadékvíz elleni szigetelés; Vízszintes felületen, egy rétegben, minimum 1,2 mm vastag lágy PVC lemezzel,PUR ragasztással, átlapolások forrólevegős hegesztésével BAUDER THERMOFOL-U 15V szöveterősítéses, 1,5 mm vastag  lágy PVC szigetelőlemez, filckasírozással vagy FATRAFOL 810 műa.szigetelő lemezzel</t>
  </si>
  <si>
    <t>Csapadékvíz elleni szigetelés; Függőleges felületen (kémény lábazaton vagy attikafalon), egy rétegben, minimum 1,2 mm vastag lágy PVC lemezzel, átlapolások forrólevegős hegesztésével BAUDER THERMOFOL-U 15 szöveterősítéses, 1,5 mm vastag lágy PVC szigetelőlemez</t>
  </si>
  <si>
    <t>Csapadékvíz elleni szigetelés; Csőátvezetés szigetelése, egyrétegű szigetelés esetén, csőátvezetés gallérozása Ø 150,01 - Ø 300 mm átmérő között, minimum 1,2 mm vastag szöveterősítés nélküli lágy PVC lemezzel, szélek forrólevegős  hegesztésével, polikloroprén anyagú ragasztóval rögzítve a cső felületén, a szigetelés szorítóbilincses lezárásával és tartósan rugalmas szilikonkitt éllezárással a csövön, a szigetelésre minimum 10,0 cm letalpalással, a szigetelés vagy a burkolat szintje fölé minimum 25,0 cm magasságig felvezetve BAUDER THERMOFOL-D 15 szöveterősítés nélküli, 1,5 mm vastag lágy PVC szigetelőlemez</t>
  </si>
  <si>
    <t>Csapadékvíz elleni szigetelés; Egytagú tetőösszefolyó vagy oldalkifolyó beépítése, csapadékvíz elleni szigeteléshez vízhatlanul csatlakoztatva, PVC anyagú oldalkifolyó beépítése  lágy PVC lemez szigetelésű tetőben EUROSZIG ITALPROFILI ART.  PVC anyagú tetőösszefolyó oldalkifolyó</t>
  </si>
  <si>
    <t>Lapostető hő- és hangszigetelése; Egyenes rétegrendű nemjárható lapostetőn vagy extenzív zöldtetőn,  vízszintes és függőleges felületen (rögzítéssel), egy rétegben, expandált polisztirolhab hőszigetelő lemezzel AUSTROTHERM normál hőszigetelő lemez, AT-N100 2000x1000x200 mm</t>
  </si>
  <si>
    <t>90-006-1</t>
  </si>
  <si>
    <t>HULLADÉK ELSZÁLLÍTÁSA veszélyes hulladék kezelővel</t>
  </si>
  <si>
    <t xml:space="preserve">A munka leírása: Galli János Általános Iskola és Alapfokú Művészeti Iskola épületenergetikai korszerűsítése                 </t>
  </si>
  <si>
    <t xml:space="preserve">
</t>
  </si>
  <si>
    <t>Beruházó neve, címe:</t>
  </si>
  <si>
    <t>Készítés dátuma:</t>
  </si>
  <si>
    <t>44-001-0355873</t>
  </si>
  <si>
    <t>Fa ajtók, nyíláskeretek elhelyezése
Fa beltéri nyílászárók
elhelyezése, előre kihagyott falnyílásba, utólagos elhelyezéssel,(szerelvényezve, finom beállítással),
MDF vagy keményhéjszerkezetes ajtó,
6,01-10,00 m kerület között
ConTacTrade kanadai beltéri kazettás ajtó, felül üvegezhető, kétszárnyú, MDF tokkal, oldalvilágítóval  150x210 cm</t>
  </si>
  <si>
    <t>Fa ajtók, nyíláskeretek elhelyezése
Fa beltéri nyílászárók
elhelyezése, előre kihagyott falnyílásba, utólagos elhelyezéssel, tömítés nélkül,(szerelvényezve, finom beállítással),
MDF vagy keményhéjszerkezetes ajtó,
6,01-10,00 m kerület között
ConTacTrade kanadai beltéri kazettás ajtó, tele lemezelt, egyszárnyú, MDF tokkal, kilincs nélkül, 100x210 cm</t>
  </si>
  <si>
    <t>44-001-0355803</t>
  </si>
  <si>
    <t>81-000-1.1.1</t>
  </si>
  <si>
    <t>Csővezetékek bontása, horganyzott vagy fekete acélcsövek tartószerkezetről, vagy padlócsatornából lángvágással, deponálással, DN 50 méretig</t>
  </si>
  <si>
    <t>81-001-1.3.3.1.1.1.1-0329501</t>
  </si>
  <si>
    <t>Ivóvíz vezeték, Ötrétegű cső szerelése, PE-Xc/Al/PE-HD anyagból, préshüvelyes kötéssel, cső elhelyezése csőidomok nélkül, szakaszos nyomáspróbával, falhoronyba vagy padlószerkezetbe szerelve (horonyvésés külön tételben), DN 12 WAVIN K1 Future cső tekercsben, 16x2,00 mm, 10 bar, 95 C fok, FFC16</t>
  </si>
  <si>
    <t>81-001-1.3.3.1.1.1.2-0329502</t>
  </si>
  <si>
    <t>Ivóvíz vezeték, Ötrétegű cső szerelése, PE-Xc/Al/PE-HD anyagból, préshüvelyes kötéssel, cső elhelyezése csőidomok nélkül, szakaszos nyomáspróbával, falhoronyba vagy padlószerkezetbe szerelve (horonyvésés külön tételben), DN 15 WAVIN K1 Future cső tekercsben, 20x2,25 mm, 10 bar, 95 C fok, FFC20</t>
  </si>
  <si>
    <t>81-001-1.3.3.1.2.1.1-0329571</t>
  </si>
  <si>
    <t>Ivóvíz vezeték, Ötrétegű cső szerelése, PE-Xc/Al/PE-HD anyagból, préshüvelyes kötéssel, csőidomok és szerelvények elhelyezése, egycsatlakozású csőidomok préselt kötéssel, DN 12 WAVIN Tigris K1 falikorong vakolat alatti WC tartályhoz, 16x1/2", FTFV16</t>
  </si>
  <si>
    <t>81-001-1.3.3.1.2.1.1-0329651</t>
  </si>
  <si>
    <t>Ivóvíz vezeték, Ötrétegű cső szerelése, PE-Xc/Al/PE-HD anyagból, préshüvelyes kötéssel, csőidomok és szerelvények elhelyezése, egycsatlakozású csőidomok préselt kötéssel, DN 12 WAVIN Tigris K1 belsőmenetes csatlakozóidom, 16x1/2", FTMB16</t>
  </si>
  <si>
    <t>81-002-3.2.1.2.3-0130971</t>
  </si>
  <si>
    <t>PVC lefolyóvezeték szerelése, tokos, gumigyűrűs kötésekkel, cső elhelyezése csőidomokkal, szakaszos tömörségi próbával, horonyba vagy padlócsatornába, DN 50 PIPELIFE PVC-U tokos lefolyócső 50x1,8x500 mm, KAEM050/0.5M</t>
  </si>
  <si>
    <t>81-002-3.2.1.2.6-0130975</t>
  </si>
  <si>
    <t>PVC lefolyóvezeték szerelése, tokos, gumigyűrűs kötésekkel, cső elhelyezése csőidomokkal, szakaszos tömörségi próbával, horonyba vagy padlócsatornába, DN 100 PIPELIFE PVC-U tokos lefolyócső 110x2,2x500 mm, KAEM110/0.5M</t>
  </si>
  <si>
    <t>82-000-1.2.1</t>
  </si>
  <si>
    <t>Szerelvények leszerelése, menetes szerelvények, DN 50 méretig</t>
  </si>
  <si>
    <t>82-000-3.4</t>
  </si>
  <si>
    <t>Vízellátás berendezési tárgyak leszerelése, WC csésze tartozékokkal</t>
  </si>
  <si>
    <t>82-000-3.5</t>
  </si>
  <si>
    <t>Vízellátás berendezési tárgyak leszerelése, vizelde tartozékokkal</t>
  </si>
  <si>
    <t>82-000-3.6</t>
  </si>
  <si>
    <t>Vízellátás berendezési tárgyak leszerelése, öblítőtartály tartozékokkal</t>
  </si>
  <si>
    <t>82-009-5.1-0118001</t>
  </si>
  <si>
    <t>Mosdó vagy mosómedence berendezés elhelyezése és bekötése, kifolyószelep, bűzelzáró és sarokszelep nélkül, falra szerelhető porcelán kivitelben (komplett) B&amp;K Porcelán mosdó mozgáskorlátozottak részére döntőberendezéssel 675x570 mm Cikkszám: TH410AI</t>
  </si>
  <si>
    <t>82-009-11.1.1.2-0118011</t>
  </si>
  <si>
    <t>WC csésze elhelyezése és bekötése, öblítőtartály, sarokszelep, WC ülőke,  nyomógomb nélkül, porcelánból, alsókifolyású, mélyöblítésű kivitelben B&amp;K Porcelán WC-kagyló mozgáskorlátozottak részére, padlón álló, alsó kifolyással, Cikkszám: TH420I</t>
  </si>
  <si>
    <t>82-009-12.1-0110003</t>
  </si>
  <si>
    <t>WC-csésze kiegészítő szerelvényeinek elhelyezése, WC-ülőke Mozgássérült WC ülőke, fehér műanyag, fém WC zsanérral</t>
  </si>
  <si>
    <t>82-009-12.2.1-0320071</t>
  </si>
  <si>
    <t>WC-csésze kiegészítő szerelvényeinek elhelyezése, WC csatlakozó, alsó kifolyású WC-hez WC-leültető gumi</t>
  </si>
  <si>
    <t>82-009-13.1-0230011</t>
  </si>
  <si>
    <t>WC öblítőtartály felszerelése és bekötése, falsík elé szerelhető, műanyag UNITAR WC öblítőtartály,szerelvényekkel, fehér</t>
  </si>
  <si>
    <t>82-009-17.1-0110161</t>
  </si>
  <si>
    <t>Berendezési tárgyak szerelvényeinek felszerelése, sarokszelep szerelés MOFÉM sárgaréz sarokszelep 1/2"-1/2" sárgaréz, krómozott, 10 bar, Kód: 163-0002-00</t>
  </si>
  <si>
    <t>82-009-19.8.1-0313165</t>
  </si>
  <si>
    <t>Csaptelepek és szerelvényeinek felszerelése, orvosi és speciális csaptelepek, mosdócsaptelep PRESTO 705 működtető karos mosdócsap, mozgássérültek részére, Cikkszám: 64652</t>
  </si>
  <si>
    <t>82-009-21.1-0135302</t>
  </si>
  <si>
    <t>Padló alatti illetve falba süllyeszthető bűzelzáró, padló alatti 1, 2, 3 ágú elhelyezése HL510NPr-3020, Padlólefolyó DN40/50 vízszintes csatlakozóval, Primus száraz bűzzárral, szigetelő karimával, nemesacél keretes, becsempézhető lefolyólappal 132x132mm / 112x112mm, 10-80mm-ig vágással rövidíthető magasítóval. Beépítés idejére merevítő védőfedél a csomagban.</t>
  </si>
  <si>
    <t>82-009-32-0120235</t>
  </si>
  <si>
    <t>Mozgássérült vízellátási berendezések kiegészítő szerelvényeinek elhelyezése VILLEROY&amp;BOCH/OMNIA VITA WC papírtartó a kapaszkodóhoz, fehér, Kód: 8718 50 00</t>
  </si>
  <si>
    <t>82-009-32-0181166</t>
  </si>
  <si>
    <t>Mozgássérült vízellátási berendezések kiegészítő szerelvényeinek elhelyezése B&amp;K Felhajlítható kapaszkodó szinterezett acél 600 mm, fehér Cikkszám: TH600L</t>
  </si>
  <si>
    <t>82-009-32-0181173</t>
  </si>
  <si>
    <t>Mozgássérült vízellátási berendezések kiegészítő szerelvényeinek elhelyezése B&amp;K Fix kapaszkodó baloldali megerősítéssel, szinterezett acél, 830 mm, színes, Cikkszám: TH832SZ</t>
  </si>
  <si>
    <t>82-016-2.1-0221001</t>
  </si>
  <si>
    <t>Szappan vagy illatosító adagolók elhelyezése falra szerelt kivitelben TORK S-1 fém, fehér színű folyékonyszappan adagoló, Rendelési szám: B&amp;K 252040</t>
  </si>
  <si>
    <t>82-016-3.1-0221011</t>
  </si>
  <si>
    <t>Papíradagolók elhelyezése falra szerelt kivitelben TORK MINI-BOX fém, fehér színű kéztörlőpapír adagoló, 120 m-es tekercshez, Rendelési szám: B&amp;K 200040</t>
  </si>
  <si>
    <t>82-016-4.1-0380166</t>
  </si>
  <si>
    <t>Hulladékgyűjtő elhelyezése falra szerelt kivitelben SCA Hygiene TORK Elevation típusú mini hulladékgyűjtő (padlóra is helyezhető), ABS műanyag, 33,8x19,0x16,0 cm, fekete, Cikkszám: 564008</t>
  </si>
  <si>
    <t>1.1 Közvetlen költség összesen</t>
  </si>
  <si>
    <t xml:space="preserve">43-000-0330732 </t>
  </si>
  <si>
    <t>Bádogozás
Bontási munkák
Függőereszcsatorna bontása,50 cm kiterített szélességig</t>
  </si>
  <si>
    <t>Bádogozás
Bontási munkák
Lefolyó csatorna bontása50 cm kiterített szélességig</t>
  </si>
  <si>
    <t>43-000-0330773</t>
  </si>
  <si>
    <t>Bádogozás
Csatornák
Függőereszcsatorna szerelése, félkörszelvényű,bármilyen kiterített szélességben,
horganyzott acéllemezből
Függőereszcsatorna Ha 0,55, félkör szelvényű, Ksz: 40 cm</t>
  </si>
  <si>
    <t>43-002-0334532</t>
  </si>
  <si>
    <t>Bádogozás
Csatornák
Lefolyócső szerelése kör keresztmetszettel,bármilyen kiterített szélességgel,
horganyzott acéllemezből
Horganyzott lefolyócső Ha 0,55, körszelvényű, Ksz: 40 cm</t>
  </si>
  <si>
    <t xml:space="preserve"> 43-002-0336033</t>
  </si>
  <si>
    <t>Zsaluzás és állványozás
Könnyű állványszerkezetek
Homlokzati csőállvány állítása állványcsőből mint munkaállvány,szintenkénti pallóterítéssel, korláttal, lábdeszkával, kétlábas,0,60-0,90 m padlószélességgel, munkapadló távolság 2,00 m, 2,00 kN/m˛terhelhetőséggel, állványépítés MSZ és alkalmazástechnikai kézikönyv szerint,
6,01-12,00 m munkapadló magasság között</t>
  </si>
  <si>
    <t xml:space="preserve">15-012-0012430 </t>
  </si>
  <si>
    <t>Nyílászáró, a tok kívül színes, belül fehér, a szárny kívül-belül fehér / É-25+NY-9 fsz.+I.em. / 1.
Gealan 8000 Design -- 74 mm vastag 6 kamrás
profilrendszer
Szélesség: 1160 mm Magasság: 2550 mm
Üveg Mező
4mm Low-E-14-4mm float-14-4mm
Low-E+argon Ug=0,7
1A, 2A,
2B, 3A,
3B
Egyéb kiegészitők
Toktoldó 20 mm kívül acril/fadekor (bal),
2550 mm
Toktoldó 20 mm kívül acril/fadekor (jobb),
2550 mm
Toktoldó 20 mm kívül acril/fadekor (felül),
1200 mm
Párkányfogadó 30 , 1200 mm
Szivacstömités stulphoz , 1352 mm
Vizréstakaró kupak 3 db</t>
  </si>
  <si>
    <t>Nyílászáró, a tok és a szárny kívül-belül fehér / D-fsz. 3+I. em. 3 / 1.
Gealan 8000 Design -- 74 mm vastag 6 kamrás
profilrendszer
Szélesség: 1160 mm Magasság: 2550 mm
Üveg Mező
4mm Low-E-14-4mm float-14-4mm
Low-E+argon Ug=0,7
1A, 2A,
2B, 3A,
3B
Egyéb kiegészitők
Toktoldó 20 mm fehér (bal), 2550 mm
Toktoldó 20 mm fehér (jobb), 2550 mm
Toktoldó 20 mm fehér (felül), 1200 mm
Párkányfogadó 30 , 1200 mm
Szivacstömités stulphoz , 1352 mm
Vizréstakaró kupak 3 db</t>
  </si>
  <si>
    <t>Nyílászáró, a tok kívül színes-belül fehér, a szárny kívül-belül fehér / É-10+NY-5 II. em. / 2.
Gealan 8000 Design -- 74 mm vastag 6 kamrás
profilrendszer
Szélesség: 1160 mm Magasság: 1800 mm
Üveg Mező
4mm Low-E-14-4mm float-14-4mm
Low-E+argon Ug=0,7
1A, 2A,
3A
Egyéb kiegészitők
Toktoldó 20 mm kívül acril/fadekor (bal),
1800 mm
Toktoldó 20 mm kívül acril/fadekor (jobb),
1800 mm
Toktoldó 20 mm kívül acril/fadekor (felül),
1200 mm
Párkányfogadó 30 , 1200 mm
Szivacstömités stulphoz , 1212 mm
Vizréstakaró kupak 3 db</t>
  </si>
  <si>
    <t>Nyílászáró, a tok és a szárny kívül-belül fehér / D-II. em./ 2.
Gealan 8000 Design -- 74 mm vastag 6 kamrás
profilrendszer
Szélesség: 1160 mm Magasság: 1800 mm
Üveg Mező
4mm Low-E-14-4mm float-14-4mm
Low-E+argon Ug=0,7
1A, 2A,
3A
Egyéb kiegészitők
Toktoldó 20 mm fehér (bal), 1800 mm
Toktoldó 20 mm fehér (jobb), 1800 mm
Toktoldó 20 mm fehér (felül), 1200 mm
Párkányfogadó 30 , 1200 mm
Szivacstömités stulphoz , 1212 mm
Vizréstakaró kupak 3 db</t>
  </si>
  <si>
    <t>Nyílászáró, a tok és a szárny kívül-belül fehér / D- fsz.+I.em. / 3.
Gealan 8000 Design -- 74 mm vastag 6 kamrás
profilrendszer
Szélesség: 960 mm Magasság: 2250 mm
Üveg Mező
4mm Low-E-14-4mm float-14-4mm
Low-E+argon Ug=0,7
1A, 2A,
2B, 3A,
3B
Egyéb kiegészitők
Toktoldó 20 mm fehér (bal), 2250 mm
Toktoldó 20 mm fehér (jobb), 2250 mm
Toktoldó 20 mm fehér (felül), 1000 mm
Párkányfogadó 30 , 1000 mm
Szivacstömités stulphoz , 1152 mm
Vizréstakaró kupak 2 db</t>
  </si>
  <si>
    <t>Nyílászáró, a tok és a szárny kívül-belül fehér / K-udvar "sarki" termek-fsz. 3 / 4.
Gealan 8000 Design -- 74 mm vastag 6 kamrás
profilrendszer
Szélesség: 1360 mm Magasság: 1350 mm
Üveg Mező
4mm Low-E-14-4mm float-14-4mm
Low-E+argon Ug=0,7
1A, 2A
Egyéb kiegészitők
Toktoldó 20 mm fehér (bal), 1350 mm
Toktoldó 20 mm fehér (jobb), 1350 mm
Toktoldó 20 mm fehér (felül), 1400 mm
Párkányfogadó 30 , 1400 mm
Szivacstömités stulphoz , 1208 mm
Vizréstakaró kupak 3 db</t>
  </si>
  <si>
    <t>Nyílászáró, a tok és a szárny kívül-belül fehér / D- fsz. +I.em. / 5.
Gealan 8000 Design -- 74 mm vastag 6 kamrás
profilrendszer
Szélesség: 660 mm Magasság: 450 mm
Üveg Mező
4mm Low-E-14-4mm float-14-4mm
Low-E+argon Ug=0,7
1A
Egyéb kiegészitők
Toktoldó 20 mm fehér (bal), 450 mm
Toktoldó 20 mm fehér (jobb), 450 mm
Toktoldó 20 mm fehér (felül), 700 mm
Párkányfogadó 30 , 700 mm
Vizréstakaró kupak 1 db</t>
  </si>
  <si>
    <t>Nyílászáró, a tok és a szárny kívül-belül fehér / D-II.em. / 6.
Gealan 8000 Design -- 74 mm vastag 6 kamrás
profilrendszer
Szélesség: 520 mm Magasság: 800 mm
Üveg Mező
4mm Low-E-14-4mm float-14-4mm
Low-E+argon Ug=0,7
1A
Egyéb kiegészitők
Toktoldó 20 mm fehér (bal), 800 mm
Toktoldó 20 mm fehér (jobb), 800 mm
Toktoldó 20 mm fehér (felül), 560 mm
Párkányfogadó 30 , 560 mm
Vizréstakaró kupak 1 db</t>
  </si>
  <si>
    <t>Nyílászáró, a tok és a szárny kívül-belül fehér / D-tornaterem / 
Gealan 8000 Design -- 74 mm vastag 6 kamrás
profilrendszer
Szélesség: 1160 mm Magasság: 750 mm
Üveg Mező
4mm Low-E-14-4mm float-14-4mm
Low-E+argon Ug=0,7
1A
Egyéb kiegészitők
Toktoldó 20 mm fehér (bal), 750 mm
Toktoldó 20 mm fehér (jobb), 750 mm
Toktoldó 20 mm fehér (felül), 1200 mm
Párkányfogadó 30 , 1200 mm
Vizréstakaró kupak 3 db</t>
  </si>
  <si>
    <t>Nyílászáró, a tok és a szárny kívül-belül fehér / É-6+K-2 / 
Gealan 8000 Design -- 74 mm vastag 6 kamrás
profilrendszer
Szélesség: 1260 mm Magasság: 550 mm
Üveg Mező
4mm Low-E-14 - 4mm csincsilla - 14 -
4mm Low-E+argon Ug=0,7
1A
Egyéb kiegészitők
Toktoldó 20 mm fehér (bal), 550 mm
Toktoldó 20 mm fehér (jobb), 550 mm
Toktoldó 20 mm fehér (felül), 1300 mm
Párkányfogadó 30 , 1300 mm
Vizréstakaró kupak 3 db</t>
  </si>
  <si>
    <t>Nyílászáró, a tok és a szárny kívül-belül fehér / K-fsz.-zenetermek / 
Gealan 8000 Design -- 74 mm vastag 6 kamrás
profilrendszer
Szélesség: 1760 mm Magasság: 1750 mm
Üveg Mező
4mm Low-E-14-4mm float-14-4mm
Low-E+argon Ug=0,7
1A, 2A,
3A, 4A
Egyéb kiegészitők
Toktoldó 20 mm fehér (bal), 1750 mm
Toktoldó 20 mm fehér (jobb), 1750 mm
Toktoldó 20 mm fehér (felül), 1800 mm
Párkányfogadó 30 , 1800 mm
Vizréstakaró kupak 4 db</t>
  </si>
  <si>
    <t>Nyílászáró, a tok és a szárny kívül-belül fehér / K-fsz.folyosó vége / 12.
Gealan 8000 Design -- 74 mm vastag 6 kamrás
profilrendszer
Szélesség: 2860 mm Magasság: 2250 mm
Üveg Mező
4mm Low-E-14-4mm float-14-4mm
Low-E+argon Ug=0,7
1, 2A,
3, 4, 5,
6
Gumitömítés
TPE üvegezo gumi szürke
Egyéb kiegészitők
Toktoldó 20 mm fehér (bal), 2250 mm
Toktoldó 20 mm fehér (jobb), 2250 mm
Toktoldó 20 mm fehér (felül), 2900 mm
Párkányfogadó 30 , 2900 mm
Vizréstakaró kupak 5 db</t>
  </si>
  <si>
    <t>Nyílászáró, a tok és a szárny kívül-belül fehér / D-fsz.folyosó / 12/b
Gealan 8000 Design -- 74 mm vastag 6 kamrás
profilrendszer
Szélesség: 2560 mm Magasság: 2850 mm
Üveg Mező
4mm Low-E-14-4mm float-14-4mm
Low-E+argon Ug=0,7
1A, 2,
3A, 4,
5, 6
Gumitömítés
TPE üvegezo gumi szürke
Egyéb kiegészitők
Toktoldó 20 mm fehér (bal), 2850 mm
Toktoldó 20 mm fehér (jobb), 2850 mm
Toktoldó 20 mm fehér (felül), 2600 mm
Párkányfogadó 30 , 2600 mm
Vizréstakaró kupak 5 db</t>
  </si>
  <si>
    <t>Nyílászáró, a tok és a szárny kívül-belül fehér / K-udvar "sarki" bejárat melletti sor / 13.
Gealan 8000 Design -- 74 mm vastag 6 kamrás
profilrendszer
Szélesség: 455 mm Magasság: 2050 mm
Üveg Mező
4mm Low-E-14-4mm float-14-4mm
Low-E+argon Ug=0,7
1
Fehér hőszigetelő stadurbetét 40 mm
vastag U=1,07 W/m2K R=46dB
2
Gumitömítés
TPE üvegezo gumi szürke
Egyéb kiegészitők
Toktoldó 125 mm fehér (bal), 2050 mm
Toktoldó 20 mm fehér (jobb), 2050 mm
Toktoldó 20 mm fehér (felül), 600 mm
Párkányfogadó 30 , 600 mm
Vizréstakaró kupak 1 db</t>
  </si>
  <si>
    <t>Nyílászáró, a tok és a szárny kívül-belül fehér / K-udvar "sarki" bejárat melletti sor / 13/a.
Gealan 8000 Design -- 74 mm vastag 6 kamrás
profilrendszer
Szélesség: 455 mm Magasság: 2150 mm
Üveg Mező
4mm Low-E-14-4mm float-14-4mm
Low-E+argon Ug=0,7
1, 2A
Gumitömítés
TPE üvegezo gumi szürke
Egyéb kiegészitők
Toktoldó 125 mm fehér (bal), 2150 mm
Toktoldó 20 mm fehér (jobb), 2150 mm
Toktoldó 20 mm fehér (felül), 600 mm
Párkányfogadó 30 , 600 mm
Vizréstakaró kupak 1 db</t>
  </si>
  <si>
    <t>Nyílászáró, a tok és a szárny kívül-belül fehér / D-fürdőszobák / 14.
Gealan 8000 Design -- 74 mm vastag 6 kamrás
profilrendszer
Szélesség: 960 mm Magasság: 850 mm
Üveg Mező
4mm Low-E-14-4mm float-14-4mm
Low-E+argon Ug=0,7
1A
Egyéb kiegészitők
Toktoldó 20 mm fehér (bal), 850 mm
Toktoldó 20 mm fehér (jobb), 850 mm
Toktoldó 20 mm fehér (felül), 1000 mm
Párkányfogadó 30 , 1000 mm
Vizréstakaró kupak 2 db</t>
  </si>
  <si>
    <t>Nyílászáró, a tok és a szárny kívül-belül fehér / D- II. em. / 15.
Gealan 8000 Design -- 74 mm vastag 6 kamrás
profilrendszer
Szélesség: 1110 mm Magasság: 1710 mm
Üveg Mező
4mm Low-E-14-4mm float-14-4mm
Low-E+argon Ug=0,7
1A, 2A,
3A
Egyéb kiegészitők
Toktoldó 20 mm fehér (bal), 1710 mm
Toktoldó 20 mm fehér (jobb), 1710 mm
Toktoldó 20 mm fehér (felül), 1150 mm
Párkányfogadó 30 , 1150 mm
Szivacstömités stulphoz , 1122 mm
Vizréstakaró kupak 3 db</t>
  </si>
  <si>
    <t>Nyílászáró, a tok és a szárny kívül-belül fehér / K-udvar "sarki" bejárat feletti sor / 17.
Gealan 8000 Design -- 74 mm vastag 6 kamrás
profilrendszer
Szélesség: 1205 mm Magasság: 2150 mm
Üveg Mező
4mm Low-E-14-4mm float-14-4mm
Low-E+argon Ug=0,7
1A, 2A,
3
Gumitömítés
TPE üvegezo gumi szürke
Egyéb kiegészitők
Toktoldó 125 mm fehér (bal), 2150 mm
Toktoldó 20 mm fehér (jobb), 2150 mm
Toktoldó 20 mm fehér (felül), 1350 mm
Párkányfogadó 30 , 1350 mm
Szivacstömités stulphoz , 1162 mm
Vizréstakaró kupak 3 db</t>
  </si>
  <si>
    <t>Nyílászáró, a tok és a szárny kívül-belül fehér / K-udvar "sarki" bejárat feletti sor / 18.
Gealan 8000 Design -- 74 mm vastag 6 kamrás
profilrendszer
Szélesség: 1205 mm Magasság: 1850 mm
Üveg Mező
4mm Low-E-14-4mm float-14-4mm
Low-E+argon Ug=0,7
1A, 2A,
3
Gumitömítés
TPE üvegezo gumi szürke
Egyéb kiegészitők
Toktoldó 125 mm fehér (bal), 1850 mm
Toktoldó 20 mm fehér (jobb), 1850 mm
Toktoldó 20 mm fehér (felül), 1350 mm
Párkányfogadó 30 , 1350 mm
Szivacstömités stulphoz , 862 mm
Vizréstakaró kupak 3 db</t>
  </si>
  <si>
    <t>Nyílászáró, a tok és a szárny kívül-belül fehér / K-I.em.+ II. em. folyosó vége / 19.
Gealan 8000 Design -- 74 mm vastag 6 kamrás
profilrendszer
Szélesség: 1960 mm Magasság: 2250 mm
Üveg Mező
4mm Low-E-14-4mm float-14-4mm
Low-E+argon Ug=0,7
1, 2A,
3, 4, 5,
6
Gumitömítés
TPE üvegezo gumi szürke
Egyéb kiegészitők
Toktoldó 20 mm fehér (bal), 2250 mm
Toktoldó 20 mm fehér (jobb), 2250 mm
Toktoldó 20 mm fehér (felül), 2000 mm
Párkányfogadó 30 , 2000 mm
Vizréstakaró kupak 4 db</t>
  </si>
  <si>
    <t>Nyílászáró, a tok és a szárny kívül-belül fehér / K-udvar "sarki" termek-emeletek 12 db / 20.
Gealan 8000 Design -- 74 mm vastag 6 kamrás
profilrendszer
Szélesség: 1360 mm Magasság: 1750 mm
Üveg Mező
4mm Low-E-14-4mm float-14-4mm
Low-E+argon Ug=0,7
1A, 2A,
3A
Egyéb kiegészitők
Toktoldó 20 mm fehér (bal), 1750 mm
Toktoldó 20 mm fehér (jobb), 1750 mm
Toktoldó 20 mm fehér (felül), 1400 mm
Párkányfogadó 30 , 1400 mm
Szivacstömités stulphoz , 1062 mm
Vizréstakaró kupak 3 db</t>
  </si>
  <si>
    <t>A tok és a szárny kívül-belül
fehér/ K- park felőli bejárat / 52.
Gealan 8000 Design -- 74 mm vastag 6 kamrás
profilrendszer
Szélesség: 1400 mm Magasság: 2500 mm
Üveg Mező
4mm Low-E-14-4mm float-14-4mm
Low-E+argon Ug=0,7
1
Gumitömítés
TPE üvegezo gumi szürke
Egyéb kiegészitők
Toktoldó 20 mm fehér (bal), 379 mm
Toktoldó 125 mm fehér (bal), 379 mm
Toktoldó 20 mm fehér (jobb), 379 mm
Toktoldó 125 mm fehér (jobb), 379 mm
Toktoldó 20 mm fehér (felül), 1400 mm
Vizréstakaró kupak 3 db</t>
  </si>
  <si>
    <t>Kifelé nyíló bejárati ajtó, széles szárnnyal,
duplacsapos zárral, a tok kívül színes-belül
fehér, a szárny kívül-belül fehér/ É-kazánház /
53.
Gealan 8000 Design -- 74 mm vastag 6 kamrás
profilrendszer
Szélesség: 3400 mm Magasság: 3400 mm
Üveg Mező
4mm Low-E-14 - 4mm csincsilla - 14 -
4mm Low-E+argon Ug=0,7
1A, 2A
Fehér hőszigetelő stadurbetét 40 mm
vastag U=1,07 W/m2K R=46dB
1B, 2B
Küszöb
Kifelé nyíló, 20 mm magas hohídmentes
alumínium küszöb
Egyéb kiegészitők
Toktoldó 20 mm kívül acril/fadekor (alul),
1884 mm
Szivacstömités stulphoz , 1976 mm
Küszöbkefe 18 mm-es , 1874 mm
Sarokmerevíto betét 8 db
Sarokmerevíto betét 8 db</t>
  </si>
  <si>
    <t>Kifelé nyíló bejárati ajtó, széles szárnnyal,
duplacsapos zárral, a tok és a szárny
kívül-belül fehér/ D- udvari bejárat / 54.
Gealan 8000 Design -- 74 mm vastag 6 kamrás
profilrendszer
Szélesség: 2550 mm Magasság: 2930 mm
Üveg Mező
4mm Low-E-14-4mm float-14-4mm
Low-E+argon Ug=0,7
1A, 2A
Fehér hőszigetelő stadurbetét 40 mm
vastag U=1,07 W/m2K R=46dB
1B, 2B
Küszöb
Kifelé nyíló, 20 mm magas hohídmentes
alumínium küszöb
Egyéb kiegészitők
Toktoldó 20 mm fehér (alul), 1484 mm
Szivacstömités stulphoz , 1976 mm
Küszöbkefe 18 mm-es , 1474 mm
Sarokmerevíto betét 8 db
Sarokmerevíto betét 8 db</t>
  </si>
  <si>
    <t>Kifelé nyíló bejárati ajtó, széles szárnnyal,
duplacsapos zárral, a tok és a szárny
kívül-belül fehér / K- udvar-"sarki" bejárat /
55.
Gealan 8000 Design -- 74 mm vastag 6 kamrás
profilrendszer
Szélesség: 899 mm Magasság: 2100 mm
Üveg Mező
4mm Low-E-14-4mm float-14-4mm
Low-E+argon Ug=0,7
1A
Fehér hőszigetelő stadurbetét 40 mm
vastag U=1,07 W/m2K R=46dB
1B
Küszöb
Kifelé nyíló, 20 mm magas hohídmentes
alumínium küszöb
Egyéb kiegészitők
Toktoldó 20 mm fehér (jobb), 2060 mm
Toktoldó 20 mm fehér (felül), 899 mm
Toktoldó 20 mm fehér (alul), 899 mm
Küszöbkefe 18 mm-es , 869 mm
Sarokmerevíto betét 8 db</t>
  </si>
  <si>
    <t>A nyílászárók összege tartalmazza a bontást, beépítást, extrudált alumínium párkányokat, takarókat és azok beépítését. Valamint 32 db AERECO- t esővédővel.</t>
  </si>
  <si>
    <t xml:space="preserve">02-030-3277212 </t>
  </si>
  <si>
    <t>Hulladékelszállítás lerakóhelyre, lerakóhelyi díjjal</t>
  </si>
  <si>
    <t>Aereco</t>
  </si>
  <si>
    <t>Külső alu párkány</t>
  </si>
  <si>
    <t>I. épületrész építőmesteri munkái</t>
  </si>
  <si>
    <t>II. épületrész építőmesteri munkái</t>
  </si>
  <si>
    <t>Lapostető felújítása</t>
  </si>
  <si>
    <t>Tételszám</t>
  </si>
  <si>
    <t>Egység</t>
  </si>
  <si>
    <t>Anyag egységár</t>
  </si>
  <si>
    <t>Díj egységre</t>
  </si>
  <si>
    <t>Anyag összesen</t>
  </si>
  <si>
    <t>Díj összesen</t>
  </si>
  <si>
    <t>15 Zsaluzás és állványozás</t>
  </si>
  <si>
    <t>150120012602</t>
  </si>
  <si>
    <r>
      <t>Homlokzati keretállványok, fém keretvázból, szintenkénti pallóterítéssel, korláttal, lábdeszkával, 0,75-1,20 m padlószélességgel, munkapadló távolság 2,50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6,00 m munkapadló magasságig KRAUSE Stabilo homlokzati keretállvány 0,75 m padlószélességgel, 6,00 m munkapadló magasságig</t>
    </r>
  </si>
  <si>
    <t>21 Irtás, föld- és sziklamunka</t>
  </si>
  <si>
    <t>210110016762</t>
  </si>
  <si>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</si>
  <si>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210110016825</t>
  </si>
  <si>
    <t>Munkahelyi depóniából építési törmelék konténerbe rakása,  kézi erővel, önálló munka esetén elszámolva, konténer szállítás nélkül</t>
  </si>
  <si>
    <t xml:space="preserve">m3     </t>
  </si>
  <si>
    <t>33 Falazás és egyéb kőművesmunka</t>
  </si>
  <si>
    <t>33-001-1.1.1.1.1.9.2</t>
  </si>
  <si>
    <t>Fugázás, felületképzés, lábazaton, homlokzaton, 250x120x65 mm-es méretű, nyerstégla felület képzésért</t>
  </si>
  <si>
    <t>36 Vakolás és rabicolás</t>
  </si>
  <si>
    <t>360050120716</t>
  </si>
  <si>
    <t>Vékonyvakolatok, színvakolatok felhordása alapozott, előkészített felületre, vödrös kiszerelésű anyagból, szilikát vékonyvakolat készítése, egy rétegben, 3 mm vagy nagyobb szemcsemérettel SAKRET SK-K 3,0 szilikátvakolat kapart 3,0 mm  I. színcsoport</t>
  </si>
  <si>
    <t>360070123281</t>
  </si>
  <si>
    <t>Lábazati vakolatok; díszítő és lábazati műgyantás kötőanyagú vakolatréteg felhordása, kézi erővel, vödrös kiszerelésű anyagból LB-Knauf Colorol díszítő és lábazati vakolat, 24 színben, Csz: K008298**</t>
  </si>
  <si>
    <t>36-090-1.1.1-0550030</t>
  </si>
  <si>
    <t>Meglévő kőporos homlokzatvakolat kaparása, csiszolása</t>
  </si>
  <si>
    <t>360900130030</t>
  </si>
  <si>
    <t>Vakolatjavítás homlokzaton, a meglazult, sérült vakolat előzetes leverésével, durva, sima kivitelben, hiánypótlás 5-25% között Hvh5-mc, kültéri, vakoló cementes mészhabarcs mészpéppel</t>
  </si>
  <si>
    <t>360900130066</t>
  </si>
  <si>
    <t>Vakolatjavítás homlokzaton, a meglazult, sérült vakolat előzetes leverésével, durva, sima kivitelben, hiánypótlás 25% felett CS I-W1 (Hvh10-mc) kültéri, vakoló cementes mészhabarcs mészpéppel</t>
  </si>
  <si>
    <t>360900130691</t>
  </si>
  <si>
    <t>Nyerstégla homlokzat lemosása 10%-os sósav oldattal, majd letörlés olajos ruhával</t>
  </si>
  <si>
    <t>360900130701</t>
  </si>
  <si>
    <t>Kő-, műkő vagy gipsz díszes felületek megtisztítása a rárakódott szennyeződésektől, vetületi területben elszámolva</t>
  </si>
  <si>
    <t>44 Fa- és műanyag szerkezet elhelyezése</t>
  </si>
  <si>
    <t>440900375001</t>
  </si>
  <si>
    <r>
      <t>Meglévő mindenféle nyílászáró szerkezet kisebb javítása  faanyag- és/vagy vasalatpótlással, 2 m</t>
    </r>
    <r>
      <rPr>
        <vertAlign val="superscript"/>
        <sz val="10"/>
        <color indexed="8"/>
        <rFont val="Times New Roman CE"/>
        <family val="0"/>
      </rPr>
      <t>2</t>
    </r>
    <r>
      <rPr>
        <sz val="10"/>
        <color indexed="8"/>
        <rFont val="Times New Roman CE"/>
        <family val="0"/>
      </rPr>
      <t xml:space="preserve"> felett, vasalatpótlás nélkül</t>
    </r>
  </si>
  <si>
    <t>47 Felületképzés</t>
  </si>
  <si>
    <t>47-000-3.1.2-0214001</t>
  </si>
  <si>
    <t>Külső festéseknél felület előkészítése, részmunkák; téglaburkolatok, homlokzati díszek, plasztikák letakarása, védelme PE fóliával</t>
  </si>
  <si>
    <t xml:space="preserve">klt    </t>
  </si>
  <si>
    <t>47-031-3.3.1.2-0130701</t>
  </si>
  <si>
    <t>Bentmaradó fa ablaktokok felületelőkészítése, mázolása teljes rétegrenddel.</t>
  </si>
  <si>
    <t>48 Szigetelés</t>
  </si>
  <si>
    <t>48-010-1.1.2.1-0091131</t>
  </si>
  <si>
    <t>Homlokzati alapréteg készítése, üvegszövetháló-erősítéssel, ragasztóporból képzett ragasztóba, tagolt, sík, függőleges falon, vékonyvakolati réteg alá</t>
  </si>
  <si>
    <t>480101823324</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</si>
  <si>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LB-Knauf polisztirol hőszigetelő lemez 3 cm, Csz: K00831530</t>
  </si>
  <si>
    <t>480101823370</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</si>
  <si>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LB-Knauf polisztirol hőszigetelő lemez 8 cm, Csz: K00831580</t>
  </si>
  <si>
    <t>48-010-1.1.2.1-0414619</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</si>
  <si>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LB-Knauf polisztirol hőszigetelő lemez 13 cm, Csz: K00831620</t>
  </si>
  <si>
    <t>480101823404</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</si>
  <si>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LB-Knauf polisztirol hőszigetelő lemez 15 cm, Csz: K00831650</t>
  </si>
  <si>
    <t>48-010-1.3.1.1-0118007</t>
  </si>
  <si>
    <t>Homlokzati hőszigetelés, üvegszövetháló-erősítéssel, (mechanikai rögzítés, felületi zárás valamint kiegészítő profilok külön tételben szerepelnek), egyenes él-képzésű, érdesített XPS hőszigetelő lapokkal, ragasztóporból képzett ragasztóba, tagolatlan, sík, függőleges falon MASTERPLAST Isomaster XPS extrudált polisztirolhab lemez, 1250x600x120 mm, Cikkszám: 0510-8IR10000</t>
  </si>
  <si>
    <t>Fejezet összesen:</t>
  </si>
  <si>
    <t>37 Égéstermék-elvezető rendszerek</t>
  </si>
  <si>
    <t>370000130766</t>
  </si>
  <si>
    <t>Kémények bontása, tetőn kívül</t>
  </si>
  <si>
    <t xml:space="preserve">mł     </t>
  </si>
  <si>
    <t>71-13-K</t>
  </si>
  <si>
    <t>Villámvédelmi rendszer bontása, felújítása, felülvizsgálatok, jegyzőkönyvek elkészítése</t>
  </si>
  <si>
    <t>klt</t>
  </si>
  <si>
    <t>Árajánlatkérés</t>
  </si>
  <si>
    <t>Készült:</t>
  </si>
  <si>
    <t>Arcus Építésziroda Kft. Tervei alapján</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</si>
</sst>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quot;Igen&quot;;&quot;Igen&quot;;&quot;Nem&quot;"/>
    <numFmt numFmtId="166" formatCode="&quot;Igaz&quot;;&quot;Igaz&quot;;&quot;Hamis&quot;"/>
    <numFmt numFmtId="167" formatCode="&quot;Be&quot;;&quot;Be&quot;;&quot;Ki&quot;"/>
    <numFmt numFmtId="168" formatCode="#,##0;0.0;"/>
    <numFmt numFmtId="169" formatCode="#,##0;0.00;"/>
    <numFmt numFmtId="170" formatCode="0.000"/>
    <numFmt numFmtId="171" formatCode="0.0000"/>
    <numFmt numFmtId="172" formatCode="#,##0.0"/>
    <numFmt numFmtId="173" formatCode="0.0"/>
    <numFmt numFmtId="174" formatCode="#,##0\ &quot;Ft&quot;"/>
    <numFmt numFmtId="175" formatCode="[$¥€-2]\ #\ ##,000_);[Red]\([$€-2]\ #\ ##,000\)"/>
    <numFmt numFmtId="176" formatCode="_-* #,##0.0\ &quot;Ft&quot;_-;\-* #,##0.0\ &quot;Ft&quot;_-;_-* &quot;-&quot;??\ &quot;Ft&quot;_-;_-@_-"/>
    <numFmt numFmtId="177" formatCode="_-* #,##0\ &quot;Ft&quot;_-;\-* #,##0\ &quot;Ft&quot;_-;_-* &quot;-&quot;??\ &quot;Ft&quot;_-;_-@_-"/>
    <numFmt numFmtId="178" formatCode="_-* #,##0.0\ &quot;Ft&quot;_-;\-* #,##0.0\ &quot;Ft&quot;_-;_-* &quot;-&quot;?\ &quot;Ft&quot;_-;_-@_-"/>
  </numFmts>
  <fonts count="59">
    <font>
      <sz val="10"/>
      <name val="Arial"/>
      <family val="0"/>
    </font>
    <font>
      <sz val="10"/>
      <name val="Times New Roman CE"/>
      <family val="0"/>
    </font>
    <font>
      <b/>
      <sz val="10"/>
      <name val="Times New Roman CE"/>
      <family val="0"/>
    </font>
    <font>
      <sz val="11"/>
      <color indexed="8"/>
      <name val="Calibri"/>
      <family val="2"/>
    </font>
    <font>
      <sz val="11"/>
      <color indexed="9"/>
      <name val="Calibri"/>
      <family val="2"/>
    </font>
    <font>
      <b/>
      <sz val="11"/>
      <color indexed="9"/>
      <name val="Calibri"/>
      <family val="2"/>
    </font>
    <font>
      <sz val="10"/>
      <name val="Arial CE"/>
      <family val="0"/>
    </font>
    <font>
      <sz val="10"/>
      <color indexed="8"/>
      <name val="Cambria"/>
      <family val="1"/>
    </font>
    <font>
      <sz val="10"/>
      <color indexed="8"/>
      <name val="Times New Roman CE"/>
      <family val="1"/>
    </font>
    <font>
      <vertAlign val="superscript"/>
      <sz val="10"/>
      <color indexed="8"/>
      <name val="Times New Roman CE"/>
      <family val="0"/>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name val="Cambria"/>
      <family val="1"/>
    </font>
    <font>
      <sz val="10"/>
      <name val="Cambria"/>
      <family val="1"/>
    </font>
    <font>
      <sz val="11"/>
      <name val="Cambria"/>
      <family val="1"/>
    </font>
    <font>
      <b/>
      <sz val="11"/>
      <name val="Cambria"/>
      <family val="1"/>
    </font>
    <font>
      <b/>
      <sz val="12"/>
      <color indexed="8"/>
      <name val="Times New Roman"/>
      <family val="1"/>
    </font>
    <font>
      <sz val="12"/>
      <color indexed="8"/>
      <name val="Times New Roman"/>
      <family val="1"/>
    </font>
    <font>
      <b/>
      <sz val="12"/>
      <color indexed="8"/>
      <name val="Cambria"/>
      <family val="1"/>
    </font>
    <font>
      <sz val="12"/>
      <color indexed="8"/>
      <name val="Cambria"/>
      <family val="1"/>
    </font>
    <font>
      <b/>
      <sz val="11"/>
      <color indexed="8"/>
      <name val="Cambria"/>
      <family val="1"/>
    </font>
    <font>
      <b/>
      <sz val="20"/>
      <color indexed="8"/>
      <name val="Cambria"/>
      <family val="1"/>
    </font>
    <font>
      <b/>
      <sz val="10"/>
      <color indexed="8"/>
      <name val="Times New Roman CE"/>
      <family val="0"/>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1"/>
      <color theme="1"/>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theme="1"/>
      <name val="Times New Roman"/>
      <family val="1"/>
    </font>
    <font>
      <sz val="12"/>
      <color theme="1"/>
      <name val="Times New Roman"/>
      <family val="1"/>
    </font>
    <font>
      <b/>
      <sz val="12"/>
      <color theme="1"/>
      <name val="Cambria"/>
      <family val="1"/>
    </font>
    <font>
      <sz val="12"/>
      <color theme="1"/>
      <name val="Cambria"/>
      <family val="1"/>
    </font>
    <font>
      <b/>
      <sz val="11"/>
      <color theme="1"/>
      <name val="Cambria"/>
      <family val="1"/>
    </font>
    <font>
      <sz val="10"/>
      <color theme="1"/>
      <name val="Cambria"/>
      <family val="1"/>
    </font>
    <font>
      <b/>
      <sz val="10"/>
      <color theme="1"/>
      <name val="Times New Roman CE"/>
      <family val="0"/>
    </font>
    <font>
      <sz val="10"/>
      <color theme="1"/>
      <name val="Times New Roman CE"/>
      <family val="0"/>
    </font>
    <font>
      <b/>
      <sz val="20"/>
      <color theme="1"/>
      <name val="Cambria"/>
      <family val="1"/>
    </font>
  </fonts>
  <fills count="19">
    <fill>
      <patternFill/>
    </fill>
    <fill>
      <patternFill patternType="gray125"/>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29"/>
        <bgColor indexed="64"/>
      </patternFill>
    </fill>
    <fill>
      <patternFill patternType="solid">
        <fgColor indexed="36"/>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0" fillId="3" borderId="6" applyNumberFormat="0" applyFont="0" applyAlignment="0" applyProtection="0"/>
    <xf numFmtId="0" fontId="42" fillId="4" borderId="0" applyNumberFormat="0" applyBorder="0" applyAlignment="0" applyProtection="0"/>
    <xf numFmtId="0" fontId="43" fillId="5" borderId="7" applyNumberFormat="0" applyAlignment="0" applyProtection="0"/>
    <xf numFmtId="0" fontId="44" fillId="0" borderId="0" applyNumberFormat="0" applyFill="0" applyBorder="0" applyAlignment="0" applyProtection="0"/>
    <xf numFmtId="0" fontId="6" fillId="0" borderId="0">
      <alignment/>
      <protection/>
    </xf>
    <xf numFmtId="0" fontId="45" fillId="0" borderId="0">
      <alignment/>
      <protection/>
    </xf>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45" fillId="0" borderId="0" applyFont="0" applyFill="0" applyBorder="0" applyAlignment="0" applyProtection="0"/>
    <xf numFmtId="0" fontId="47" fillId="6" borderId="0" applyNumberFormat="0" applyBorder="0" applyAlignment="0" applyProtection="0"/>
    <xf numFmtId="0" fontId="48" fillId="7" borderId="0" applyNumberFormat="0" applyBorder="0" applyAlignment="0" applyProtection="0"/>
    <xf numFmtId="0" fontId="49" fillId="5" borderId="1" applyNumberFormat="0" applyAlignment="0" applyProtection="0"/>
    <xf numFmtId="9" fontId="0" fillId="0" borderId="0" applyFont="0" applyFill="0" applyBorder="0" applyAlignment="0" applyProtection="0"/>
    <xf numFmtId="0" fontId="5" fillId="8" borderId="9" applyNumberFormat="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cellStyleXfs>
  <cellXfs count="110">
    <xf numFmtId="0" fontId="0" fillId="0" borderId="0" xfId="0" applyNumberFormat="1" applyFont="1" applyFill="1" applyBorder="1" applyAlignment="1" applyProtection="1">
      <alignment/>
      <protection/>
    </xf>
    <xf numFmtId="0" fontId="1" fillId="0" borderId="0" xfId="0" applyFont="1" applyAlignment="1">
      <alignment vertical="top" wrapText="1"/>
    </xf>
    <xf numFmtId="0" fontId="2" fillId="0" borderId="10" xfId="0" applyFont="1" applyBorder="1" applyAlignment="1">
      <alignment vertical="top" wrapText="1"/>
    </xf>
    <xf numFmtId="164" fontId="1" fillId="0" borderId="0" xfId="0" applyNumberFormat="1" applyFont="1" applyAlignment="1">
      <alignment vertical="top" wrapText="1"/>
    </xf>
    <xf numFmtId="164" fontId="2" fillId="0" borderId="10" xfId="0" applyNumberFormat="1" applyFont="1" applyBorder="1" applyAlignment="1">
      <alignment vertical="top" wrapText="1"/>
    </xf>
    <xf numFmtId="0" fontId="2" fillId="0" borderId="0" xfId="0" applyFont="1" applyBorder="1" applyAlignment="1">
      <alignment vertical="top" wrapText="1"/>
    </xf>
    <xf numFmtId="0" fontId="1" fillId="0" borderId="0" xfId="0" applyFont="1" applyBorder="1" applyAlignment="1">
      <alignment vertical="top" wrapText="1"/>
    </xf>
    <xf numFmtId="4" fontId="2" fillId="0" borderId="10" xfId="0" applyNumberFormat="1" applyFont="1" applyBorder="1" applyAlignment="1">
      <alignment vertical="top"/>
    </xf>
    <xf numFmtId="164" fontId="1" fillId="0" borderId="0" xfId="0" applyNumberFormat="1" applyFont="1" applyBorder="1" applyAlignment="1">
      <alignment vertical="top"/>
    </xf>
    <xf numFmtId="164" fontId="1" fillId="0" borderId="0" xfId="0" applyNumberFormat="1" applyFont="1" applyAlignment="1">
      <alignment vertical="top"/>
    </xf>
    <xf numFmtId="164" fontId="1" fillId="0" borderId="0" xfId="0" applyNumberFormat="1" applyFont="1" applyBorder="1" applyAlignment="1">
      <alignment vertical="top" wrapText="1"/>
    </xf>
    <xf numFmtId="164" fontId="2" fillId="0" borderId="0" xfId="0" applyNumberFormat="1" applyFont="1" applyBorder="1" applyAlignment="1">
      <alignment vertical="top" wrapText="1"/>
    </xf>
    <xf numFmtId="0" fontId="2" fillId="0" borderId="10" xfId="0" applyFont="1" applyBorder="1" applyAlignment="1">
      <alignment horizontal="center" vertical="top" wrapText="1"/>
    </xf>
    <xf numFmtId="0" fontId="1" fillId="0" borderId="0" xfId="0" applyFont="1" applyAlignment="1">
      <alignment horizontal="center" vertical="top" wrapText="1"/>
    </xf>
    <xf numFmtId="0" fontId="24" fillId="0" borderId="10" xfId="0" applyFont="1" applyBorder="1" applyAlignment="1">
      <alignment vertical="top" wrapText="1"/>
    </xf>
    <xf numFmtId="0" fontId="25" fillId="0" borderId="0" xfId="0" applyFont="1" applyBorder="1" applyAlignment="1">
      <alignment vertical="top" wrapText="1"/>
    </xf>
    <xf numFmtId="164" fontId="25" fillId="0" borderId="0" xfId="0" applyNumberFormat="1" applyFont="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5" fillId="0" borderId="0" xfId="0" applyFont="1" applyAlignment="1">
      <alignment horizontal="right" vertical="top" wrapText="1"/>
    </xf>
    <xf numFmtId="0" fontId="25" fillId="0" borderId="0" xfId="0" applyFont="1" applyBorder="1" applyAlignment="1">
      <alignment horizontal="left" vertical="top" wrapText="1"/>
    </xf>
    <xf numFmtId="0" fontId="25" fillId="0" borderId="0" xfId="0" applyFont="1" applyBorder="1" applyAlignment="1">
      <alignment horizontal="right" vertical="top" wrapText="1"/>
    </xf>
    <xf numFmtId="0" fontId="25" fillId="0" borderId="0" xfId="0" applyNumberFormat="1" applyFont="1" applyFill="1" applyBorder="1" applyAlignment="1" applyProtection="1">
      <alignment/>
      <protection/>
    </xf>
    <xf numFmtId="4" fontId="25" fillId="0" borderId="0" xfId="0" applyNumberFormat="1" applyFont="1" applyBorder="1" applyAlignment="1">
      <alignment horizontal="right" vertical="top" wrapText="1"/>
    </xf>
    <xf numFmtId="0" fontId="25" fillId="0" borderId="0" xfId="0" applyFont="1" applyAlignment="1">
      <alignment horizontal="center" vertical="top" wrapText="1"/>
    </xf>
    <xf numFmtId="4" fontId="25" fillId="0" borderId="0" xfId="0" applyNumberFormat="1" applyFont="1" applyAlignment="1">
      <alignment horizontal="right" vertical="top" wrapText="1"/>
    </xf>
    <xf numFmtId="0" fontId="24" fillId="0" borderId="0" xfId="0" applyFont="1" applyAlignment="1">
      <alignment horizontal="right" vertical="top" wrapText="1"/>
    </xf>
    <xf numFmtId="0" fontId="26" fillId="0" borderId="0" xfId="0" applyFont="1" applyAlignment="1">
      <alignment vertical="top" wrapText="1"/>
    </xf>
    <xf numFmtId="0" fontId="27" fillId="0" borderId="10" xfId="0" applyFont="1" applyBorder="1" applyAlignment="1">
      <alignment vertical="top" wrapText="1"/>
    </xf>
    <xf numFmtId="164" fontId="27" fillId="0" borderId="10" xfId="0" applyNumberFormat="1" applyFont="1" applyBorder="1" applyAlignment="1">
      <alignment vertical="top" wrapText="1"/>
    </xf>
    <xf numFmtId="0" fontId="26" fillId="0" borderId="0" xfId="0" applyFont="1" applyBorder="1" applyAlignment="1">
      <alignment vertical="top" wrapText="1"/>
    </xf>
    <xf numFmtId="164" fontId="26" fillId="0" borderId="0" xfId="0" applyNumberFormat="1" applyFont="1" applyAlignment="1">
      <alignment vertical="top" wrapText="1"/>
    </xf>
    <xf numFmtId="0" fontId="26" fillId="0" borderId="0" xfId="0" applyFont="1" applyAlignment="1">
      <alignment horizontal="left" vertical="top" wrapText="1"/>
    </xf>
    <xf numFmtId="0" fontId="26" fillId="0" borderId="0" xfId="0" applyFont="1" applyAlignment="1">
      <alignment horizontal="right" vertical="top" wrapText="1"/>
    </xf>
    <xf numFmtId="164" fontId="27" fillId="0" borderId="10" xfId="0" applyNumberFormat="1" applyFont="1" applyBorder="1" applyAlignment="1">
      <alignment horizontal="right" vertical="top" wrapText="1"/>
    </xf>
    <xf numFmtId="0" fontId="24" fillId="0" borderId="0" xfId="0" applyFont="1" applyAlignment="1">
      <alignment vertical="top" wrapText="1"/>
    </xf>
    <xf numFmtId="0" fontId="24" fillId="0" borderId="0" xfId="0" applyFont="1" applyAlignment="1">
      <alignment vertical="top"/>
    </xf>
    <xf numFmtId="0" fontId="24" fillId="0" borderId="0" xfId="0" applyFont="1" applyBorder="1" applyAlignment="1">
      <alignment vertical="top" wrapText="1"/>
    </xf>
    <xf numFmtId="177" fontId="25" fillId="0" borderId="0" xfId="32" applyNumberFormat="1" applyFont="1" applyBorder="1" applyAlignment="1">
      <alignment vertical="top" wrapText="1"/>
    </xf>
    <xf numFmtId="177" fontId="25" fillId="0" borderId="0" xfId="32" applyNumberFormat="1" applyFont="1" applyAlignment="1">
      <alignment vertical="top" wrapText="1"/>
    </xf>
    <xf numFmtId="177" fontId="24" fillId="0" borderId="0" xfId="32" applyNumberFormat="1" applyFont="1" applyAlignment="1">
      <alignment vertical="top" wrapText="1"/>
    </xf>
    <xf numFmtId="177" fontId="24" fillId="0" borderId="0" xfId="32" applyNumberFormat="1" applyFont="1" applyBorder="1" applyAlignment="1">
      <alignment vertical="top" wrapText="1"/>
    </xf>
    <xf numFmtId="0" fontId="27" fillId="0" borderId="0" xfId="0" applyFont="1" applyAlignment="1">
      <alignment vertical="top" wrapText="1"/>
    </xf>
    <xf numFmtId="0" fontId="26" fillId="0" borderId="0" xfId="0" applyNumberFormat="1" applyFont="1" applyFill="1" applyBorder="1" applyAlignment="1" applyProtection="1">
      <alignment/>
      <protection/>
    </xf>
    <xf numFmtId="0" fontId="26" fillId="0" borderId="10" xfId="0" applyFont="1" applyBorder="1" applyAlignment="1">
      <alignment vertical="top" wrapText="1"/>
    </xf>
    <xf numFmtId="4" fontId="26" fillId="0" borderId="0" xfId="0" applyNumberFormat="1" applyFont="1" applyAlignment="1">
      <alignment horizontal="right" vertical="top" wrapText="1"/>
    </xf>
    <xf numFmtId="177" fontId="26" fillId="0" borderId="0" xfId="32" applyNumberFormat="1" applyFont="1" applyAlignment="1">
      <alignment vertical="top" wrapText="1"/>
    </xf>
    <xf numFmtId="164" fontId="27" fillId="0" borderId="0" xfId="0" applyNumberFormat="1" applyFont="1" applyAlignment="1">
      <alignment vertical="top" wrapText="1"/>
    </xf>
    <xf numFmtId="177" fontId="25" fillId="0" borderId="0" xfId="0" applyNumberFormat="1" applyFont="1" applyBorder="1" applyAlignment="1">
      <alignment vertical="top" wrapText="1"/>
    </xf>
    <xf numFmtId="176" fontId="25" fillId="0" borderId="0" xfId="32" applyNumberFormat="1" applyFont="1" applyAlignment="1">
      <alignment vertical="top" wrapText="1"/>
    </xf>
    <xf numFmtId="0" fontId="24" fillId="0" borderId="10" xfId="0" applyFont="1" applyBorder="1" applyAlignment="1">
      <alignment horizontal="left" vertical="top" wrapText="1"/>
    </xf>
    <xf numFmtId="0" fontId="24" fillId="0" borderId="10" xfId="0" applyFont="1" applyBorder="1" applyAlignment="1">
      <alignment horizontal="right" vertical="top" wrapText="1"/>
    </xf>
    <xf numFmtId="164" fontId="24" fillId="0" borderId="10" xfId="0" applyNumberFormat="1" applyFont="1" applyBorder="1" applyAlignment="1">
      <alignment vertical="top" wrapText="1"/>
    </xf>
    <xf numFmtId="164" fontId="25" fillId="0" borderId="0" xfId="0" applyNumberFormat="1" applyFont="1" applyBorder="1" applyAlignment="1">
      <alignment vertical="top" wrapText="1"/>
    </xf>
    <xf numFmtId="177" fontId="7" fillId="0" borderId="0" xfId="32" applyNumberFormat="1" applyFont="1" applyAlignment="1">
      <alignment vertical="top"/>
    </xf>
    <xf numFmtId="0" fontId="50" fillId="0" borderId="0" xfId="30" applyFont="1" applyAlignment="1">
      <alignment vertical="top"/>
      <protection/>
    </xf>
    <xf numFmtId="0" fontId="51" fillId="0" borderId="0" xfId="30" applyFont="1" applyAlignment="1">
      <alignment vertical="top"/>
      <protection/>
    </xf>
    <xf numFmtId="0" fontId="50" fillId="0" borderId="0" xfId="30" applyFont="1" applyAlignment="1">
      <alignment vertical="top"/>
      <protection/>
    </xf>
    <xf numFmtId="0" fontId="52" fillId="0" borderId="0" xfId="30" applyFont="1" applyAlignment="1">
      <alignment vertical="top"/>
      <protection/>
    </xf>
    <xf numFmtId="0" fontId="53" fillId="0" borderId="0" xfId="30" applyFont="1" applyAlignment="1">
      <alignment vertical="top"/>
      <protection/>
    </xf>
    <xf numFmtId="0" fontId="53" fillId="0" borderId="0" xfId="30" applyFont="1" applyAlignment="1">
      <alignment horizontal="left" vertical="top"/>
      <protection/>
    </xf>
    <xf numFmtId="0" fontId="53" fillId="0" borderId="11" xfId="30" applyFont="1" applyBorder="1" applyAlignment="1">
      <alignment vertical="top"/>
      <protection/>
    </xf>
    <xf numFmtId="0" fontId="53" fillId="0" borderId="11" xfId="30" applyFont="1" applyBorder="1" applyAlignment="1">
      <alignment horizontal="right" vertical="top"/>
      <protection/>
    </xf>
    <xf numFmtId="177" fontId="53" fillId="0" borderId="11" xfId="34" applyNumberFormat="1" applyFont="1" applyBorder="1" applyAlignment="1">
      <alignment vertical="top"/>
    </xf>
    <xf numFmtId="10" fontId="53" fillId="0" borderId="11" xfId="30" applyNumberFormat="1" applyFont="1" applyBorder="1" applyAlignment="1">
      <alignment vertical="top"/>
      <protection/>
    </xf>
    <xf numFmtId="0" fontId="54" fillId="0" borderId="0" xfId="0" applyFont="1" applyAlignment="1">
      <alignment horizontal="left" vertical="top" wrapText="1"/>
    </xf>
    <xf numFmtId="164" fontId="24" fillId="0" borderId="0" xfId="0" applyNumberFormat="1" applyFont="1" applyAlignment="1">
      <alignment vertical="top" wrapText="1"/>
    </xf>
    <xf numFmtId="0" fontId="8" fillId="0" borderId="0" xfId="0" applyFont="1" applyAlignment="1">
      <alignment vertical="top" wrapText="1"/>
    </xf>
    <xf numFmtId="49" fontId="8" fillId="0" borderId="0" xfId="0" applyNumberFormat="1" applyFont="1" applyAlignment="1">
      <alignment vertical="top" wrapText="1"/>
    </xf>
    <xf numFmtId="0" fontId="8" fillId="0" borderId="0" xfId="0" applyFont="1" applyAlignment="1">
      <alignment horizontal="right" vertical="top" wrapText="1"/>
    </xf>
    <xf numFmtId="0" fontId="55" fillId="0" borderId="0" xfId="0" applyFont="1" applyAlignment="1">
      <alignment vertical="top" wrapText="1"/>
    </xf>
    <xf numFmtId="49" fontId="55" fillId="0" borderId="0" xfId="0" applyNumberFormat="1" applyFont="1" applyAlignment="1">
      <alignment vertical="top" wrapText="1"/>
    </xf>
    <xf numFmtId="0" fontId="55" fillId="0" borderId="0" xfId="0" applyFont="1" applyAlignment="1">
      <alignment horizontal="right" vertical="top" wrapText="1"/>
    </xf>
    <xf numFmtId="0" fontId="2" fillId="0" borderId="0" xfId="0" applyFont="1" applyBorder="1" applyAlignment="1">
      <alignment horizontal="center" vertical="top" wrapText="1"/>
    </xf>
    <xf numFmtId="0" fontId="25" fillId="18" borderId="0" xfId="0" applyFont="1" applyFill="1" applyAlignment="1">
      <alignment vertical="top" wrapText="1"/>
    </xf>
    <xf numFmtId="4" fontId="25" fillId="18" borderId="0" xfId="0" applyNumberFormat="1" applyFont="1" applyFill="1" applyAlignment="1">
      <alignment vertical="top"/>
    </xf>
    <xf numFmtId="0" fontId="25" fillId="18" borderId="0" xfId="0" applyFont="1" applyFill="1" applyAlignment="1">
      <alignment horizontal="left" vertical="top"/>
    </xf>
    <xf numFmtId="0" fontId="56" fillId="0" borderId="10" xfId="0" applyFont="1" applyBorder="1" applyAlignment="1">
      <alignment horizontal="left" vertical="top" wrapText="1"/>
    </xf>
    <xf numFmtId="0" fontId="56" fillId="0" borderId="10" xfId="0" applyFont="1" applyBorder="1" applyAlignment="1">
      <alignment vertical="top" wrapText="1"/>
    </xf>
    <xf numFmtId="0" fontId="56" fillId="0" borderId="10" xfId="0" applyFont="1" applyBorder="1" applyAlignment="1">
      <alignment horizontal="right" vertical="top" wrapText="1"/>
    </xf>
    <xf numFmtId="0" fontId="56" fillId="0" borderId="0" xfId="0" applyFont="1" applyAlignment="1">
      <alignment vertical="top" wrapText="1"/>
    </xf>
    <xf numFmtId="0" fontId="56" fillId="0" borderId="0" xfId="0" applyFont="1" applyAlignment="1">
      <alignment horizontal="right" vertical="top" wrapText="1"/>
    </xf>
    <xf numFmtId="0" fontId="57" fillId="0" borderId="0" xfId="0" applyFont="1" applyAlignment="1">
      <alignment horizontal="lef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vertical="top" wrapText="1"/>
    </xf>
    <xf numFmtId="0" fontId="56" fillId="0" borderId="0" xfId="0" applyFont="1" applyBorder="1" applyAlignment="1">
      <alignment vertical="top" wrapText="1"/>
    </xf>
    <xf numFmtId="0" fontId="7" fillId="0" borderId="0" xfId="0" applyFont="1" applyAlignment="1">
      <alignment horizontal="left" vertical="top" wrapText="1"/>
    </xf>
    <xf numFmtId="0" fontId="55" fillId="0" borderId="0" xfId="0" applyFont="1" applyAlignment="1">
      <alignment horizontal="left" vertical="top" wrapText="1"/>
    </xf>
    <xf numFmtId="0" fontId="52" fillId="0" borderId="0" xfId="30" applyFont="1" applyAlignment="1">
      <alignment horizontal="center" vertical="top"/>
      <protection/>
    </xf>
    <xf numFmtId="0" fontId="54" fillId="0" borderId="0" xfId="30" applyFont="1" applyAlignment="1">
      <alignment horizontal="center" vertical="top"/>
      <protection/>
    </xf>
    <xf numFmtId="177" fontId="53" fillId="0" borderId="12" xfId="34" applyNumberFormat="1" applyFont="1" applyBorder="1" applyAlignment="1">
      <alignment horizontal="center" vertical="top"/>
    </xf>
    <xf numFmtId="177" fontId="53" fillId="0" borderId="11" xfId="34" applyNumberFormat="1" applyFont="1" applyBorder="1" applyAlignment="1">
      <alignment horizontal="center" vertical="top"/>
    </xf>
    <xf numFmtId="177" fontId="53" fillId="0" borderId="10" xfId="34" applyNumberFormat="1" applyFont="1" applyBorder="1" applyAlignment="1">
      <alignment horizontal="center" vertical="top"/>
    </xf>
    <xf numFmtId="0" fontId="53" fillId="0" borderId="12" xfId="30" applyFont="1" applyBorder="1" applyAlignment="1">
      <alignment horizontal="center" vertical="top"/>
      <protection/>
    </xf>
    <xf numFmtId="0" fontId="58" fillId="0" borderId="0" xfId="30" applyFont="1" applyAlignment="1">
      <alignment horizontal="center" vertical="top"/>
      <protection/>
    </xf>
    <xf numFmtId="0" fontId="54" fillId="0" borderId="0" xfId="0" applyFont="1" applyAlignment="1">
      <alignment horizontal="left" vertical="top" wrapText="1"/>
    </xf>
    <xf numFmtId="14" fontId="53" fillId="0" borderId="0" xfId="30" applyNumberFormat="1" applyFont="1" applyAlignment="1">
      <alignment horizontal="left" vertical="top"/>
      <protection/>
    </xf>
    <xf numFmtId="0" fontId="53" fillId="0" borderId="0" xfId="30" applyFont="1" applyAlignment="1">
      <alignment horizontal="left" vertical="top"/>
      <protection/>
    </xf>
    <xf numFmtId="0" fontId="53" fillId="0" borderId="0" xfId="30" applyFont="1" applyAlignment="1">
      <alignment horizontal="left" vertical="top" wrapText="1"/>
      <protection/>
    </xf>
    <xf numFmtId="0" fontId="52" fillId="0" borderId="0" xfId="30" applyFont="1" applyAlignment="1">
      <alignment horizontal="left" vertical="top"/>
      <protection/>
    </xf>
    <xf numFmtId="0" fontId="53" fillId="0" borderId="0" xfId="0" applyFont="1" applyAlignment="1">
      <alignment horizontal="left" vertical="top" wrapText="1"/>
    </xf>
    <xf numFmtId="0" fontId="52" fillId="0" borderId="0" xfId="30" applyFont="1" applyAlignment="1">
      <alignment horizontal="center" vertical="top" wrapText="1"/>
      <protection/>
    </xf>
    <xf numFmtId="0" fontId="56" fillId="0" borderId="0" xfId="0" applyFont="1" applyAlignment="1">
      <alignment vertical="top" wrapText="1"/>
    </xf>
    <xf numFmtId="0" fontId="24" fillId="0" borderId="0" xfId="0" applyFont="1" applyBorder="1" applyAlignment="1">
      <alignment horizontal="center" vertical="top" wrapText="1"/>
    </xf>
    <xf numFmtId="0" fontId="25" fillId="0" borderId="0" xfId="0" applyFont="1" applyBorder="1" applyAlignment="1">
      <alignment horizontal="center" vertical="top" wrapText="1"/>
    </xf>
    <xf numFmtId="0" fontId="24" fillId="0" borderId="0" xfId="0" applyFont="1" applyAlignment="1">
      <alignment horizontal="center" vertical="top" wrapText="1"/>
    </xf>
    <xf numFmtId="11" fontId="55" fillId="0" borderId="0" xfId="0" applyNumberFormat="1" applyFont="1" applyAlignment="1">
      <alignment vertical="top" wrapText="1"/>
    </xf>
    <xf numFmtId="11" fontId="57" fillId="0" borderId="0" xfId="0" applyNumberFormat="1" applyFont="1" applyAlignment="1">
      <alignment vertical="top" wrapText="1"/>
    </xf>
    <xf numFmtId="11" fontId="8" fillId="0" borderId="0" xfId="0" applyNumberFormat="1" applyFont="1" applyAlignment="1">
      <alignment vertical="top" wrapText="1"/>
    </xf>
  </cellXfs>
  <cellStyles count="35">
    <cellStyle name="Normal" xfId="0"/>
    <cellStyle name="Bevitel" xfId="15"/>
    <cellStyle name="Cím" xfId="16"/>
    <cellStyle name="Címsor 1" xfId="17"/>
    <cellStyle name="Címsor 2" xfId="18"/>
    <cellStyle name="Címsor 3" xfId="19"/>
    <cellStyle name="Címsor 4" xfId="20"/>
    <cellStyle name="Comma" xfId="21"/>
    <cellStyle name="Comma [0]" xfId="22"/>
    <cellStyle name="Figyelmeztetés" xfId="23"/>
    <cellStyle name="Hivatkozott cella" xfId="24"/>
    <cellStyle name="Jegyzet" xfId="25"/>
    <cellStyle name="Jó" xfId="26"/>
    <cellStyle name="Kimenet" xfId="27"/>
    <cellStyle name="Magyarázó szöveg" xfId="28"/>
    <cellStyle name="Normál 2" xfId="29"/>
    <cellStyle name="Normál 3" xfId="30"/>
    <cellStyle name="Összesen" xfId="31"/>
    <cellStyle name="Currency" xfId="32"/>
    <cellStyle name="Currency [0]" xfId="33"/>
    <cellStyle name="Pénznem 2" xfId="34"/>
    <cellStyle name="Rossz" xfId="35"/>
    <cellStyle name="Semleges" xfId="36"/>
    <cellStyle name="Számítás" xfId="37"/>
    <cellStyle name="Percent" xfId="38"/>
    <cellStyle name="㼿㼿㼿㼿㼿㼿㼿洀猀漀爀 㐀" xfId="39"/>
    <cellStyle name="㼿㼿㼿㼿㼿㼿㼿攀最礀稀攀琀" xfId="40"/>
    <cellStyle name="㼿㼿㼿㼿㼿㼿㼿攀氀氀儀猁稀" xfId="41"/>
    <cellStyle name="㼿㼿㼿㼿㼿㼿㼿㼿㼿‿ⴀ ㄀⸀ 樀攀氀" xfId="42"/>
    <cellStyle name="㼿㼿㼿㼿㼿㼿㼿㼿㼿‿ⴀ ㌀⸀ 樀攀氀" xfId="43"/>
    <cellStyle name="㼿㼿㼿㼿㼿㼿㼿㼿㼿‿ⴀ ㈀⸀ 樀攀氀" xfId="44"/>
    <cellStyle name="㼿㼿㼿㼿㼿㼿㼿㼿㼿‿ⴀ 㐀⸀ 樀攀氀" xfId="45"/>
    <cellStyle name="㼿㼿㼿㼿㼿㼿㼿㼿㼿‿ⴀ 㔀⸀ 樀攀氀" xfId="46"/>
    <cellStyle name="㼿㼿㼿㼿㼿㼿㼿㼿㼿‿ⴀ 㘀⸀ 樀攀氀" xfId="47"/>
    <cellStyle name="㼿㼿㼿㼿㼿㼿㼿㼿㼿ȿ"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2</xdr:row>
      <xdr:rowOff>971550</xdr:rowOff>
    </xdr:from>
    <xdr:to>
      <xdr:col>7</xdr:col>
      <xdr:colOff>9525</xdr:colOff>
      <xdr:row>2</xdr:row>
      <xdr:rowOff>3257550</xdr:rowOff>
    </xdr:to>
    <xdr:pic>
      <xdr:nvPicPr>
        <xdr:cNvPr id="1" name="Kép 1"/>
        <xdr:cNvPicPr preferRelativeResize="1">
          <a:picLocks noChangeAspect="1"/>
        </xdr:cNvPicPr>
      </xdr:nvPicPr>
      <xdr:blipFill>
        <a:blip r:embed="rId1"/>
        <a:stretch>
          <a:fillRect/>
        </a:stretch>
      </xdr:blipFill>
      <xdr:spPr>
        <a:xfrm>
          <a:off x="3314700" y="2143125"/>
          <a:ext cx="2295525" cy="2286000"/>
        </a:xfrm>
        <a:prstGeom prst="rect">
          <a:avLst/>
        </a:prstGeom>
        <a:noFill/>
        <a:ln w="9525" cmpd="sng">
          <a:noFill/>
        </a:ln>
      </xdr:spPr>
    </xdr:pic>
    <xdr:clientData/>
  </xdr:twoCellAnchor>
  <xdr:twoCellAnchor editAs="oneCell">
    <xdr:from>
      <xdr:col>3</xdr:col>
      <xdr:colOff>180975</xdr:colOff>
      <xdr:row>3</xdr:row>
      <xdr:rowOff>609600</xdr:rowOff>
    </xdr:from>
    <xdr:to>
      <xdr:col>6</xdr:col>
      <xdr:colOff>800100</xdr:colOff>
      <xdr:row>3</xdr:row>
      <xdr:rowOff>3162300</xdr:rowOff>
    </xdr:to>
    <xdr:pic>
      <xdr:nvPicPr>
        <xdr:cNvPr id="2" name="Kép 2"/>
        <xdr:cNvPicPr preferRelativeResize="1">
          <a:picLocks noChangeAspect="1"/>
        </xdr:cNvPicPr>
      </xdr:nvPicPr>
      <xdr:blipFill>
        <a:blip r:embed="rId2"/>
        <a:stretch>
          <a:fillRect/>
        </a:stretch>
      </xdr:blipFill>
      <xdr:spPr>
        <a:xfrm>
          <a:off x="3381375" y="5391150"/>
          <a:ext cx="2209800" cy="2543175"/>
        </a:xfrm>
        <a:prstGeom prst="rect">
          <a:avLst/>
        </a:prstGeom>
        <a:noFill/>
        <a:ln w="9525" cmpd="sng">
          <a:noFill/>
        </a:ln>
      </xdr:spPr>
    </xdr:pic>
    <xdr:clientData/>
  </xdr:twoCellAnchor>
  <xdr:twoCellAnchor editAs="oneCell">
    <xdr:from>
      <xdr:col>3</xdr:col>
      <xdr:colOff>352425</xdr:colOff>
      <xdr:row>5</xdr:row>
      <xdr:rowOff>733425</xdr:rowOff>
    </xdr:from>
    <xdr:to>
      <xdr:col>6</xdr:col>
      <xdr:colOff>542925</xdr:colOff>
      <xdr:row>5</xdr:row>
      <xdr:rowOff>2800350</xdr:rowOff>
    </xdr:to>
    <xdr:pic>
      <xdr:nvPicPr>
        <xdr:cNvPr id="3" name="Kép 3"/>
        <xdr:cNvPicPr preferRelativeResize="1">
          <a:picLocks noChangeAspect="1"/>
        </xdr:cNvPicPr>
      </xdr:nvPicPr>
      <xdr:blipFill>
        <a:blip r:embed="rId3"/>
        <a:stretch>
          <a:fillRect/>
        </a:stretch>
      </xdr:blipFill>
      <xdr:spPr>
        <a:xfrm>
          <a:off x="3552825" y="12506325"/>
          <a:ext cx="1781175" cy="2076450"/>
        </a:xfrm>
        <a:prstGeom prst="rect">
          <a:avLst/>
        </a:prstGeom>
        <a:noFill/>
        <a:ln w="9525" cmpd="sng">
          <a:noFill/>
        </a:ln>
      </xdr:spPr>
    </xdr:pic>
    <xdr:clientData/>
  </xdr:twoCellAnchor>
  <xdr:twoCellAnchor editAs="oneCell">
    <xdr:from>
      <xdr:col>3</xdr:col>
      <xdr:colOff>247650</xdr:colOff>
      <xdr:row>4</xdr:row>
      <xdr:rowOff>485775</xdr:rowOff>
    </xdr:from>
    <xdr:to>
      <xdr:col>6</xdr:col>
      <xdr:colOff>476250</xdr:colOff>
      <xdr:row>4</xdr:row>
      <xdr:rowOff>2286000</xdr:rowOff>
    </xdr:to>
    <xdr:pic>
      <xdr:nvPicPr>
        <xdr:cNvPr id="4" name="Kép 4"/>
        <xdr:cNvPicPr preferRelativeResize="1">
          <a:picLocks noChangeAspect="1"/>
        </xdr:cNvPicPr>
      </xdr:nvPicPr>
      <xdr:blipFill>
        <a:blip r:embed="rId3"/>
        <a:stretch>
          <a:fillRect/>
        </a:stretch>
      </xdr:blipFill>
      <xdr:spPr>
        <a:xfrm>
          <a:off x="3448050" y="8829675"/>
          <a:ext cx="1819275" cy="1809750"/>
        </a:xfrm>
        <a:prstGeom prst="rect">
          <a:avLst/>
        </a:prstGeom>
        <a:noFill/>
        <a:ln w="9525" cmpd="sng">
          <a:noFill/>
        </a:ln>
      </xdr:spPr>
    </xdr:pic>
    <xdr:clientData/>
  </xdr:twoCellAnchor>
  <xdr:twoCellAnchor editAs="oneCell">
    <xdr:from>
      <xdr:col>3</xdr:col>
      <xdr:colOff>238125</xdr:colOff>
      <xdr:row>6</xdr:row>
      <xdr:rowOff>266700</xdr:rowOff>
    </xdr:from>
    <xdr:to>
      <xdr:col>6</xdr:col>
      <xdr:colOff>742950</xdr:colOff>
      <xdr:row>6</xdr:row>
      <xdr:rowOff>2352675</xdr:rowOff>
    </xdr:to>
    <xdr:pic>
      <xdr:nvPicPr>
        <xdr:cNvPr id="5" name="Kép 5"/>
        <xdr:cNvPicPr preferRelativeResize="1">
          <a:picLocks noChangeAspect="1"/>
        </xdr:cNvPicPr>
      </xdr:nvPicPr>
      <xdr:blipFill>
        <a:blip r:embed="rId4"/>
        <a:stretch>
          <a:fillRect/>
        </a:stretch>
      </xdr:blipFill>
      <xdr:spPr>
        <a:xfrm>
          <a:off x="3438525" y="15440025"/>
          <a:ext cx="2095500" cy="2085975"/>
        </a:xfrm>
        <a:prstGeom prst="rect">
          <a:avLst/>
        </a:prstGeom>
        <a:noFill/>
        <a:ln w="9525" cmpd="sng">
          <a:noFill/>
        </a:ln>
      </xdr:spPr>
    </xdr:pic>
    <xdr:clientData/>
  </xdr:twoCellAnchor>
  <xdr:twoCellAnchor editAs="oneCell">
    <xdr:from>
      <xdr:col>4</xdr:col>
      <xdr:colOff>180975</xdr:colOff>
      <xdr:row>7</xdr:row>
      <xdr:rowOff>561975</xdr:rowOff>
    </xdr:from>
    <xdr:to>
      <xdr:col>6</xdr:col>
      <xdr:colOff>552450</xdr:colOff>
      <xdr:row>7</xdr:row>
      <xdr:rowOff>2057400</xdr:rowOff>
    </xdr:to>
    <xdr:pic>
      <xdr:nvPicPr>
        <xdr:cNvPr id="6" name="Kép 6"/>
        <xdr:cNvPicPr preferRelativeResize="1">
          <a:picLocks noChangeAspect="1"/>
        </xdr:cNvPicPr>
      </xdr:nvPicPr>
      <xdr:blipFill>
        <a:blip r:embed="rId5"/>
        <a:stretch>
          <a:fillRect/>
        </a:stretch>
      </xdr:blipFill>
      <xdr:spPr>
        <a:xfrm>
          <a:off x="3838575" y="18697575"/>
          <a:ext cx="1504950" cy="1495425"/>
        </a:xfrm>
        <a:prstGeom prst="rect">
          <a:avLst/>
        </a:prstGeom>
        <a:noFill/>
        <a:ln w="9525" cmpd="sng">
          <a:noFill/>
        </a:ln>
      </xdr:spPr>
    </xdr:pic>
    <xdr:clientData/>
  </xdr:twoCellAnchor>
  <xdr:twoCellAnchor editAs="oneCell">
    <xdr:from>
      <xdr:col>4</xdr:col>
      <xdr:colOff>28575</xdr:colOff>
      <xdr:row>8</xdr:row>
      <xdr:rowOff>219075</xdr:rowOff>
    </xdr:from>
    <xdr:to>
      <xdr:col>6</xdr:col>
      <xdr:colOff>504825</xdr:colOff>
      <xdr:row>8</xdr:row>
      <xdr:rowOff>1819275</xdr:rowOff>
    </xdr:to>
    <xdr:pic>
      <xdr:nvPicPr>
        <xdr:cNvPr id="7" name="Kép 8"/>
        <xdr:cNvPicPr preferRelativeResize="1">
          <a:picLocks noChangeAspect="1"/>
        </xdr:cNvPicPr>
      </xdr:nvPicPr>
      <xdr:blipFill>
        <a:blip r:embed="rId6"/>
        <a:stretch>
          <a:fillRect/>
        </a:stretch>
      </xdr:blipFill>
      <xdr:spPr>
        <a:xfrm>
          <a:off x="3686175" y="21002625"/>
          <a:ext cx="1609725" cy="1609725"/>
        </a:xfrm>
        <a:prstGeom prst="rect">
          <a:avLst/>
        </a:prstGeom>
        <a:noFill/>
        <a:ln w="9525" cmpd="sng">
          <a:noFill/>
        </a:ln>
      </xdr:spPr>
    </xdr:pic>
    <xdr:clientData/>
  </xdr:twoCellAnchor>
  <xdr:twoCellAnchor editAs="oneCell">
    <xdr:from>
      <xdr:col>3</xdr:col>
      <xdr:colOff>438150</xdr:colOff>
      <xdr:row>9</xdr:row>
      <xdr:rowOff>561975</xdr:rowOff>
    </xdr:from>
    <xdr:to>
      <xdr:col>6</xdr:col>
      <xdr:colOff>209550</xdr:colOff>
      <xdr:row>9</xdr:row>
      <xdr:rowOff>1990725</xdr:rowOff>
    </xdr:to>
    <xdr:pic>
      <xdr:nvPicPr>
        <xdr:cNvPr id="8" name="Kép 9"/>
        <xdr:cNvPicPr preferRelativeResize="1">
          <a:picLocks noChangeAspect="1"/>
        </xdr:cNvPicPr>
      </xdr:nvPicPr>
      <xdr:blipFill>
        <a:blip r:embed="rId7"/>
        <a:stretch>
          <a:fillRect/>
        </a:stretch>
      </xdr:blipFill>
      <xdr:spPr>
        <a:xfrm>
          <a:off x="3638550" y="23841075"/>
          <a:ext cx="1362075" cy="1428750"/>
        </a:xfrm>
        <a:prstGeom prst="rect">
          <a:avLst/>
        </a:prstGeom>
        <a:noFill/>
        <a:ln w="9525" cmpd="sng">
          <a:noFill/>
        </a:ln>
      </xdr:spPr>
    </xdr:pic>
    <xdr:clientData/>
  </xdr:twoCellAnchor>
  <xdr:twoCellAnchor editAs="oneCell">
    <xdr:from>
      <xdr:col>4</xdr:col>
      <xdr:colOff>66675</xdr:colOff>
      <xdr:row>10</xdr:row>
      <xdr:rowOff>209550</xdr:rowOff>
    </xdr:from>
    <xdr:to>
      <xdr:col>6</xdr:col>
      <xdr:colOff>457200</xdr:colOff>
      <xdr:row>10</xdr:row>
      <xdr:rowOff>1724025</xdr:rowOff>
    </xdr:to>
    <xdr:pic>
      <xdr:nvPicPr>
        <xdr:cNvPr id="9" name="Kép 10"/>
        <xdr:cNvPicPr preferRelativeResize="1">
          <a:picLocks noChangeAspect="1"/>
        </xdr:cNvPicPr>
      </xdr:nvPicPr>
      <xdr:blipFill>
        <a:blip r:embed="rId8"/>
        <a:stretch>
          <a:fillRect/>
        </a:stretch>
      </xdr:blipFill>
      <xdr:spPr>
        <a:xfrm>
          <a:off x="3724275" y="26241375"/>
          <a:ext cx="1524000" cy="1514475"/>
        </a:xfrm>
        <a:prstGeom prst="rect">
          <a:avLst/>
        </a:prstGeom>
        <a:noFill/>
        <a:ln w="9525" cmpd="sng">
          <a:noFill/>
        </a:ln>
      </xdr:spPr>
    </xdr:pic>
    <xdr:clientData/>
  </xdr:twoCellAnchor>
  <xdr:twoCellAnchor editAs="oneCell">
    <xdr:from>
      <xdr:col>4</xdr:col>
      <xdr:colOff>47625</xdr:colOff>
      <xdr:row>11</xdr:row>
      <xdr:rowOff>523875</xdr:rowOff>
    </xdr:from>
    <xdr:to>
      <xdr:col>6</xdr:col>
      <xdr:colOff>514350</xdr:colOff>
      <xdr:row>11</xdr:row>
      <xdr:rowOff>2114550</xdr:rowOff>
    </xdr:to>
    <xdr:pic>
      <xdr:nvPicPr>
        <xdr:cNvPr id="10" name="Kép 11"/>
        <xdr:cNvPicPr preferRelativeResize="1">
          <a:picLocks noChangeAspect="1"/>
        </xdr:cNvPicPr>
      </xdr:nvPicPr>
      <xdr:blipFill>
        <a:blip r:embed="rId9"/>
        <a:stretch>
          <a:fillRect/>
        </a:stretch>
      </xdr:blipFill>
      <xdr:spPr>
        <a:xfrm>
          <a:off x="3705225" y="29022675"/>
          <a:ext cx="1600200" cy="1590675"/>
        </a:xfrm>
        <a:prstGeom prst="rect">
          <a:avLst/>
        </a:prstGeom>
        <a:noFill/>
        <a:ln w="9525" cmpd="sng">
          <a:noFill/>
        </a:ln>
      </xdr:spPr>
    </xdr:pic>
    <xdr:clientData/>
  </xdr:twoCellAnchor>
  <xdr:twoCellAnchor editAs="oneCell">
    <xdr:from>
      <xdr:col>3</xdr:col>
      <xdr:colOff>438150</xdr:colOff>
      <xdr:row>13</xdr:row>
      <xdr:rowOff>495300</xdr:rowOff>
    </xdr:from>
    <xdr:to>
      <xdr:col>7</xdr:col>
      <xdr:colOff>333375</xdr:colOff>
      <xdr:row>13</xdr:row>
      <xdr:rowOff>2790825</xdr:rowOff>
    </xdr:to>
    <xdr:pic>
      <xdr:nvPicPr>
        <xdr:cNvPr id="11" name="Kép 13"/>
        <xdr:cNvPicPr preferRelativeResize="1">
          <a:picLocks noChangeAspect="1"/>
        </xdr:cNvPicPr>
      </xdr:nvPicPr>
      <xdr:blipFill>
        <a:blip r:embed="rId10"/>
        <a:stretch>
          <a:fillRect/>
        </a:stretch>
      </xdr:blipFill>
      <xdr:spPr>
        <a:xfrm>
          <a:off x="3638550" y="34137600"/>
          <a:ext cx="2295525" cy="2286000"/>
        </a:xfrm>
        <a:prstGeom prst="rect">
          <a:avLst/>
        </a:prstGeom>
        <a:noFill/>
        <a:ln w="9525" cmpd="sng">
          <a:noFill/>
        </a:ln>
      </xdr:spPr>
    </xdr:pic>
    <xdr:clientData/>
  </xdr:twoCellAnchor>
  <xdr:twoCellAnchor editAs="oneCell">
    <xdr:from>
      <xdr:col>3</xdr:col>
      <xdr:colOff>390525</xdr:colOff>
      <xdr:row>14</xdr:row>
      <xdr:rowOff>495300</xdr:rowOff>
    </xdr:from>
    <xdr:to>
      <xdr:col>7</xdr:col>
      <xdr:colOff>314325</xdr:colOff>
      <xdr:row>14</xdr:row>
      <xdr:rowOff>3152775</xdr:rowOff>
    </xdr:to>
    <xdr:pic>
      <xdr:nvPicPr>
        <xdr:cNvPr id="12" name="Kép 14"/>
        <xdr:cNvPicPr preferRelativeResize="1">
          <a:picLocks noChangeAspect="1"/>
        </xdr:cNvPicPr>
      </xdr:nvPicPr>
      <xdr:blipFill>
        <a:blip r:embed="rId11"/>
        <a:stretch>
          <a:fillRect/>
        </a:stretch>
      </xdr:blipFill>
      <xdr:spPr>
        <a:xfrm>
          <a:off x="3590925" y="37252275"/>
          <a:ext cx="2324100" cy="2667000"/>
        </a:xfrm>
        <a:prstGeom prst="rect">
          <a:avLst/>
        </a:prstGeom>
        <a:noFill/>
        <a:ln w="9525" cmpd="sng">
          <a:noFill/>
        </a:ln>
      </xdr:spPr>
    </xdr:pic>
    <xdr:clientData/>
  </xdr:twoCellAnchor>
  <xdr:twoCellAnchor editAs="oneCell">
    <xdr:from>
      <xdr:col>3</xdr:col>
      <xdr:colOff>200025</xdr:colOff>
      <xdr:row>15</xdr:row>
      <xdr:rowOff>600075</xdr:rowOff>
    </xdr:from>
    <xdr:to>
      <xdr:col>6</xdr:col>
      <xdr:colOff>571500</xdr:colOff>
      <xdr:row>15</xdr:row>
      <xdr:rowOff>2543175</xdr:rowOff>
    </xdr:to>
    <xdr:pic>
      <xdr:nvPicPr>
        <xdr:cNvPr id="13" name="Kép 15"/>
        <xdr:cNvPicPr preferRelativeResize="1">
          <a:picLocks noChangeAspect="1"/>
        </xdr:cNvPicPr>
      </xdr:nvPicPr>
      <xdr:blipFill>
        <a:blip r:embed="rId12"/>
        <a:stretch>
          <a:fillRect/>
        </a:stretch>
      </xdr:blipFill>
      <xdr:spPr>
        <a:xfrm>
          <a:off x="3400425" y="41081325"/>
          <a:ext cx="1962150" cy="1943100"/>
        </a:xfrm>
        <a:prstGeom prst="rect">
          <a:avLst/>
        </a:prstGeom>
        <a:noFill/>
        <a:ln w="9525" cmpd="sng">
          <a:noFill/>
        </a:ln>
      </xdr:spPr>
    </xdr:pic>
    <xdr:clientData/>
  </xdr:twoCellAnchor>
  <xdr:twoCellAnchor editAs="oneCell">
    <xdr:from>
      <xdr:col>3</xdr:col>
      <xdr:colOff>57150</xdr:colOff>
      <xdr:row>16</xdr:row>
      <xdr:rowOff>381000</xdr:rowOff>
    </xdr:from>
    <xdr:to>
      <xdr:col>6</xdr:col>
      <xdr:colOff>409575</xdr:colOff>
      <xdr:row>16</xdr:row>
      <xdr:rowOff>2314575</xdr:rowOff>
    </xdr:to>
    <xdr:pic>
      <xdr:nvPicPr>
        <xdr:cNvPr id="14" name="Kép 16"/>
        <xdr:cNvPicPr preferRelativeResize="1">
          <a:picLocks noChangeAspect="1"/>
        </xdr:cNvPicPr>
      </xdr:nvPicPr>
      <xdr:blipFill>
        <a:blip r:embed="rId13"/>
        <a:stretch>
          <a:fillRect/>
        </a:stretch>
      </xdr:blipFill>
      <xdr:spPr>
        <a:xfrm>
          <a:off x="3257550" y="44138850"/>
          <a:ext cx="1943100" cy="1933575"/>
        </a:xfrm>
        <a:prstGeom prst="rect">
          <a:avLst/>
        </a:prstGeom>
        <a:noFill/>
        <a:ln w="9525" cmpd="sng">
          <a:noFill/>
        </a:ln>
      </xdr:spPr>
    </xdr:pic>
    <xdr:clientData/>
  </xdr:twoCellAnchor>
  <xdr:twoCellAnchor editAs="oneCell">
    <xdr:from>
      <xdr:col>3</xdr:col>
      <xdr:colOff>438150</xdr:colOff>
      <xdr:row>17</xdr:row>
      <xdr:rowOff>447675</xdr:rowOff>
    </xdr:from>
    <xdr:to>
      <xdr:col>6</xdr:col>
      <xdr:colOff>161925</xdr:colOff>
      <xdr:row>17</xdr:row>
      <xdr:rowOff>1752600</xdr:rowOff>
    </xdr:to>
    <xdr:pic>
      <xdr:nvPicPr>
        <xdr:cNvPr id="15" name="Kép 17"/>
        <xdr:cNvPicPr preferRelativeResize="1">
          <a:picLocks noChangeAspect="1"/>
        </xdr:cNvPicPr>
      </xdr:nvPicPr>
      <xdr:blipFill>
        <a:blip r:embed="rId14"/>
        <a:stretch>
          <a:fillRect/>
        </a:stretch>
      </xdr:blipFill>
      <xdr:spPr>
        <a:xfrm>
          <a:off x="3638550" y="46977300"/>
          <a:ext cx="1314450" cy="1295400"/>
        </a:xfrm>
        <a:prstGeom prst="rect">
          <a:avLst/>
        </a:prstGeom>
        <a:noFill/>
        <a:ln w="9525" cmpd="sng">
          <a:noFill/>
        </a:ln>
      </xdr:spPr>
    </xdr:pic>
    <xdr:clientData/>
  </xdr:twoCellAnchor>
  <xdr:twoCellAnchor editAs="oneCell">
    <xdr:from>
      <xdr:col>3</xdr:col>
      <xdr:colOff>276225</xdr:colOff>
      <xdr:row>18</xdr:row>
      <xdr:rowOff>638175</xdr:rowOff>
    </xdr:from>
    <xdr:to>
      <xdr:col>6</xdr:col>
      <xdr:colOff>314325</xdr:colOff>
      <xdr:row>18</xdr:row>
      <xdr:rowOff>2257425</xdr:rowOff>
    </xdr:to>
    <xdr:pic>
      <xdr:nvPicPr>
        <xdr:cNvPr id="16" name="Kép 18"/>
        <xdr:cNvPicPr preferRelativeResize="1">
          <a:picLocks noChangeAspect="1"/>
        </xdr:cNvPicPr>
      </xdr:nvPicPr>
      <xdr:blipFill>
        <a:blip r:embed="rId15"/>
        <a:stretch>
          <a:fillRect/>
        </a:stretch>
      </xdr:blipFill>
      <xdr:spPr>
        <a:xfrm>
          <a:off x="3476625" y="49682400"/>
          <a:ext cx="1628775" cy="1619250"/>
        </a:xfrm>
        <a:prstGeom prst="rect">
          <a:avLst/>
        </a:prstGeom>
        <a:noFill/>
        <a:ln w="9525" cmpd="sng">
          <a:noFill/>
        </a:ln>
      </xdr:spPr>
    </xdr:pic>
    <xdr:clientData/>
  </xdr:twoCellAnchor>
  <xdr:twoCellAnchor editAs="oneCell">
    <xdr:from>
      <xdr:col>3</xdr:col>
      <xdr:colOff>323850</xdr:colOff>
      <xdr:row>19</xdr:row>
      <xdr:rowOff>619125</xdr:rowOff>
    </xdr:from>
    <xdr:to>
      <xdr:col>6</xdr:col>
      <xdr:colOff>361950</xdr:colOff>
      <xdr:row>19</xdr:row>
      <xdr:rowOff>2228850</xdr:rowOff>
    </xdr:to>
    <xdr:pic>
      <xdr:nvPicPr>
        <xdr:cNvPr id="17" name="Kép 19"/>
        <xdr:cNvPicPr preferRelativeResize="1">
          <a:picLocks noChangeAspect="1"/>
        </xdr:cNvPicPr>
      </xdr:nvPicPr>
      <xdr:blipFill>
        <a:blip r:embed="rId16"/>
        <a:stretch>
          <a:fillRect/>
        </a:stretch>
      </xdr:blipFill>
      <xdr:spPr>
        <a:xfrm>
          <a:off x="3524250" y="52444650"/>
          <a:ext cx="1628775" cy="1619250"/>
        </a:xfrm>
        <a:prstGeom prst="rect">
          <a:avLst/>
        </a:prstGeom>
        <a:noFill/>
        <a:ln w="9525" cmpd="sng">
          <a:noFill/>
        </a:ln>
      </xdr:spPr>
    </xdr:pic>
    <xdr:clientData/>
  </xdr:twoCellAnchor>
  <xdr:twoCellAnchor editAs="oneCell">
    <xdr:from>
      <xdr:col>3</xdr:col>
      <xdr:colOff>352425</xdr:colOff>
      <xdr:row>20</xdr:row>
      <xdr:rowOff>704850</xdr:rowOff>
    </xdr:from>
    <xdr:to>
      <xdr:col>6</xdr:col>
      <xdr:colOff>552450</xdr:colOff>
      <xdr:row>20</xdr:row>
      <xdr:rowOff>2486025</xdr:rowOff>
    </xdr:to>
    <xdr:pic>
      <xdr:nvPicPr>
        <xdr:cNvPr id="18" name="Kép 20"/>
        <xdr:cNvPicPr preferRelativeResize="1">
          <a:picLocks noChangeAspect="1"/>
        </xdr:cNvPicPr>
      </xdr:nvPicPr>
      <xdr:blipFill>
        <a:blip r:embed="rId17"/>
        <a:stretch>
          <a:fillRect/>
        </a:stretch>
      </xdr:blipFill>
      <xdr:spPr>
        <a:xfrm>
          <a:off x="3552825" y="55616475"/>
          <a:ext cx="1790700" cy="1781175"/>
        </a:xfrm>
        <a:prstGeom prst="rect">
          <a:avLst/>
        </a:prstGeom>
        <a:noFill/>
        <a:ln w="9525" cmpd="sng">
          <a:noFill/>
        </a:ln>
      </xdr:spPr>
    </xdr:pic>
    <xdr:clientData/>
  </xdr:twoCellAnchor>
  <xdr:twoCellAnchor editAs="oneCell">
    <xdr:from>
      <xdr:col>3</xdr:col>
      <xdr:colOff>257175</xdr:colOff>
      <xdr:row>21</xdr:row>
      <xdr:rowOff>571500</xdr:rowOff>
    </xdr:from>
    <xdr:to>
      <xdr:col>6</xdr:col>
      <xdr:colOff>571500</xdr:colOff>
      <xdr:row>21</xdr:row>
      <xdr:rowOff>2466975</xdr:rowOff>
    </xdr:to>
    <xdr:pic>
      <xdr:nvPicPr>
        <xdr:cNvPr id="19" name="Kép 21"/>
        <xdr:cNvPicPr preferRelativeResize="1">
          <a:picLocks noChangeAspect="1"/>
        </xdr:cNvPicPr>
      </xdr:nvPicPr>
      <xdr:blipFill>
        <a:blip r:embed="rId18"/>
        <a:stretch>
          <a:fillRect/>
        </a:stretch>
      </xdr:blipFill>
      <xdr:spPr>
        <a:xfrm>
          <a:off x="3457575" y="58635900"/>
          <a:ext cx="1905000" cy="1895475"/>
        </a:xfrm>
        <a:prstGeom prst="rect">
          <a:avLst/>
        </a:prstGeom>
        <a:noFill/>
        <a:ln w="9525" cmpd="sng">
          <a:noFill/>
        </a:ln>
      </xdr:spPr>
    </xdr:pic>
    <xdr:clientData/>
  </xdr:twoCellAnchor>
  <xdr:twoCellAnchor editAs="oneCell">
    <xdr:from>
      <xdr:col>3</xdr:col>
      <xdr:colOff>352425</xdr:colOff>
      <xdr:row>22</xdr:row>
      <xdr:rowOff>723900</xdr:rowOff>
    </xdr:from>
    <xdr:to>
      <xdr:col>6</xdr:col>
      <xdr:colOff>352425</xdr:colOff>
      <xdr:row>22</xdr:row>
      <xdr:rowOff>2295525</xdr:rowOff>
    </xdr:to>
    <xdr:pic>
      <xdr:nvPicPr>
        <xdr:cNvPr id="20" name="Kép 23"/>
        <xdr:cNvPicPr preferRelativeResize="1">
          <a:picLocks noChangeAspect="1"/>
        </xdr:cNvPicPr>
      </xdr:nvPicPr>
      <xdr:blipFill>
        <a:blip r:embed="rId19"/>
        <a:stretch>
          <a:fillRect/>
        </a:stretch>
      </xdr:blipFill>
      <xdr:spPr>
        <a:xfrm>
          <a:off x="3552825" y="61902975"/>
          <a:ext cx="1590675" cy="1581150"/>
        </a:xfrm>
        <a:prstGeom prst="rect">
          <a:avLst/>
        </a:prstGeom>
        <a:noFill/>
        <a:ln w="9525" cmpd="sng">
          <a:noFill/>
        </a:ln>
      </xdr:spPr>
    </xdr:pic>
    <xdr:clientData/>
  </xdr:twoCellAnchor>
  <xdr:twoCellAnchor editAs="oneCell">
    <xdr:from>
      <xdr:col>3</xdr:col>
      <xdr:colOff>200025</xdr:colOff>
      <xdr:row>23</xdr:row>
      <xdr:rowOff>533400</xdr:rowOff>
    </xdr:from>
    <xdr:to>
      <xdr:col>6</xdr:col>
      <xdr:colOff>381000</xdr:colOff>
      <xdr:row>23</xdr:row>
      <xdr:rowOff>2295525</xdr:rowOff>
    </xdr:to>
    <xdr:pic>
      <xdr:nvPicPr>
        <xdr:cNvPr id="21" name="Kép 24"/>
        <xdr:cNvPicPr preferRelativeResize="1">
          <a:picLocks noChangeAspect="1"/>
        </xdr:cNvPicPr>
      </xdr:nvPicPr>
      <xdr:blipFill>
        <a:blip r:embed="rId20"/>
        <a:stretch>
          <a:fillRect/>
        </a:stretch>
      </xdr:blipFill>
      <xdr:spPr>
        <a:xfrm>
          <a:off x="3400425" y="64503300"/>
          <a:ext cx="1771650" cy="1752600"/>
        </a:xfrm>
        <a:prstGeom prst="rect">
          <a:avLst/>
        </a:prstGeom>
        <a:noFill/>
        <a:ln w="9525" cmpd="sng">
          <a:noFill/>
        </a:ln>
      </xdr:spPr>
    </xdr:pic>
    <xdr:clientData/>
  </xdr:twoCellAnchor>
  <xdr:twoCellAnchor editAs="oneCell">
    <xdr:from>
      <xdr:col>3</xdr:col>
      <xdr:colOff>276225</xdr:colOff>
      <xdr:row>24</xdr:row>
      <xdr:rowOff>561975</xdr:rowOff>
    </xdr:from>
    <xdr:to>
      <xdr:col>7</xdr:col>
      <xdr:colOff>742950</xdr:colOff>
      <xdr:row>24</xdr:row>
      <xdr:rowOff>3419475</xdr:rowOff>
    </xdr:to>
    <xdr:pic>
      <xdr:nvPicPr>
        <xdr:cNvPr id="22" name="Kép 25"/>
        <xdr:cNvPicPr preferRelativeResize="1">
          <a:picLocks noChangeAspect="1"/>
        </xdr:cNvPicPr>
      </xdr:nvPicPr>
      <xdr:blipFill>
        <a:blip r:embed="rId21"/>
        <a:stretch>
          <a:fillRect/>
        </a:stretch>
      </xdr:blipFill>
      <xdr:spPr>
        <a:xfrm>
          <a:off x="3476625" y="67589400"/>
          <a:ext cx="2867025" cy="2857500"/>
        </a:xfrm>
        <a:prstGeom prst="rect">
          <a:avLst/>
        </a:prstGeom>
        <a:noFill/>
        <a:ln w="9525" cmpd="sng">
          <a:noFill/>
        </a:ln>
      </xdr:spPr>
    </xdr:pic>
    <xdr:clientData/>
  </xdr:twoCellAnchor>
  <xdr:twoCellAnchor editAs="oneCell">
    <xdr:from>
      <xdr:col>3</xdr:col>
      <xdr:colOff>28575</xdr:colOff>
      <xdr:row>25</xdr:row>
      <xdr:rowOff>495300</xdr:rowOff>
    </xdr:from>
    <xdr:to>
      <xdr:col>7</xdr:col>
      <xdr:colOff>581025</xdr:colOff>
      <xdr:row>25</xdr:row>
      <xdr:rowOff>3438525</xdr:rowOff>
    </xdr:to>
    <xdr:pic>
      <xdr:nvPicPr>
        <xdr:cNvPr id="23" name="Kép 26"/>
        <xdr:cNvPicPr preferRelativeResize="1">
          <a:picLocks noChangeAspect="1"/>
        </xdr:cNvPicPr>
      </xdr:nvPicPr>
      <xdr:blipFill>
        <a:blip r:embed="rId22"/>
        <a:stretch>
          <a:fillRect/>
        </a:stretch>
      </xdr:blipFill>
      <xdr:spPr>
        <a:xfrm>
          <a:off x="3228975" y="71408925"/>
          <a:ext cx="2952750" cy="2943225"/>
        </a:xfrm>
        <a:prstGeom prst="rect">
          <a:avLst/>
        </a:prstGeom>
        <a:noFill/>
        <a:ln w="9525" cmpd="sng">
          <a:noFill/>
        </a:ln>
      </xdr:spPr>
    </xdr:pic>
    <xdr:clientData/>
  </xdr:twoCellAnchor>
  <xdr:twoCellAnchor editAs="oneCell">
    <xdr:from>
      <xdr:col>3</xdr:col>
      <xdr:colOff>266700</xdr:colOff>
      <xdr:row>26</xdr:row>
      <xdr:rowOff>819150</xdr:rowOff>
    </xdr:from>
    <xdr:to>
      <xdr:col>6</xdr:col>
      <xdr:colOff>723900</xdr:colOff>
      <xdr:row>26</xdr:row>
      <xdr:rowOff>2857500</xdr:rowOff>
    </xdr:to>
    <xdr:pic>
      <xdr:nvPicPr>
        <xdr:cNvPr id="24" name="Kép 27"/>
        <xdr:cNvPicPr preferRelativeResize="1">
          <a:picLocks noChangeAspect="1"/>
        </xdr:cNvPicPr>
      </xdr:nvPicPr>
      <xdr:blipFill>
        <a:blip r:embed="rId23"/>
        <a:stretch>
          <a:fillRect/>
        </a:stretch>
      </xdr:blipFill>
      <xdr:spPr>
        <a:xfrm>
          <a:off x="3467100" y="75466575"/>
          <a:ext cx="2047875" cy="2038350"/>
        </a:xfrm>
        <a:prstGeom prst="rect">
          <a:avLst/>
        </a:prstGeom>
        <a:noFill/>
        <a:ln w="9525" cmpd="sng">
          <a:noFill/>
        </a:ln>
      </xdr:spPr>
    </xdr:pic>
    <xdr:clientData/>
  </xdr:twoCellAnchor>
  <xdr:twoCellAnchor editAs="oneCell">
    <xdr:from>
      <xdr:col>3</xdr:col>
      <xdr:colOff>381000</xdr:colOff>
      <xdr:row>12</xdr:row>
      <xdr:rowOff>371475</xdr:rowOff>
    </xdr:from>
    <xdr:to>
      <xdr:col>6</xdr:col>
      <xdr:colOff>542925</xdr:colOff>
      <xdr:row>12</xdr:row>
      <xdr:rowOff>2114550</xdr:rowOff>
    </xdr:to>
    <xdr:pic>
      <xdr:nvPicPr>
        <xdr:cNvPr id="25" name="Kép 28"/>
        <xdr:cNvPicPr preferRelativeResize="1">
          <a:picLocks noChangeAspect="1"/>
        </xdr:cNvPicPr>
      </xdr:nvPicPr>
      <xdr:blipFill>
        <a:blip r:embed="rId24"/>
        <a:stretch>
          <a:fillRect/>
        </a:stretch>
      </xdr:blipFill>
      <xdr:spPr>
        <a:xfrm>
          <a:off x="3581400" y="31365825"/>
          <a:ext cx="1752600"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workbookViewId="0" topLeftCell="A1">
      <selection activeCell="B5" sqref="B5:D5"/>
    </sheetView>
  </sheetViews>
  <sheetFormatPr defaultColWidth="9.140625" defaultRowHeight="12.75"/>
  <cols>
    <col min="1" max="1" width="36.421875" style="56" customWidth="1"/>
    <col min="2" max="2" width="9.421875" style="56" customWidth="1"/>
    <col min="3" max="3" width="16.57421875" style="56" customWidth="1"/>
    <col min="4" max="4" width="17.421875" style="56" customWidth="1"/>
    <col min="5" max="16384" width="9.140625" style="56" customWidth="1"/>
  </cols>
  <sheetData>
    <row r="1" spans="1:5" s="55" customFormat="1" ht="79.5" customHeight="1">
      <c r="A1" s="57"/>
      <c r="B1" s="57"/>
      <c r="C1" s="87" t="s">
        <v>123</v>
      </c>
      <c r="D1" s="88"/>
      <c r="E1" s="88"/>
    </row>
    <row r="2" spans="1:4" ht="27.75" customHeight="1">
      <c r="A2" s="95" t="s">
        <v>287</v>
      </c>
      <c r="B2" s="95"/>
      <c r="C2" s="95"/>
      <c r="D2" s="95"/>
    </row>
    <row r="3" spans="1:11" s="55" customFormat="1" ht="33" customHeight="1">
      <c r="A3" s="58" t="s">
        <v>124</v>
      </c>
      <c r="B3" s="96" t="s">
        <v>64</v>
      </c>
      <c r="C3" s="96"/>
      <c r="D3" s="96"/>
      <c r="E3" s="65"/>
      <c r="F3" s="65"/>
      <c r="G3" s="65"/>
      <c r="H3" s="65"/>
      <c r="I3" s="65"/>
      <c r="J3" s="65"/>
      <c r="K3" s="65"/>
    </row>
    <row r="4" spans="1:8" ht="15.75" customHeight="1">
      <c r="A4" s="59" t="s">
        <v>125</v>
      </c>
      <c r="B4" s="97">
        <v>42944</v>
      </c>
      <c r="C4" s="98"/>
      <c r="D4" s="98"/>
      <c r="E4" s="59"/>
      <c r="F4" s="59"/>
      <c r="G4" s="59"/>
      <c r="H4" s="59"/>
    </row>
    <row r="5" spans="1:8" ht="32.25" customHeight="1">
      <c r="A5" s="59" t="s">
        <v>288</v>
      </c>
      <c r="B5" s="99" t="s">
        <v>289</v>
      </c>
      <c r="C5" s="99"/>
      <c r="D5" s="99"/>
      <c r="E5" s="59"/>
      <c r="F5" s="59"/>
      <c r="G5" s="59"/>
      <c r="H5" s="59"/>
    </row>
    <row r="6" spans="1:8" ht="15.75" customHeight="1">
      <c r="A6" s="59"/>
      <c r="B6" s="100"/>
      <c r="C6" s="100"/>
      <c r="D6" s="100"/>
      <c r="E6" s="59"/>
      <c r="F6" s="59"/>
      <c r="G6" s="59"/>
      <c r="H6" s="59"/>
    </row>
    <row r="7" spans="1:8" ht="15.75" customHeight="1">
      <c r="A7" s="59"/>
      <c r="B7" s="100"/>
      <c r="C7" s="100"/>
      <c r="D7" s="100"/>
      <c r="E7" s="59"/>
      <c r="F7" s="59"/>
      <c r="G7" s="59"/>
      <c r="H7" s="59"/>
    </row>
    <row r="8" spans="1:8" ht="15.75" customHeight="1">
      <c r="A8" s="59"/>
      <c r="B8" s="101"/>
      <c r="C8" s="101"/>
      <c r="D8" s="101"/>
      <c r="E8" s="101"/>
      <c r="F8" s="101"/>
      <c r="G8" s="101"/>
      <c r="H8" s="101"/>
    </row>
    <row r="9" spans="1:8" ht="15.75" customHeight="1">
      <c r="A9" s="59"/>
      <c r="B9" s="60"/>
      <c r="C9" s="60" t="s">
        <v>28</v>
      </c>
      <c r="D9" s="60"/>
      <c r="E9" s="59"/>
      <c r="F9" s="59"/>
      <c r="G9" s="59"/>
      <c r="H9" s="59"/>
    </row>
    <row r="10" spans="1:8" ht="15.75">
      <c r="A10" s="59" t="s">
        <v>28</v>
      </c>
      <c r="B10" s="59"/>
      <c r="C10" s="59" t="s">
        <v>28</v>
      </c>
      <c r="D10" s="59"/>
      <c r="E10" s="59"/>
      <c r="F10" s="59"/>
      <c r="G10" s="59"/>
      <c r="H10" s="59"/>
    </row>
    <row r="11" spans="1:8" ht="35.25" customHeight="1">
      <c r="A11" s="102" t="s">
        <v>122</v>
      </c>
      <c r="B11" s="102"/>
      <c r="C11" s="102"/>
      <c r="D11" s="102"/>
      <c r="E11" s="59"/>
      <c r="F11" s="59"/>
      <c r="G11" s="59"/>
      <c r="H11" s="59"/>
    </row>
    <row r="12" spans="1:8" ht="15.75">
      <c r="A12" s="59" t="s">
        <v>29</v>
      </c>
      <c r="B12" s="59"/>
      <c r="C12" s="59"/>
      <c r="D12" s="59"/>
      <c r="E12" s="59"/>
      <c r="F12" s="59"/>
      <c r="G12" s="59"/>
      <c r="H12" s="59"/>
    </row>
    <row r="13" spans="1:8" ht="15.75">
      <c r="A13" s="59"/>
      <c r="B13" s="59"/>
      <c r="C13" s="59"/>
      <c r="D13" s="59"/>
      <c r="E13" s="59"/>
      <c r="F13" s="59"/>
      <c r="G13" s="59"/>
      <c r="H13" s="59"/>
    </row>
    <row r="14" spans="1:8" ht="15.75">
      <c r="A14" s="89" t="s">
        <v>30</v>
      </c>
      <c r="B14" s="90"/>
      <c r="C14" s="90"/>
      <c r="D14" s="90"/>
      <c r="E14" s="59"/>
      <c r="F14" s="59"/>
      <c r="G14" s="59"/>
      <c r="H14" s="59"/>
    </row>
    <row r="15" spans="1:8" ht="15.75">
      <c r="A15" s="61" t="s">
        <v>31</v>
      </c>
      <c r="B15" s="61"/>
      <c r="C15" s="62" t="s">
        <v>32</v>
      </c>
      <c r="D15" s="62" t="s">
        <v>33</v>
      </c>
      <c r="E15" s="59"/>
      <c r="F15" s="59"/>
      <c r="G15" s="59"/>
      <c r="H15" s="59"/>
    </row>
    <row r="16" spans="1:8" ht="15.75">
      <c r="A16" s="61" t="s">
        <v>34</v>
      </c>
      <c r="B16" s="61"/>
      <c r="C16" s="63">
        <f>SUM(Összesítő!C10)</f>
        <v>0</v>
      </c>
      <c r="D16" s="63">
        <f>SUM(Összesítő!D10)</f>
        <v>0</v>
      </c>
      <c r="E16" s="59"/>
      <c r="F16" s="59"/>
      <c r="G16" s="59"/>
      <c r="H16" s="59"/>
    </row>
    <row r="17" spans="1:8" ht="15.75">
      <c r="A17" s="61" t="s">
        <v>180</v>
      </c>
      <c r="B17" s="61"/>
      <c r="C17" s="63">
        <f>ROUND(C16,0)</f>
        <v>0</v>
      </c>
      <c r="D17" s="63">
        <f>ROUND(D16,0)</f>
        <v>0</v>
      </c>
      <c r="E17" s="59"/>
      <c r="F17" s="59"/>
      <c r="G17" s="59"/>
      <c r="H17" s="59"/>
    </row>
    <row r="18" spans="1:8" ht="15.75">
      <c r="A18" s="59" t="s">
        <v>35</v>
      </c>
      <c r="B18" s="59"/>
      <c r="C18" s="91">
        <f>ROUND(C17+D17,0)</f>
        <v>0</v>
      </c>
      <c r="D18" s="91"/>
      <c r="E18" s="59"/>
      <c r="F18" s="59"/>
      <c r="G18" s="59"/>
      <c r="H18" s="59"/>
    </row>
    <row r="19" spans="1:8" ht="15.75">
      <c r="A19" s="61" t="s">
        <v>36</v>
      </c>
      <c r="B19" s="64">
        <v>0.27</v>
      </c>
      <c r="C19" s="92">
        <f>ROUND(C18*B19,0)</f>
        <v>0</v>
      </c>
      <c r="D19" s="92"/>
      <c r="E19" s="59"/>
      <c r="F19" s="59"/>
      <c r="G19" s="59"/>
      <c r="H19" s="59"/>
    </row>
    <row r="20" spans="1:8" ht="15.75">
      <c r="A20" s="61" t="s">
        <v>37</v>
      </c>
      <c r="B20" s="61"/>
      <c r="C20" s="93">
        <f>ROUND(C18+C19,0)</f>
        <v>0</v>
      </c>
      <c r="D20" s="93"/>
      <c r="E20" s="59"/>
      <c r="F20" s="59"/>
      <c r="G20" s="59"/>
      <c r="H20" s="59"/>
    </row>
    <row r="21" spans="1:8" ht="15.75">
      <c r="A21" s="59"/>
      <c r="B21" s="59"/>
      <c r="C21" s="59"/>
      <c r="D21" s="59"/>
      <c r="E21" s="59"/>
      <c r="F21" s="59"/>
      <c r="G21" s="59"/>
      <c r="H21" s="59"/>
    </row>
    <row r="22" spans="1:8" ht="15.75">
      <c r="A22" s="59"/>
      <c r="B22" s="59"/>
      <c r="C22" s="59"/>
      <c r="D22" s="59"/>
      <c r="E22" s="59"/>
      <c r="F22" s="59"/>
      <c r="G22" s="59"/>
      <c r="H22" s="59"/>
    </row>
    <row r="23" spans="1:8" ht="86.25" customHeight="1">
      <c r="A23" s="59"/>
      <c r="B23" s="59"/>
      <c r="C23" s="59"/>
      <c r="D23" s="59"/>
      <c r="E23" s="59"/>
      <c r="F23" s="59"/>
      <c r="G23" s="59"/>
      <c r="H23" s="59"/>
    </row>
    <row r="24" spans="1:8" ht="15.75">
      <c r="A24" s="59"/>
      <c r="B24" s="94" t="s">
        <v>38</v>
      </c>
      <c r="C24" s="94"/>
      <c r="D24" s="59"/>
      <c r="E24" s="59"/>
      <c r="F24" s="59"/>
      <c r="G24" s="59"/>
      <c r="H24" s="59"/>
    </row>
    <row r="25" spans="1:8" ht="15.75">
      <c r="A25" s="59"/>
      <c r="B25" s="59"/>
      <c r="C25" s="59"/>
      <c r="D25" s="59"/>
      <c r="E25" s="59"/>
      <c r="F25" s="59"/>
      <c r="G25" s="59"/>
      <c r="H25" s="59"/>
    </row>
    <row r="26" spans="1:8" ht="15.75">
      <c r="A26" s="60"/>
      <c r="B26" s="59"/>
      <c r="C26" s="59"/>
      <c r="D26" s="59"/>
      <c r="E26" s="59"/>
      <c r="F26" s="59"/>
      <c r="G26" s="59"/>
      <c r="H26" s="59"/>
    </row>
    <row r="27" spans="1:8" ht="15.75">
      <c r="A27" s="60"/>
      <c r="B27" s="59"/>
      <c r="C27" s="59"/>
      <c r="D27" s="59"/>
      <c r="E27" s="59"/>
      <c r="F27" s="59"/>
      <c r="G27" s="59"/>
      <c r="H27" s="59"/>
    </row>
    <row r="28" spans="1:8" ht="15.75">
      <c r="A28" s="60"/>
      <c r="B28" s="59"/>
      <c r="C28" s="59"/>
      <c r="D28" s="59"/>
      <c r="E28" s="59"/>
      <c r="F28" s="59"/>
      <c r="G28" s="59"/>
      <c r="H28" s="59"/>
    </row>
    <row r="29" spans="1:8" ht="15.75">
      <c r="A29" s="59"/>
      <c r="B29" s="59"/>
      <c r="C29" s="59"/>
      <c r="D29" s="59"/>
      <c r="E29" s="59"/>
      <c r="F29" s="59"/>
      <c r="G29" s="59"/>
      <c r="H29" s="59"/>
    </row>
    <row r="30" spans="1:8" ht="15.75">
      <c r="A30" s="59"/>
      <c r="B30" s="59"/>
      <c r="C30" s="59"/>
      <c r="D30" s="59"/>
      <c r="E30" s="59"/>
      <c r="F30" s="59"/>
      <c r="G30" s="59"/>
      <c r="H30" s="59"/>
    </row>
    <row r="31" spans="1:8" ht="15.75">
      <c r="A31" s="59"/>
      <c r="B31" s="59"/>
      <c r="C31" s="59"/>
      <c r="D31" s="59"/>
      <c r="E31" s="59"/>
      <c r="F31" s="59"/>
      <c r="G31" s="59"/>
      <c r="H31" s="59"/>
    </row>
    <row r="32" spans="1:8" ht="15.75">
      <c r="A32" s="59"/>
      <c r="B32" s="59"/>
      <c r="C32" s="59"/>
      <c r="D32" s="59"/>
      <c r="E32" s="59"/>
      <c r="F32" s="59"/>
      <c r="G32" s="59"/>
      <c r="H32" s="59"/>
    </row>
    <row r="33" spans="1:8" ht="15.75">
      <c r="A33" s="59"/>
      <c r="B33" s="59"/>
      <c r="C33" s="59"/>
      <c r="D33" s="59"/>
      <c r="E33" s="59"/>
      <c r="F33" s="59"/>
      <c r="G33" s="59"/>
      <c r="H33" s="59"/>
    </row>
    <row r="34" spans="1:8" ht="15.75">
      <c r="A34" s="59"/>
      <c r="B34" s="59"/>
      <c r="C34" s="59"/>
      <c r="D34" s="59"/>
      <c r="E34" s="59"/>
      <c r="F34" s="59"/>
      <c r="G34" s="59"/>
      <c r="H34" s="59"/>
    </row>
    <row r="35" spans="1:8" ht="15.75">
      <c r="A35" s="59"/>
      <c r="B35" s="59"/>
      <c r="C35" s="59"/>
      <c r="D35" s="59"/>
      <c r="E35" s="59"/>
      <c r="F35" s="59"/>
      <c r="G35" s="59"/>
      <c r="H35" s="59"/>
    </row>
    <row r="36" spans="1:8" ht="15.75">
      <c r="A36" s="59"/>
      <c r="B36" s="59"/>
      <c r="C36" s="59"/>
      <c r="D36" s="59"/>
      <c r="E36" s="59"/>
      <c r="F36" s="59"/>
      <c r="G36" s="59"/>
      <c r="H36" s="59"/>
    </row>
    <row r="37" spans="1:8" ht="15.75">
      <c r="A37" s="59"/>
      <c r="B37" s="59"/>
      <c r="C37" s="59"/>
      <c r="D37" s="59"/>
      <c r="E37" s="59"/>
      <c r="F37" s="59"/>
      <c r="G37" s="59"/>
      <c r="H37" s="59"/>
    </row>
    <row r="38" spans="1:8" ht="15.75">
      <c r="A38" s="59"/>
      <c r="B38" s="59"/>
      <c r="C38" s="59"/>
      <c r="D38" s="59"/>
      <c r="E38" s="59"/>
      <c r="F38" s="59"/>
      <c r="G38" s="59"/>
      <c r="H38" s="59"/>
    </row>
    <row r="39" spans="1:8" ht="15.75">
      <c r="A39" s="59"/>
      <c r="B39" s="59"/>
      <c r="C39" s="59"/>
      <c r="D39" s="59"/>
      <c r="E39" s="59"/>
      <c r="F39" s="59"/>
      <c r="G39" s="59"/>
      <c r="H39" s="59"/>
    </row>
  </sheetData>
  <sheetProtection/>
  <mergeCells count="14">
    <mergeCell ref="B6:D6"/>
    <mergeCell ref="B7:D7"/>
    <mergeCell ref="B8:H8"/>
    <mergeCell ref="A11:D11"/>
    <mergeCell ref="C1:E1"/>
    <mergeCell ref="A14:D14"/>
    <mergeCell ref="C18:D18"/>
    <mergeCell ref="C19:D19"/>
    <mergeCell ref="C20:D20"/>
    <mergeCell ref="B24:C24"/>
    <mergeCell ref="A2:D2"/>
    <mergeCell ref="B3:D3"/>
    <mergeCell ref="B4:D4"/>
    <mergeCell ref="B5:D5"/>
  </mergeCells>
  <printOptions/>
  <pageMargins left="1" right="1" top="1" bottom="1" header="0.4166666666666667" footer="0.4166666666666667"/>
  <pageSetup firstPageNumber="-4105" useFirstPageNumber="1" horizontalDpi="300" verticalDpi="300" orientation="portrait" paperSize="9" scale="91" r:id="rId2"/>
  <headerFooter>
    <oddHeader>&amp;L&amp;G</oddHeader>
  </headerFooter>
  <legacyDrawingHF r:id="rId1"/>
</worksheet>
</file>

<file path=xl/worksheets/sheet2.xml><?xml version="1.0" encoding="utf-8"?>
<worksheet xmlns="http://schemas.openxmlformats.org/spreadsheetml/2006/main" xmlns:r="http://schemas.openxmlformats.org/officeDocument/2006/relationships">
  <dimension ref="A1:J11"/>
  <sheetViews>
    <sheetView view="pageBreakPreview" zoomScale="120" zoomScaleNormal="130" zoomScaleSheetLayoutView="120" workbookViewId="0" topLeftCell="A1">
      <selection activeCell="G15" sqref="G15"/>
    </sheetView>
  </sheetViews>
  <sheetFormatPr defaultColWidth="9.140625" defaultRowHeight="12.75"/>
  <cols>
    <col min="1" max="1" width="3.8515625" style="43" customWidth="1"/>
    <col min="2" max="2" width="33.57421875" style="27" customWidth="1"/>
    <col min="3" max="3" width="14.28125" style="31" customWidth="1"/>
    <col min="4" max="4" width="14.57421875" style="31" customWidth="1"/>
    <col min="5" max="5" width="15.140625" style="31" customWidth="1"/>
    <col min="6" max="6" width="10.7109375" style="9" customWidth="1"/>
    <col min="7" max="7" width="9.140625" style="1" customWidth="1"/>
    <col min="8" max="8" width="10.57421875" style="3" customWidth="1"/>
    <col min="9" max="9" width="9.140625" style="1" customWidth="1"/>
    <col min="10" max="10" width="10.8515625" style="1" bestFit="1" customWidth="1"/>
  </cols>
  <sheetData>
    <row r="1" spans="1:8" s="2" customFormat="1" ht="15" customHeight="1">
      <c r="A1" s="44"/>
      <c r="B1" s="28" t="s">
        <v>0</v>
      </c>
      <c r="C1" s="34" t="s">
        <v>1</v>
      </c>
      <c r="D1" s="34" t="s">
        <v>2</v>
      </c>
      <c r="E1" s="34" t="s">
        <v>17</v>
      </c>
      <c r="F1" s="7"/>
      <c r="H1" s="4"/>
    </row>
    <row r="2" spans="2:10" ht="15" customHeight="1">
      <c r="B2" s="27" t="s">
        <v>221</v>
      </c>
      <c r="C2" s="31">
        <f>'I. épületrész'!H29</f>
        <v>0</v>
      </c>
      <c r="D2" s="31">
        <f>'I. épületrész'!I29</f>
        <v>0</v>
      </c>
      <c r="E2" s="31">
        <f aca="true" t="shared" si="0" ref="E2:E7">C2+D2</f>
        <v>0</v>
      </c>
      <c r="F2" s="8"/>
      <c r="H2" s="11"/>
      <c r="J2" s="3"/>
    </row>
    <row r="3" spans="2:10" ht="15" customHeight="1">
      <c r="B3" s="27" t="s">
        <v>222</v>
      </c>
      <c r="C3" s="31">
        <f>'II. épületrész'!H29</f>
        <v>0</v>
      </c>
      <c r="D3" s="31">
        <f>'II. épületrész'!I29</f>
        <v>0</v>
      </c>
      <c r="E3" s="31">
        <f t="shared" si="0"/>
        <v>0</v>
      </c>
      <c r="F3" s="8"/>
      <c r="H3" s="11"/>
      <c r="J3" s="3"/>
    </row>
    <row r="4" spans="2:10" ht="15" customHeight="1">
      <c r="B4" s="27" t="s">
        <v>223</v>
      </c>
      <c r="C4" s="31">
        <f>'Lapostető felújítás'!H20</f>
        <v>0</v>
      </c>
      <c r="D4" s="31">
        <f>'Lapostető felújítás'!I20</f>
        <v>0</v>
      </c>
      <c r="E4" s="31">
        <f t="shared" si="0"/>
        <v>0</v>
      </c>
      <c r="F4" s="8"/>
      <c r="H4" s="11"/>
      <c r="J4" s="3"/>
    </row>
    <row r="5" spans="2:10" ht="15" customHeight="1">
      <c r="B5" s="27" t="s">
        <v>8</v>
      </c>
      <c r="C5" s="31">
        <f>SUM(Nyílászárók!H30)</f>
        <v>0</v>
      </c>
      <c r="D5" s="31">
        <f>SUM(Nyílászárók!I30)</f>
        <v>0</v>
      </c>
      <c r="E5" s="31">
        <f t="shared" si="0"/>
        <v>0</v>
      </c>
      <c r="F5" s="8"/>
      <c r="H5" s="11"/>
      <c r="J5" s="3"/>
    </row>
    <row r="6" spans="2:10" ht="15" customHeight="1">
      <c r="B6" s="27" t="s">
        <v>102</v>
      </c>
      <c r="C6" s="31">
        <f>SUM(Akadálymentesítés!H47)</f>
        <v>0</v>
      </c>
      <c r="D6" s="31">
        <f>SUM(Akadálymentesítés!I47)</f>
        <v>0</v>
      </c>
      <c r="E6" s="31">
        <f t="shared" si="0"/>
        <v>0</v>
      </c>
      <c r="F6" s="8"/>
      <c r="H6" s="11"/>
      <c r="J6" s="3"/>
    </row>
    <row r="7" spans="2:10" ht="15" customHeight="1">
      <c r="B7" s="42" t="s">
        <v>27</v>
      </c>
      <c r="C7" s="47">
        <f>SUM(C2:C6)</f>
        <v>0</v>
      </c>
      <c r="D7" s="47">
        <f>SUM(D2:D6)</f>
        <v>0</v>
      </c>
      <c r="E7" s="47">
        <f t="shared" si="0"/>
        <v>0</v>
      </c>
      <c r="F7" s="8"/>
      <c r="H7" s="11"/>
      <c r="J7" s="3"/>
    </row>
    <row r="8" spans="2:10" ht="15" customHeight="1">
      <c r="B8" s="42"/>
      <c r="F8" s="8"/>
      <c r="H8" s="11"/>
      <c r="J8" s="3"/>
    </row>
    <row r="9" spans="2:10" ht="15" customHeight="1">
      <c r="B9" s="42"/>
      <c r="F9" s="8"/>
      <c r="H9" s="11"/>
      <c r="J9" s="3"/>
    </row>
    <row r="10" spans="1:10" s="5" customFormat="1" ht="15" customHeight="1">
      <c r="A10" s="30"/>
      <c r="B10" s="28" t="s">
        <v>7</v>
      </c>
      <c r="C10" s="29">
        <f>SUM(C7:C8)</f>
        <v>0</v>
      </c>
      <c r="D10" s="29">
        <f>SUM(D7:D8)</f>
        <v>0</v>
      </c>
      <c r="E10" s="29">
        <f>SUM(E7:E8)</f>
        <v>0</v>
      </c>
      <c r="F10" s="8"/>
      <c r="H10" s="11"/>
      <c r="J10" s="11"/>
    </row>
    <row r="11" spans="6:8" ht="14.25">
      <c r="F11" s="8"/>
      <c r="G11" s="6"/>
      <c r="H11" s="10"/>
    </row>
  </sheetData>
  <sheetProtection/>
  <printOptions gridLines="1"/>
  <pageMargins left="0.78" right="0.53" top="0.984251968503937" bottom="0.984251968503937" header="0.4330708661417323" footer="0.4330708661417323"/>
  <pageSetup horizontalDpi="600" verticalDpi="600" orientation="portrait" paperSize="9" scale="110"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dimension ref="A1:I29"/>
  <sheetViews>
    <sheetView view="pageBreakPreview" zoomScaleNormal="110" zoomScaleSheetLayoutView="100" zoomScalePageLayoutView="0" workbookViewId="0" topLeftCell="A1">
      <selection activeCell="L8" sqref="L8"/>
    </sheetView>
  </sheetViews>
  <sheetFormatPr defaultColWidth="9.140625" defaultRowHeight="12.75"/>
  <cols>
    <col min="1" max="1" width="4.28125" style="82" customWidth="1"/>
    <col min="2" max="2" width="12.57421875" style="85" customWidth="1"/>
    <col min="3" max="3" width="36.7109375" style="85" customWidth="1"/>
    <col min="4" max="4" width="7.8515625" style="84" customWidth="1"/>
    <col min="5" max="5" width="7.7109375" style="85" customWidth="1"/>
    <col min="6" max="6" width="8.7109375" style="84" customWidth="1"/>
    <col min="7" max="7" width="8.57421875" style="84" customWidth="1"/>
    <col min="8" max="9" width="10.28125" style="84" customWidth="1"/>
    <col min="10" max="10" width="15.7109375" style="85" customWidth="1"/>
    <col min="11" max="16384" width="9.140625" style="85" customWidth="1"/>
  </cols>
  <sheetData>
    <row r="1" spans="1:9" s="80" customFormat="1" ht="25.5">
      <c r="A1" s="77" t="s">
        <v>3</v>
      </c>
      <c r="B1" s="78" t="s">
        <v>224</v>
      </c>
      <c r="C1" s="78" t="s">
        <v>4</v>
      </c>
      <c r="D1" s="79" t="s">
        <v>5</v>
      </c>
      <c r="E1" s="78" t="s">
        <v>225</v>
      </c>
      <c r="F1" s="79" t="s">
        <v>226</v>
      </c>
      <c r="G1" s="79" t="s">
        <v>227</v>
      </c>
      <c r="H1" s="79" t="s">
        <v>228</v>
      </c>
      <c r="I1" s="79" t="s">
        <v>229</v>
      </c>
    </row>
    <row r="2" spans="1:9" s="80" customFormat="1" ht="12.75">
      <c r="A2" s="103" t="s">
        <v>230</v>
      </c>
      <c r="B2" s="103"/>
      <c r="C2" s="103"/>
      <c r="D2" s="103"/>
      <c r="E2" s="103"/>
      <c r="F2" s="103"/>
      <c r="G2" s="81"/>
      <c r="H2" s="81"/>
      <c r="I2" s="81"/>
    </row>
    <row r="3" spans="1:9" ht="134.25" customHeight="1">
      <c r="A3" s="82">
        <v>1</v>
      </c>
      <c r="B3" s="83" t="s">
        <v>231</v>
      </c>
      <c r="C3" s="83" t="s">
        <v>232</v>
      </c>
      <c r="D3" s="84">
        <v>1576</v>
      </c>
      <c r="E3" s="85" t="s">
        <v>110</v>
      </c>
      <c r="H3" s="84">
        <f>ROUND(D3*F3,0)</f>
        <v>0</v>
      </c>
      <c r="I3" s="84">
        <f>ROUND(D3*G3,0)</f>
        <v>0</v>
      </c>
    </row>
    <row r="4" spans="1:9" s="80" customFormat="1" ht="12.75">
      <c r="A4" s="103" t="s">
        <v>233</v>
      </c>
      <c r="B4" s="103"/>
      <c r="C4" s="103"/>
      <c r="D4" s="103"/>
      <c r="E4" s="103"/>
      <c r="F4" s="103"/>
      <c r="G4" s="81"/>
      <c r="H4" s="81"/>
      <c r="I4" s="81"/>
    </row>
    <row r="5" spans="1:9" ht="41.25">
      <c r="A5" s="82">
        <v>2</v>
      </c>
      <c r="B5" s="83" t="s">
        <v>234</v>
      </c>
      <c r="C5" s="83" t="s">
        <v>235</v>
      </c>
      <c r="D5" s="84">
        <v>2</v>
      </c>
      <c r="E5" s="85" t="s">
        <v>113</v>
      </c>
      <c r="H5" s="84">
        <f>ROUND(D5*F5,0)</f>
        <v>0</v>
      </c>
      <c r="I5" s="84">
        <f>ROUND(D5*G5,0)</f>
        <v>0</v>
      </c>
    </row>
    <row r="6" spans="1:9" ht="38.25">
      <c r="A6" s="82">
        <v>3</v>
      </c>
      <c r="B6" s="83" t="s">
        <v>236</v>
      </c>
      <c r="C6" s="83" t="s">
        <v>237</v>
      </c>
      <c r="D6" s="84">
        <v>10</v>
      </c>
      <c r="E6" s="85" t="s">
        <v>238</v>
      </c>
      <c r="H6" s="84">
        <f>ROUND(D6*F6,0)</f>
        <v>0</v>
      </c>
      <c r="I6" s="84">
        <f>ROUND(D6*G6,0)</f>
        <v>0</v>
      </c>
    </row>
    <row r="7" spans="1:9" s="80" customFormat="1" ht="12.75">
      <c r="A7" s="103" t="s">
        <v>239</v>
      </c>
      <c r="B7" s="103"/>
      <c r="C7" s="103"/>
      <c r="D7" s="103"/>
      <c r="E7" s="103"/>
      <c r="F7" s="103"/>
      <c r="G7" s="81"/>
      <c r="H7" s="81"/>
      <c r="I7" s="81"/>
    </row>
    <row r="8" spans="1:9" ht="38.25">
      <c r="A8" s="82">
        <v>4</v>
      </c>
      <c r="B8" s="85" t="s">
        <v>240</v>
      </c>
      <c r="C8" s="83" t="s">
        <v>241</v>
      </c>
      <c r="D8" s="84">
        <v>251.83</v>
      </c>
      <c r="E8" s="85" t="s">
        <v>110</v>
      </c>
      <c r="H8" s="84">
        <f>ROUND(D8*F8,0)</f>
        <v>0</v>
      </c>
      <c r="I8" s="84">
        <f>ROUND(D8*G8,0)</f>
        <v>0</v>
      </c>
    </row>
    <row r="9" spans="1:9" s="80" customFormat="1" ht="12.75">
      <c r="A9" s="103" t="s">
        <v>242</v>
      </c>
      <c r="B9" s="103"/>
      <c r="C9" s="103"/>
      <c r="D9" s="103"/>
      <c r="E9" s="103"/>
      <c r="F9" s="103"/>
      <c r="G9" s="81"/>
      <c r="H9" s="81"/>
      <c r="I9" s="81"/>
    </row>
    <row r="10" spans="1:9" ht="79.5" customHeight="1">
      <c r="A10" s="82">
        <v>5</v>
      </c>
      <c r="B10" s="83" t="s">
        <v>243</v>
      </c>
      <c r="C10" s="83" t="s">
        <v>244</v>
      </c>
      <c r="D10" s="84">
        <v>1114.05</v>
      </c>
      <c r="E10" s="85" t="s">
        <v>110</v>
      </c>
      <c r="H10" s="84">
        <f aca="true" t="shared" si="0" ref="H10:H16">ROUND(D10*F10,0)</f>
        <v>0</v>
      </c>
      <c r="I10" s="84">
        <f aca="true" t="shared" si="1" ref="I10:I16">ROUND(D10*G10,0)</f>
        <v>0</v>
      </c>
    </row>
    <row r="11" spans="1:9" ht="63.75">
      <c r="A11" s="82">
        <v>6</v>
      </c>
      <c r="B11" s="83" t="s">
        <v>245</v>
      </c>
      <c r="C11" s="83" t="s">
        <v>246</v>
      </c>
      <c r="D11" s="84">
        <v>29.3</v>
      </c>
      <c r="E11" s="85" t="s">
        <v>110</v>
      </c>
      <c r="H11" s="84">
        <f t="shared" si="0"/>
        <v>0</v>
      </c>
      <c r="I11" s="84">
        <f t="shared" si="1"/>
        <v>0</v>
      </c>
    </row>
    <row r="12" spans="1:9" ht="25.5">
      <c r="A12" s="82">
        <v>7</v>
      </c>
      <c r="B12" s="85" t="s">
        <v>247</v>
      </c>
      <c r="C12" s="83" t="s">
        <v>248</v>
      </c>
      <c r="D12" s="84">
        <v>349.87</v>
      </c>
      <c r="E12" s="85" t="s">
        <v>110</v>
      </c>
      <c r="H12" s="84">
        <f t="shared" si="0"/>
        <v>0</v>
      </c>
      <c r="I12" s="84">
        <f t="shared" si="1"/>
        <v>0</v>
      </c>
    </row>
    <row r="13" spans="1:9" ht="63.75">
      <c r="A13" s="82">
        <v>8</v>
      </c>
      <c r="B13" s="83" t="s">
        <v>249</v>
      </c>
      <c r="C13" s="83" t="s">
        <v>250</v>
      </c>
      <c r="D13" s="84">
        <v>764.18</v>
      </c>
      <c r="E13" s="85" t="s">
        <v>110</v>
      </c>
      <c r="H13" s="84">
        <f t="shared" si="0"/>
        <v>0</v>
      </c>
      <c r="I13" s="84">
        <f t="shared" si="1"/>
        <v>0</v>
      </c>
    </row>
    <row r="14" spans="1:9" ht="67.5" customHeight="1">
      <c r="A14" s="82">
        <v>9</v>
      </c>
      <c r="B14" s="83" t="s">
        <v>251</v>
      </c>
      <c r="C14" s="83" t="s">
        <v>252</v>
      </c>
      <c r="D14" s="84">
        <v>349.87</v>
      </c>
      <c r="E14" s="85" t="s">
        <v>110</v>
      </c>
      <c r="H14" s="84">
        <f t="shared" si="0"/>
        <v>0</v>
      </c>
      <c r="I14" s="84">
        <f t="shared" si="1"/>
        <v>0</v>
      </c>
    </row>
    <row r="15" spans="1:9" ht="28.5" customHeight="1">
      <c r="A15" s="82">
        <v>10</v>
      </c>
      <c r="B15" s="83" t="s">
        <v>253</v>
      </c>
      <c r="C15" s="83" t="s">
        <v>254</v>
      </c>
      <c r="D15" s="84">
        <v>251.83</v>
      </c>
      <c r="E15" s="85" t="s">
        <v>110</v>
      </c>
      <c r="H15" s="84">
        <f t="shared" si="0"/>
        <v>0</v>
      </c>
      <c r="I15" s="84">
        <f t="shared" si="1"/>
        <v>0</v>
      </c>
    </row>
    <row r="16" spans="1:9" ht="38.25">
      <c r="A16" s="82">
        <v>11</v>
      </c>
      <c r="B16" s="83" t="s">
        <v>255</v>
      </c>
      <c r="C16" s="83" t="s">
        <v>256</v>
      </c>
      <c r="D16" s="84">
        <v>5.25</v>
      </c>
      <c r="E16" s="85" t="s">
        <v>110</v>
      </c>
      <c r="H16" s="84">
        <f t="shared" si="0"/>
        <v>0</v>
      </c>
      <c r="I16" s="84">
        <f t="shared" si="1"/>
        <v>0</v>
      </c>
    </row>
    <row r="17" spans="1:9" s="80" customFormat="1" ht="12.75">
      <c r="A17" s="103" t="s">
        <v>257</v>
      </c>
      <c r="B17" s="103"/>
      <c r="C17" s="103"/>
      <c r="D17" s="103"/>
      <c r="E17" s="103"/>
      <c r="F17" s="103"/>
      <c r="G17" s="81"/>
      <c r="H17" s="81"/>
      <c r="I17" s="81"/>
    </row>
    <row r="18" spans="1:9" ht="54">
      <c r="A18" s="82">
        <v>12</v>
      </c>
      <c r="B18" s="83" t="s">
        <v>258</v>
      </c>
      <c r="C18" s="83" t="s">
        <v>259</v>
      </c>
      <c r="D18" s="84">
        <v>35</v>
      </c>
      <c r="E18" s="85" t="s">
        <v>113</v>
      </c>
      <c r="H18" s="84">
        <f>ROUND(D18*F18,0)</f>
        <v>0</v>
      </c>
      <c r="I18" s="84">
        <f>ROUND(D18*G18,0)</f>
        <v>0</v>
      </c>
    </row>
    <row r="19" spans="1:9" s="80" customFormat="1" ht="12.75">
      <c r="A19" s="103" t="s">
        <v>260</v>
      </c>
      <c r="B19" s="103"/>
      <c r="C19" s="103"/>
      <c r="D19" s="103"/>
      <c r="E19" s="103"/>
      <c r="F19" s="103"/>
      <c r="G19" s="81"/>
      <c r="H19" s="81"/>
      <c r="I19" s="81"/>
    </row>
    <row r="20" spans="1:9" ht="51">
      <c r="A20" s="82">
        <v>13</v>
      </c>
      <c r="B20" s="85" t="s">
        <v>261</v>
      </c>
      <c r="C20" s="83" t="s">
        <v>262</v>
      </c>
      <c r="D20" s="84">
        <v>1</v>
      </c>
      <c r="E20" s="85" t="s">
        <v>263</v>
      </c>
      <c r="H20" s="84">
        <f>ROUND(D20*F20,0)</f>
        <v>0</v>
      </c>
      <c r="I20" s="84">
        <f>ROUND(D20*G20,0)</f>
        <v>0</v>
      </c>
    </row>
    <row r="21" spans="1:9" ht="25.5">
      <c r="A21" s="82">
        <v>14</v>
      </c>
      <c r="B21" s="85" t="s">
        <v>264</v>
      </c>
      <c r="C21" s="83" t="s">
        <v>265</v>
      </c>
      <c r="D21" s="84">
        <v>35</v>
      </c>
      <c r="E21" s="85" t="s">
        <v>113</v>
      </c>
      <c r="H21" s="84">
        <f>ROUND(D21*F21,0)</f>
        <v>0</v>
      </c>
      <c r="I21" s="84">
        <f>ROUND(D21*G21,0)</f>
        <v>0</v>
      </c>
    </row>
    <row r="22" spans="1:9" s="80" customFormat="1" ht="12.75">
      <c r="A22" s="103" t="s">
        <v>266</v>
      </c>
      <c r="B22" s="103"/>
      <c r="C22" s="103"/>
      <c r="D22" s="103"/>
      <c r="E22" s="103"/>
      <c r="F22" s="103"/>
      <c r="G22" s="81"/>
      <c r="H22" s="81"/>
      <c r="I22" s="81"/>
    </row>
    <row r="23" spans="1:9" ht="54.75" customHeight="1">
      <c r="A23" s="82">
        <v>15</v>
      </c>
      <c r="B23" s="85" t="s">
        <v>267</v>
      </c>
      <c r="C23" s="83" t="s">
        <v>268</v>
      </c>
      <c r="D23" s="84">
        <v>349.87</v>
      </c>
      <c r="E23" s="85" t="s">
        <v>110</v>
      </c>
      <c r="H23" s="84">
        <f aca="true" t="shared" si="2" ref="H23:H28">ROUND(D23*F23,0)</f>
        <v>0</v>
      </c>
      <c r="I23" s="84">
        <f aca="true" t="shared" si="3" ref="I23:I28">ROUND(D23*G23,0)</f>
        <v>0</v>
      </c>
    </row>
    <row r="24" spans="1:9" ht="103.5" customHeight="1">
      <c r="A24" s="82">
        <v>16</v>
      </c>
      <c r="B24" s="83" t="s">
        <v>269</v>
      </c>
      <c r="C24" s="83" t="s">
        <v>270</v>
      </c>
      <c r="D24" s="84">
        <v>35.64</v>
      </c>
      <c r="E24" s="85" t="s">
        <v>110</v>
      </c>
      <c r="H24" s="84">
        <f t="shared" si="2"/>
        <v>0</v>
      </c>
      <c r="I24" s="84">
        <f t="shared" si="3"/>
        <v>0</v>
      </c>
    </row>
    <row r="25" spans="1:9" ht="105.75" customHeight="1">
      <c r="A25" s="82">
        <v>17</v>
      </c>
      <c r="B25" s="83" t="s">
        <v>271</v>
      </c>
      <c r="C25" s="83" t="s">
        <v>272</v>
      </c>
      <c r="D25" s="84">
        <v>73.16</v>
      </c>
      <c r="E25" s="85" t="s">
        <v>110</v>
      </c>
      <c r="H25" s="84">
        <f t="shared" si="2"/>
        <v>0</v>
      </c>
      <c r="I25" s="84">
        <f t="shared" si="3"/>
        <v>0</v>
      </c>
    </row>
    <row r="26" spans="1:9" ht="105.75" customHeight="1">
      <c r="A26" s="82">
        <v>18</v>
      </c>
      <c r="B26" s="85" t="s">
        <v>273</v>
      </c>
      <c r="C26" s="83" t="s">
        <v>274</v>
      </c>
      <c r="D26" s="84">
        <v>2.58</v>
      </c>
      <c r="E26" s="85" t="s">
        <v>110</v>
      </c>
      <c r="H26" s="84">
        <f t="shared" si="2"/>
        <v>0</v>
      </c>
      <c r="I26" s="84">
        <f t="shared" si="3"/>
        <v>0</v>
      </c>
    </row>
    <row r="27" spans="1:9" ht="105.75" customHeight="1">
      <c r="A27" s="82">
        <v>19</v>
      </c>
      <c r="B27" s="83" t="s">
        <v>275</v>
      </c>
      <c r="C27" s="83" t="s">
        <v>276</v>
      </c>
      <c r="D27" s="84">
        <v>652.8</v>
      </c>
      <c r="E27" s="85" t="s">
        <v>110</v>
      </c>
      <c r="H27" s="84">
        <f t="shared" si="2"/>
        <v>0</v>
      </c>
      <c r="I27" s="84">
        <f t="shared" si="3"/>
        <v>0</v>
      </c>
    </row>
    <row r="28" spans="1:9" ht="118.5" customHeight="1">
      <c r="A28" s="82">
        <v>20</v>
      </c>
      <c r="B28" s="85" t="s">
        <v>277</v>
      </c>
      <c r="C28" s="83" t="s">
        <v>278</v>
      </c>
      <c r="D28" s="84">
        <v>29.3</v>
      </c>
      <c r="E28" s="85" t="s">
        <v>110</v>
      </c>
      <c r="H28" s="84">
        <f t="shared" si="2"/>
        <v>0</v>
      </c>
      <c r="I28" s="84">
        <f t="shared" si="3"/>
        <v>0</v>
      </c>
    </row>
    <row r="29" spans="1:9" s="86" customFormat="1" ht="12.75">
      <c r="A29" s="77"/>
      <c r="B29" s="78"/>
      <c r="C29" s="78" t="s">
        <v>279</v>
      </c>
      <c r="D29" s="79"/>
      <c r="E29" s="78"/>
      <c r="F29" s="79"/>
      <c r="G29" s="79"/>
      <c r="H29" s="79">
        <f>ROUND(SUM(H2:H28),0)</f>
        <v>0</v>
      </c>
      <c r="I29" s="79">
        <f>ROUND(SUM(I2:I28),0)</f>
        <v>0</v>
      </c>
    </row>
  </sheetData>
  <sheetProtection/>
  <mergeCells count="7">
    <mergeCell ref="A22:F22"/>
    <mergeCell ref="A2:F2"/>
    <mergeCell ref="A4:F4"/>
    <mergeCell ref="A7:F7"/>
    <mergeCell ref="A9:F9"/>
    <mergeCell ref="A17:F17"/>
    <mergeCell ref="A19:F19"/>
  </mergeCells>
  <printOptions/>
  <pageMargins left="0.7" right="0.7" top="0.75" bottom="0.75" header="0.3" footer="0.3"/>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I29"/>
  <sheetViews>
    <sheetView view="pageBreakPreview" zoomScale="90" zoomScaleNormal="120" zoomScaleSheetLayoutView="90" zoomScalePageLayoutView="0" workbookViewId="0" topLeftCell="A22">
      <selection activeCell="C25" sqref="C25:C28"/>
    </sheetView>
  </sheetViews>
  <sheetFormatPr defaultColWidth="9.140625" defaultRowHeight="12.75"/>
  <cols>
    <col min="1" max="1" width="4.28125" style="82" customWidth="1"/>
    <col min="2" max="2" width="13.8515625" style="85" customWidth="1"/>
    <col min="3" max="3" width="36.7109375" style="85" customWidth="1"/>
    <col min="4" max="4" width="7.421875" style="84" customWidth="1"/>
    <col min="5" max="5" width="7.421875" style="85" customWidth="1"/>
    <col min="6" max="6" width="8.421875" style="84" customWidth="1"/>
    <col min="7" max="7" width="9.421875" style="84" customWidth="1"/>
    <col min="8" max="9" width="10.28125" style="84" customWidth="1"/>
    <col min="10" max="10" width="15.7109375" style="85" customWidth="1"/>
    <col min="11" max="16384" width="9.140625" style="85" customWidth="1"/>
  </cols>
  <sheetData>
    <row r="1" spans="1:9" s="80" customFormat="1" ht="25.5">
      <c r="A1" s="77" t="s">
        <v>3</v>
      </c>
      <c r="B1" s="78" t="s">
        <v>224</v>
      </c>
      <c r="C1" s="78" t="s">
        <v>4</v>
      </c>
      <c r="D1" s="79" t="s">
        <v>5</v>
      </c>
      <c r="E1" s="78" t="s">
        <v>225</v>
      </c>
      <c r="F1" s="79" t="s">
        <v>226</v>
      </c>
      <c r="G1" s="79" t="s">
        <v>227</v>
      </c>
      <c r="H1" s="79" t="s">
        <v>228</v>
      </c>
      <c r="I1" s="79" t="s">
        <v>229</v>
      </c>
    </row>
    <row r="2" spans="1:9" s="80" customFormat="1" ht="12.75">
      <c r="A2" s="103" t="s">
        <v>230</v>
      </c>
      <c r="B2" s="103"/>
      <c r="C2" s="103"/>
      <c r="D2" s="103"/>
      <c r="E2" s="103"/>
      <c r="F2" s="103"/>
      <c r="G2" s="81"/>
      <c r="H2" s="81"/>
      <c r="I2" s="81"/>
    </row>
    <row r="3" spans="1:9" ht="125.25" customHeight="1">
      <c r="A3" s="82">
        <v>1</v>
      </c>
      <c r="B3" s="83" t="s">
        <v>231</v>
      </c>
      <c r="C3" s="108" t="s">
        <v>232</v>
      </c>
      <c r="D3" s="84">
        <v>669.84</v>
      </c>
      <c r="E3" s="85" t="s">
        <v>110</v>
      </c>
      <c r="H3" s="84">
        <f>ROUND(D3*F3,0)</f>
        <v>0</v>
      </c>
      <c r="I3" s="84">
        <f>ROUND(D3*G3,0)</f>
        <v>0</v>
      </c>
    </row>
    <row r="4" spans="1:9" s="80" customFormat="1" ht="12.75">
      <c r="A4" s="103" t="s">
        <v>233</v>
      </c>
      <c r="B4" s="103"/>
      <c r="C4" s="103"/>
      <c r="D4" s="103"/>
      <c r="E4" s="103"/>
      <c r="F4" s="103"/>
      <c r="G4" s="81"/>
      <c r="H4" s="81"/>
      <c r="I4" s="81"/>
    </row>
    <row r="5" spans="1:9" ht="41.25">
      <c r="A5" s="82">
        <v>2</v>
      </c>
      <c r="B5" s="83" t="s">
        <v>234</v>
      </c>
      <c r="C5" s="83" t="s">
        <v>235</v>
      </c>
      <c r="D5" s="84">
        <v>1</v>
      </c>
      <c r="E5" s="85" t="s">
        <v>113</v>
      </c>
      <c r="H5" s="84">
        <f>ROUND(D5*F5,0)</f>
        <v>0</v>
      </c>
      <c r="I5" s="84">
        <f>ROUND(D5*G5,0)</f>
        <v>0</v>
      </c>
    </row>
    <row r="6" spans="1:9" ht="38.25">
      <c r="A6" s="82">
        <v>3</v>
      </c>
      <c r="B6" s="83" t="s">
        <v>236</v>
      </c>
      <c r="C6" s="83" t="s">
        <v>237</v>
      </c>
      <c r="D6" s="84">
        <v>5</v>
      </c>
      <c r="E6" s="85" t="s">
        <v>238</v>
      </c>
      <c r="H6" s="84">
        <f>ROUND(D6*F6,0)</f>
        <v>0</v>
      </c>
      <c r="I6" s="84">
        <f>ROUND(D6*G6,0)</f>
        <v>0</v>
      </c>
    </row>
    <row r="7" spans="1:9" s="80" customFormat="1" ht="12.75">
      <c r="A7" s="103" t="s">
        <v>239</v>
      </c>
      <c r="B7" s="103"/>
      <c r="C7" s="103"/>
      <c r="D7" s="103"/>
      <c r="E7" s="103"/>
      <c r="F7" s="103"/>
      <c r="G7" s="81"/>
      <c r="H7" s="81"/>
      <c r="I7" s="81"/>
    </row>
    <row r="8" spans="1:9" ht="38.25">
      <c r="A8" s="82">
        <v>4</v>
      </c>
      <c r="B8" s="85" t="s">
        <v>240</v>
      </c>
      <c r="C8" s="83" t="s">
        <v>241</v>
      </c>
      <c r="D8" s="84">
        <v>49.89</v>
      </c>
      <c r="E8" s="85" t="s">
        <v>110</v>
      </c>
      <c r="H8" s="84">
        <f>ROUND(D8*F8,0)</f>
        <v>0</v>
      </c>
      <c r="I8" s="84">
        <f>ROUND(D8*G8,0)</f>
        <v>0</v>
      </c>
    </row>
    <row r="9" spans="1:9" s="80" customFormat="1" ht="12.75">
      <c r="A9" s="103" t="s">
        <v>242</v>
      </c>
      <c r="B9" s="103"/>
      <c r="C9" s="103"/>
      <c r="D9" s="103"/>
      <c r="E9" s="103"/>
      <c r="F9" s="103"/>
      <c r="G9" s="81"/>
      <c r="H9" s="81"/>
      <c r="I9" s="81"/>
    </row>
    <row r="10" spans="1:9" ht="76.5">
      <c r="A10" s="82">
        <v>5</v>
      </c>
      <c r="B10" s="83" t="s">
        <v>243</v>
      </c>
      <c r="C10" s="83" t="s">
        <v>244</v>
      </c>
      <c r="D10" s="84">
        <v>518.34</v>
      </c>
      <c r="E10" s="85" t="s">
        <v>110</v>
      </c>
      <c r="H10" s="84">
        <f aca="true" t="shared" si="0" ref="H10:H15">ROUND(D10*F10,0)</f>
        <v>0</v>
      </c>
      <c r="I10" s="84">
        <f aca="true" t="shared" si="1" ref="I10:I15">ROUND(D10*G10,0)</f>
        <v>0</v>
      </c>
    </row>
    <row r="11" spans="1:9" ht="63.75">
      <c r="A11" s="82">
        <v>6</v>
      </c>
      <c r="B11" s="83" t="s">
        <v>245</v>
      </c>
      <c r="C11" s="83" t="s">
        <v>246</v>
      </c>
      <c r="D11" s="84">
        <v>58.19</v>
      </c>
      <c r="E11" s="85" t="s">
        <v>110</v>
      </c>
      <c r="H11" s="84">
        <f t="shared" si="0"/>
        <v>0</v>
      </c>
      <c r="I11" s="84">
        <f t="shared" si="1"/>
        <v>0</v>
      </c>
    </row>
    <row r="12" spans="1:9" ht="25.5">
      <c r="A12" s="82">
        <v>7</v>
      </c>
      <c r="B12" s="85" t="s">
        <v>247</v>
      </c>
      <c r="C12" s="83" t="s">
        <v>248</v>
      </c>
      <c r="D12" s="84">
        <v>56.73</v>
      </c>
      <c r="E12" s="85" t="s">
        <v>110</v>
      </c>
      <c r="H12" s="84">
        <f t="shared" si="0"/>
        <v>0</v>
      </c>
      <c r="I12" s="84">
        <f t="shared" si="1"/>
        <v>0</v>
      </c>
    </row>
    <row r="13" spans="1:9" ht="63.75">
      <c r="A13" s="82">
        <v>8</v>
      </c>
      <c r="B13" s="83" t="s">
        <v>249</v>
      </c>
      <c r="C13" s="83" t="s">
        <v>250</v>
      </c>
      <c r="D13" s="84">
        <v>461.61</v>
      </c>
      <c r="E13" s="85" t="s">
        <v>110</v>
      </c>
      <c r="H13" s="84">
        <f t="shared" si="0"/>
        <v>0</v>
      </c>
      <c r="I13" s="84">
        <f t="shared" si="1"/>
        <v>0</v>
      </c>
    </row>
    <row r="14" spans="1:9" ht="63.75">
      <c r="A14" s="82">
        <v>9</v>
      </c>
      <c r="B14" s="83" t="s">
        <v>251</v>
      </c>
      <c r="C14" s="83" t="s">
        <v>252</v>
      </c>
      <c r="D14" s="84">
        <v>56.73</v>
      </c>
      <c r="E14" s="85" t="s">
        <v>110</v>
      </c>
      <c r="H14" s="84">
        <f t="shared" si="0"/>
        <v>0</v>
      </c>
      <c r="I14" s="84">
        <f t="shared" si="1"/>
        <v>0</v>
      </c>
    </row>
    <row r="15" spans="1:9" ht="25.5">
      <c r="A15" s="82">
        <v>10</v>
      </c>
      <c r="B15" s="83" t="s">
        <v>253</v>
      </c>
      <c r="C15" s="83" t="s">
        <v>254</v>
      </c>
      <c r="D15" s="84">
        <v>49.89</v>
      </c>
      <c r="E15" s="85" t="s">
        <v>110</v>
      </c>
      <c r="H15" s="84">
        <f t="shared" si="0"/>
        <v>0</v>
      </c>
      <c r="I15" s="84">
        <f t="shared" si="1"/>
        <v>0</v>
      </c>
    </row>
    <row r="16" spans="1:9" s="80" customFormat="1" ht="12.75">
      <c r="A16" s="103" t="s">
        <v>280</v>
      </c>
      <c r="B16" s="103"/>
      <c r="C16" s="103"/>
      <c r="D16" s="103"/>
      <c r="E16" s="103"/>
      <c r="F16" s="103"/>
      <c r="G16" s="81"/>
      <c r="H16" s="81"/>
      <c r="I16" s="81"/>
    </row>
    <row r="17" spans="1:9" ht="12.75">
      <c r="A17" s="82">
        <v>11</v>
      </c>
      <c r="B17" s="83" t="s">
        <v>281</v>
      </c>
      <c r="C17" s="83" t="s">
        <v>282</v>
      </c>
      <c r="D17" s="84">
        <v>2.03</v>
      </c>
      <c r="E17" s="85" t="s">
        <v>283</v>
      </c>
      <c r="H17" s="84">
        <f>ROUND(D17*F17,0)</f>
        <v>0</v>
      </c>
      <c r="I17" s="84">
        <f>ROUND(D17*G17,0)</f>
        <v>0</v>
      </c>
    </row>
    <row r="18" spans="1:9" s="80" customFormat="1" ht="12.75">
      <c r="A18" s="103" t="s">
        <v>257</v>
      </c>
      <c r="B18" s="103"/>
      <c r="C18" s="103"/>
      <c r="D18" s="103"/>
      <c r="E18" s="103"/>
      <c r="F18" s="103"/>
      <c r="G18" s="81"/>
      <c r="H18" s="81"/>
      <c r="I18" s="81"/>
    </row>
    <row r="19" spans="1:9" ht="54">
      <c r="A19" s="82">
        <v>12</v>
      </c>
      <c r="B19" s="83" t="s">
        <v>258</v>
      </c>
      <c r="C19" s="83" t="s">
        <v>259</v>
      </c>
      <c r="D19" s="84">
        <v>5</v>
      </c>
      <c r="E19" s="85" t="s">
        <v>113</v>
      </c>
      <c r="H19" s="84">
        <f>ROUND(D19*F19,0)</f>
        <v>0</v>
      </c>
      <c r="I19" s="84">
        <f>ROUND(D19*G19,0)</f>
        <v>0</v>
      </c>
    </row>
    <row r="20" spans="1:9" s="80" customFormat="1" ht="12.75">
      <c r="A20" s="103" t="s">
        <v>260</v>
      </c>
      <c r="B20" s="103"/>
      <c r="C20" s="103"/>
      <c r="D20" s="103"/>
      <c r="E20" s="103"/>
      <c r="F20" s="103"/>
      <c r="G20" s="81"/>
      <c r="H20" s="81"/>
      <c r="I20" s="81"/>
    </row>
    <row r="21" spans="1:9" ht="51">
      <c r="A21" s="82">
        <v>13</v>
      </c>
      <c r="B21" s="85" t="s">
        <v>261</v>
      </c>
      <c r="C21" s="83" t="s">
        <v>262</v>
      </c>
      <c r="D21" s="84">
        <v>1</v>
      </c>
      <c r="E21" s="85" t="s">
        <v>263</v>
      </c>
      <c r="H21" s="84">
        <f>ROUND(D21*F21,0)</f>
        <v>0</v>
      </c>
      <c r="I21" s="84">
        <f>ROUND(D21*G21,0)</f>
        <v>0</v>
      </c>
    </row>
    <row r="22" spans="1:9" ht="25.5">
      <c r="A22" s="82">
        <v>14</v>
      </c>
      <c r="B22" s="85" t="s">
        <v>264</v>
      </c>
      <c r="C22" s="83" t="s">
        <v>265</v>
      </c>
      <c r="D22" s="84">
        <v>5</v>
      </c>
      <c r="E22" s="85" t="s">
        <v>113</v>
      </c>
      <c r="H22" s="84">
        <f>ROUND(D22*F22,0)</f>
        <v>0</v>
      </c>
      <c r="I22" s="84">
        <f>ROUND(D22*G22,0)</f>
        <v>0</v>
      </c>
    </row>
    <row r="23" spans="1:9" s="80" customFormat="1" ht="12.75">
      <c r="A23" s="103" t="s">
        <v>266</v>
      </c>
      <c r="B23" s="103"/>
      <c r="C23" s="103"/>
      <c r="D23" s="103"/>
      <c r="E23" s="103"/>
      <c r="F23" s="103"/>
      <c r="G23" s="81"/>
      <c r="H23" s="81"/>
      <c r="I23" s="81"/>
    </row>
    <row r="24" spans="1:9" ht="51">
      <c r="A24" s="82">
        <v>15</v>
      </c>
      <c r="B24" s="85" t="s">
        <v>267</v>
      </c>
      <c r="C24" s="83" t="s">
        <v>268</v>
      </c>
      <c r="D24" s="84">
        <v>56.73</v>
      </c>
      <c r="E24" s="85" t="s">
        <v>110</v>
      </c>
      <c r="H24" s="84">
        <f>ROUND(D24*F24,0)</f>
        <v>0</v>
      </c>
      <c r="I24" s="84">
        <f>ROUND(D24*G24,0)</f>
        <v>0</v>
      </c>
    </row>
    <row r="25" spans="1:9" ht="102">
      <c r="A25" s="82">
        <v>16</v>
      </c>
      <c r="B25" s="83" t="s">
        <v>269</v>
      </c>
      <c r="C25" s="108" t="s">
        <v>270</v>
      </c>
      <c r="D25" s="84">
        <v>45.44</v>
      </c>
      <c r="E25" s="85" t="s">
        <v>110</v>
      </c>
      <c r="H25" s="84">
        <f>ROUND(D25*F25,0)</f>
        <v>0</v>
      </c>
      <c r="I25" s="84">
        <f>ROUND(D25*G25,0)</f>
        <v>0</v>
      </c>
    </row>
    <row r="26" spans="1:9" ht="102">
      <c r="A26" s="82">
        <v>17</v>
      </c>
      <c r="B26" s="83" t="s">
        <v>271</v>
      </c>
      <c r="C26" s="108" t="s">
        <v>272</v>
      </c>
      <c r="D26" s="84">
        <v>22.62</v>
      </c>
      <c r="E26" s="85" t="s">
        <v>110</v>
      </c>
      <c r="H26" s="84">
        <f>ROUND(D26*F26,0)</f>
        <v>0</v>
      </c>
      <c r="I26" s="84">
        <f>ROUND(D26*G26,0)</f>
        <v>0</v>
      </c>
    </row>
    <row r="27" spans="1:9" ht="102">
      <c r="A27" s="82">
        <v>18</v>
      </c>
      <c r="B27" s="83" t="s">
        <v>275</v>
      </c>
      <c r="C27" s="108" t="s">
        <v>276</v>
      </c>
      <c r="D27" s="84">
        <v>393.55</v>
      </c>
      <c r="E27" s="85" t="s">
        <v>110</v>
      </c>
      <c r="H27" s="84">
        <f>ROUND(D27*F27,0)</f>
        <v>0</v>
      </c>
      <c r="I27" s="84">
        <f>ROUND(D27*G27,0)</f>
        <v>0</v>
      </c>
    </row>
    <row r="28" spans="1:9" ht="114.75">
      <c r="A28" s="82">
        <v>19</v>
      </c>
      <c r="B28" s="85" t="s">
        <v>277</v>
      </c>
      <c r="C28" s="108" t="s">
        <v>278</v>
      </c>
      <c r="D28" s="84">
        <v>58.19</v>
      </c>
      <c r="E28" s="85" t="s">
        <v>110</v>
      </c>
      <c r="H28" s="84">
        <f>ROUND(D28*F28,0)</f>
        <v>0</v>
      </c>
      <c r="I28" s="84">
        <f>ROUND(D28*G28,0)</f>
        <v>0</v>
      </c>
    </row>
    <row r="29" spans="1:9" s="86" customFormat="1" ht="12.75">
      <c r="A29" s="77"/>
      <c r="B29" s="78"/>
      <c r="C29" s="78" t="s">
        <v>279</v>
      </c>
      <c r="D29" s="79"/>
      <c r="E29" s="78"/>
      <c r="F29" s="79"/>
      <c r="G29" s="79"/>
      <c r="H29" s="79">
        <f>ROUND(SUM(H2:H28),0)</f>
        <v>0</v>
      </c>
      <c r="I29" s="79">
        <f>ROUND(SUM(I2:I28),0)</f>
        <v>0</v>
      </c>
    </row>
  </sheetData>
  <sheetProtection/>
  <mergeCells count="8">
    <mergeCell ref="A20:F20"/>
    <mergeCell ref="A23:F23"/>
    <mergeCell ref="A2:F2"/>
    <mergeCell ref="A4:F4"/>
    <mergeCell ref="A7:F7"/>
    <mergeCell ref="A9:F9"/>
    <mergeCell ref="A16:F16"/>
    <mergeCell ref="A18:F18"/>
  </mergeCells>
  <printOptions/>
  <pageMargins left="0.7" right="0.7" top="0.75" bottom="0.75" header="0.3" footer="0.3"/>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K20"/>
  <sheetViews>
    <sheetView view="pageBreakPreview" zoomScaleSheetLayoutView="100" workbookViewId="0" topLeftCell="A16">
      <selection activeCell="C17" sqref="C17"/>
    </sheetView>
  </sheetViews>
  <sheetFormatPr defaultColWidth="9.140625" defaultRowHeight="12.75"/>
  <cols>
    <col min="1" max="1" width="4.57421875" style="18" customWidth="1"/>
    <col min="2" max="2" width="8.8515625" style="17" customWidth="1"/>
    <col min="3" max="3" width="34.57421875" style="17" customWidth="1"/>
    <col min="4" max="4" width="6.8515625" style="19" customWidth="1"/>
    <col min="5" max="5" width="4.57421875" style="17" customWidth="1"/>
    <col min="6" max="7" width="10.7109375" style="16" customWidth="1"/>
    <col min="8" max="9" width="13.7109375" style="16" customWidth="1"/>
    <col min="10" max="10" width="9.28125" style="1" customWidth="1"/>
  </cols>
  <sheetData>
    <row r="1" spans="1:9" s="2" customFormat="1" ht="50.25" customHeight="1">
      <c r="A1" s="36" t="s">
        <v>3</v>
      </c>
      <c r="B1" s="35" t="s">
        <v>21</v>
      </c>
      <c r="C1" s="36" t="s">
        <v>4</v>
      </c>
      <c r="D1" s="35" t="s">
        <v>5</v>
      </c>
      <c r="E1" s="36" t="s">
        <v>20</v>
      </c>
      <c r="F1" s="35" t="s">
        <v>22</v>
      </c>
      <c r="G1" s="35" t="s">
        <v>23</v>
      </c>
      <c r="H1" s="35" t="s">
        <v>24</v>
      </c>
      <c r="I1" s="35" t="s">
        <v>25</v>
      </c>
    </row>
    <row r="2" spans="1:11" ht="12.75">
      <c r="A2" s="104" t="s">
        <v>42</v>
      </c>
      <c r="B2" s="105"/>
      <c r="C2" s="105"/>
      <c r="F2" s="39"/>
      <c r="G2" s="39"/>
      <c r="H2" s="48"/>
      <c r="I2" s="39"/>
      <c r="J2" s="5"/>
      <c r="K2" s="5"/>
    </row>
    <row r="3" spans="1:11" ht="45.75" customHeight="1">
      <c r="A3" s="20">
        <v>1</v>
      </c>
      <c r="B3" s="70" t="s">
        <v>103</v>
      </c>
      <c r="C3" s="71" t="s">
        <v>104</v>
      </c>
      <c r="D3" s="72">
        <f>38.6+70.6</f>
        <v>109.2</v>
      </c>
      <c r="E3" s="70" t="s">
        <v>105</v>
      </c>
      <c r="F3" s="39"/>
      <c r="G3" s="39"/>
      <c r="H3" s="48">
        <f aca="true" t="shared" si="0" ref="H3:H19">D3*F3</f>
        <v>0</v>
      </c>
      <c r="I3" s="39">
        <f aca="true" t="shared" si="1" ref="I3:I19">D3*G3</f>
        <v>0</v>
      </c>
      <c r="J3" s="5"/>
      <c r="K3" s="5"/>
    </row>
    <row r="4" spans="1:11" ht="59.25" customHeight="1">
      <c r="A4" s="20">
        <v>2</v>
      </c>
      <c r="B4" s="70" t="s">
        <v>106</v>
      </c>
      <c r="C4" s="71" t="s">
        <v>107</v>
      </c>
      <c r="D4" s="72">
        <f>17+40+30</f>
        <v>87</v>
      </c>
      <c r="E4" s="70" t="s">
        <v>105</v>
      </c>
      <c r="F4" s="39"/>
      <c r="G4" s="39"/>
      <c r="H4" s="48">
        <f t="shared" si="0"/>
        <v>0</v>
      </c>
      <c r="I4" s="39">
        <f t="shared" si="1"/>
        <v>0</v>
      </c>
      <c r="J4" s="5"/>
      <c r="K4" s="5"/>
    </row>
    <row r="5" spans="1:11" ht="92.25" customHeight="1">
      <c r="A5" s="20">
        <v>3</v>
      </c>
      <c r="B5" s="70" t="s">
        <v>49</v>
      </c>
      <c r="C5" s="71" t="s">
        <v>108</v>
      </c>
      <c r="D5" s="72">
        <f>18+70.6+64.8</f>
        <v>153.4</v>
      </c>
      <c r="E5" s="70" t="s">
        <v>105</v>
      </c>
      <c r="F5" s="39"/>
      <c r="G5" s="39"/>
      <c r="H5" s="48">
        <f t="shared" si="0"/>
        <v>0</v>
      </c>
      <c r="I5" s="39">
        <f t="shared" si="1"/>
        <v>0</v>
      </c>
      <c r="J5" s="5"/>
      <c r="K5" s="5"/>
    </row>
    <row r="6" spans="1:11" ht="92.25" customHeight="1">
      <c r="A6" s="20">
        <v>4</v>
      </c>
      <c r="B6" s="70" t="s">
        <v>49</v>
      </c>
      <c r="C6" s="71" t="s">
        <v>109</v>
      </c>
      <c r="D6" s="72">
        <f>114.2+6+30</f>
        <v>150.2</v>
      </c>
      <c r="E6" s="70" t="s">
        <v>105</v>
      </c>
      <c r="F6" s="39"/>
      <c r="G6" s="39"/>
      <c r="H6" s="48">
        <f t="shared" si="0"/>
        <v>0</v>
      </c>
      <c r="I6" s="39">
        <f t="shared" si="1"/>
        <v>0</v>
      </c>
      <c r="J6" s="5"/>
      <c r="K6" s="5"/>
    </row>
    <row r="7" spans="1:11" ht="110.25" customHeight="1">
      <c r="A7" s="20">
        <v>5</v>
      </c>
      <c r="B7" s="70" t="s">
        <v>111</v>
      </c>
      <c r="C7" s="107" t="s">
        <v>115</v>
      </c>
      <c r="D7" s="72">
        <f>127.8+677.5+53.72+257.5+173.7+155</f>
        <v>1445.22</v>
      </c>
      <c r="E7" s="70" t="s">
        <v>110</v>
      </c>
      <c r="F7" s="39"/>
      <c r="G7" s="39"/>
      <c r="H7" s="48">
        <f t="shared" si="0"/>
        <v>0</v>
      </c>
      <c r="I7" s="39">
        <f t="shared" si="1"/>
        <v>0</v>
      </c>
      <c r="J7" s="5"/>
      <c r="K7" s="5"/>
    </row>
    <row r="8" spans="1:11" ht="106.5" customHeight="1">
      <c r="A8" s="20">
        <v>6</v>
      </c>
      <c r="B8" s="70" t="s">
        <v>50</v>
      </c>
      <c r="C8" s="107" t="s">
        <v>116</v>
      </c>
      <c r="D8" s="72">
        <f>38.6+30+45+70.6+84.8+65</f>
        <v>334</v>
      </c>
      <c r="E8" s="70" t="s">
        <v>105</v>
      </c>
      <c r="F8" s="39"/>
      <c r="G8" s="39"/>
      <c r="H8" s="48">
        <f t="shared" si="0"/>
        <v>0</v>
      </c>
      <c r="I8" s="39">
        <f t="shared" si="1"/>
        <v>0</v>
      </c>
      <c r="J8" s="5"/>
      <c r="K8" s="5"/>
    </row>
    <row r="9" spans="1:11" ht="208.5" customHeight="1">
      <c r="A9" s="20">
        <v>7</v>
      </c>
      <c r="B9" s="70" t="s">
        <v>112</v>
      </c>
      <c r="C9" s="107" t="s">
        <v>117</v>
      </c>
      <c r="D9" s="72">
        <f>0+30+4</f>
        <v>34</v>
      </c>
      <c r="E9" s="70" t="s">
        <v>113</v>
      </c>
      <c r="F9" s="39"/>
      <c r="G9" s="39"/>
      <c r="H9" s="48">
        <f t="shared" si="0"/>
        <v>0</v>
      </c>
      <c r="I9" s="39">
        <f t="shared" si="1"/>
        <v>0</v>
      </c>
      <c r="J9" s="5"/>
      <c r="K9" s="5"/>
    </row>
    <row r="10" spans="1:9" ht="105" customHeight="1">
      <c r="A10" s="20">
        <v>8</v>
      </c>
      <c r="B10" s="70" t="s">
        <v>114</v>
      </c>
      <c r="C10" s="107" t="s">
        <v>118</v>
      </c>
      <c r="D10" s="72">
        <f>3+3+3+3</f>
        <v>12</v>
      </c>
      <c r="E10" s="70" t="s">
        <v>113</v>
      </c>
      <c r="F10" s="39"/>
      <c r="G10" s="39"/>
      <c r="H10" s="39">
        <f t="shared" si="0"/>
        <v>0</v>
      </c>
      <c r="I10" s="39">
        <f t="shared" si="1"/>
        <v>0</v>
      </c>
    </row>
    <row r="11" spans="1:9" ht="93" customHeight="1">
      <c r="A11" s="20">
        <v>9</v>
      </c>
      <c r="B11" s="70" t="s">
        <v>51</v>
      </c>
      <c r="C11" s="107" t="s">
        <v>119</v>
      </c>
      <c r="D11" s="72">
        <f>127.8+677.5+53.72+257.5+173.7+155</f>
        <v>1445.22</v>
      </c>
      <c r="E11" s="70" t="s">
        <v>110</v>
      </c>
      <c r="F11" s="39"/>
      <c r="G11" s="39"/>
      <c r="H11" s="39">
        <f t="shared" si="0"/>
        <v>0</v>
      </c>
      <c r="I11" s="39">
        <f t="shared" si="1"/>
        <v>0</v>
      </c>
    </row>
    <row r="12" spans="1:9" ht="25.5">
      <c r="A12" s="20">
        <v>10</v>
      </c>
      <c r="B12" s="70" t="s">
        <v>120</v>
      </c>
      <c r="C12" s="71" t="s">
        <v>121</v>
      </c>
      <c r="D12" s="72">
        <f>100+350+50+200+120+100</f>
        <v>920</v>
      </c>
      <c r="E12" s="70" t="s">
        <v>110</v>
      </c>
      <c r="F12" s="39"/>
      <c r="G12" s="39"/>
      <c r="H12" s="39">
        <f t="shared" si="0"/>
        <v>0</v>
      </c>
      <c r="I12" s="39">
        <f t="shared" si="1"/>
        <v>0</v>
      </c>
    </row>
    <row r="13" spans="1:9" ht="57.75" customHeight="1">
      <c r="A13" s="20">
        <v>11</v>
      </c>
      <c r="B13" s="70" t="s">
        <v>181</v>
      </c>
      <c r="C13" s="71" t="s">
        <v>182</v>
      </c>
      <c r="D13" s="72">
        <v>114.2</v>
      </c>
      <c r="E13" s="70" t="s">
        <v>52</v>
      </c>
      <c r="F13" s="39"/>
      <c r="G13" s="39"/>
      <c r="H13" s="39">
        <f t="shared" si="0"/>
        <v>0</v>
      </c>
      <c r="I13" s="39">
        <f t="shared" si="1"/>
        <v>0</v>
      </c>
    </row>
    <row r="14" spans="1:9" ht="62.25" customHeight="1">
      <c r="A14" s="20">
        <v>12</v>
      </c>
      <c r="B14" s="70" t="s">
        <v>184</v>
      </c>
      <c r="C14" s="71" t="s">
        <v>183</v>
      </c>
      <c r="D14" s="72">
        <v>130</v>
      </c>
      <c r="E14" s="70" t="s">
        <v>52</v>
      </c>
      <c r="F14" s="39"/>
      <c r="G14" s="39"/>
      <c r="H14" s="39">
        <f t="shared" si="0"/>
        <v>0</v>
      </c>
      <c r="I14" s="39">
        <f t="shared" si="1"/>
        <v>0</v>
      </c>
    </row>
    <row r="15" spans="1:9" ht="108" customHeight="1">
      <c r="A15" s="20">
        <v>13</v>
      </c>
      <c r="B15" s="70" t="s">
        <v>186</v>
      </c>
      <c r="C15" s="71" t="s">
        <v>185</v>
      </c>
      <c r="D15" s="72">
        <v>114.2</v>
      </c>
      <c r="E15" s="70" t="s">
        <v>52</v>
      </c>
      <c r="F15" s="39"/>
      <c r="G15" s="39"/>
      <c r="H15" s="39">
        <f t="shared" si="0"/>
        <v>0</v>
      </c>
      <c r="I15" s="39">
        <f t="shared" si="1"/>
        <v>0</v>
      </c>
    </row>
    <row r="16" spans="1:9" ht="110.25" customHeight="1">
      <c r="A16" s="20">
        <v>14</v>
      </c>
      <c r="B16" s="70" t="s">
        <v>188</v>
      </c>
      <c r="C16" s="71" t="s">
        <v>187</v>
      </c>
      <c r="D16" s="72">
        <v>130</v>
      </c>
      <c r="E16" s="70" t="s">
        <v>52</v>
      </c>
      <c r="F16" s="39"/>
      <c r="G16" s="39"/>
      <c r="H16" s="39">
        <f t="shared" si="0"/>
        <v>0</v>
      </c>
      <c r="I16" s="39">
        <f t="shared" si="1"/>
        <v>0</v>
      </c>
    </row>
    <row r="17" spans="1:9" ht="174.75" customHeight="1">
      <c r="A17" s="20">
        <v>15</v>
      </c>
      <c r="B17" s="70" t="s">
        <v>190</v>
      </c>
      <c r="C17" s="107" t="s">
        <v>189</v>
      </c>
      <c r="D17" s="72">
        <v>1850</v>
      </c>
      <c r="E17" s="70" t="s">
        <v>19</v>
      </c>
      <c r="F17" s="39"/>
      <c r="G17" s="39"/>
      <c r="H17" s="39">
        <f t="shared" si="0"/>
        <v>0</v>
      </c>
      <c r="I17" s="39">
        <f t="shared" si="1"/>
        <v>0</v>
      </c>
    </row>
    <row r="18" spans="1:9" ht="34.5" customHeight="1">
      <c r="A18" s="20">
        <v>16</v>
      </c>
      <c r="B18" s="74" t="s">
        <v>217</v>
      </c>
      <c r="C18" s="74" t="s">
        <v>218</v>
      </c>
      <c r="D18" s="75">
        <v>35</v>
      </c>
      <c r="E18" s="76" t="s">
        <v>65</v>
      </c>
      <c r="F18" s="39"/>
      <c r="G18" s="39"/>
      <c r="H18" s="39">
        <f t="shared" si="0"/>
        <v>0</v>
      </c>
      <c r="I18" s="39">
        <f t="shared" si="1"/>
        <v>0</v>
      </c>
    </row>
    <row r="19" spans="1:9" ht="39.75" customHeight="1">
      <c r="A19" s="20">
        <v>17</v>
      </c>
      <c r="B19" s="17" t="s">
        <v>284</v>
      </c>
      <c r="C19" s="17" t="s">
        <v>285</v>
      </c>
      <c r="D19" s="19">
        <v>1</v>
      </c>
      <c r="E19" s="17" t="s">
        <v>286</v>
      </c>
      <c r="F19" s="39"/>
      <c r="G19" s="39"/>
      <c r="H19" s="39">
        <f t="shared" si="0"/>
        <v>0</v>
      </c>
      <c r="I19" s="39">
        <f t="shared" si="1"/>
        <v>0</v>
      </c>
    </row>
    <row r="20" spans="8:9" ht="12.75">
      <c r="H20" s="66">
        <f>SUM(H2:H19)</f>
        <v>0</v>
      </c>
      <c r="I20" s="66">
        <f>SUM(I2:I19)</f>
        <v>0</v>
      </c>
    </row>
  </sheetData>
  <sheetProtection/>
  <mergeCells count="1">
    <mergeCell ref="A2:C2"/>
  </mergeCells>
  <printOptions gridLines="1"/>
  <pageMargins left="0.35433070866141736" right="0.35433070866141736" top="0.984251968503937" bottom="0.984251968503937" header="0.5118110236220472" footer="0.5118110236220472"/>
  <pageSetup horizontalDpi="300" verticalDpi="300" orientation="portrait" paperSize="9" scale="65" r:id="rId1"/>
  <headerFooter alignWithMargins="0">
    <oddHeader>&amp;R&amp;F
&amp;A</oddHeader>
  </headerFooter>
</worksheet>
</file>

<file path=xl/worksheets/sheet6.xml><?xml version="1.0" encoding="utf-8"?>
<worksheet xmlns="http://schemas.openxmlformats.org/spreadsheetml/2006/main" xmlns:r="http://schemas.openxmlformats.org/officeDocument/2006/relationships">
  <dimension ref="A1:J38"/>
  <sheetViews>
    <sheetView view="pageBreakPreview" zoomScaleNormal="80" zoomScaleSheetLayoutView="100" workbookViewId="0" topLeftCell="A1">
      <selection activeCell="O3" sqref="O3"/>
    </sheetView>
  </sheetViews>
  <sheetFormatPr defaultColWidth="9.140625" defaultRowHeight="12.75"/>
  <cols>
    <col min="1" max="1" width="4.57421875" style="18" customWidth="1"/>
    <col min="2" max="2" width="6.00390625" style="17" customWidth="1"/>
    <col min="3" max="3" width="37.421875" style="17" customWidth="1"/>
    <col min="4" max="4" width="6.8515625" style="25" customWidth="1"/>
    <col min="5" max="5" width="4.57421875" style="17" customWidth="1"/>
    <col min="6" max="6" width="12.421875" style="16" customWidth="1"/>
    <col min="7" max="7" width="12.140625" style="16" customWidth="1"/>
    <col min="8" max="8" width="16.00390625" style="16" customWidth="1"/>
    <col min="9" max="9" width="14.57421875" style="16" customWidth="1"/>
    <col min="10" max="10" width="9.140625" style="13" customWidth="1"/>
    <col min="11" max="16384" width="9.140625" style="1" customWidth="1"/>
  </cols>
  <sheetData>
    <row r="1" spans="1:10" s="2" customFormat="1" ht="61.5" customHeight="1">
      <c r="A1" s="36" t="s">
        <v>3</v>
      </c>
      <c r="B1" s="35" t="s">
        <v>21</v>
      </c>
      <c r="C1" s="36" t="s">
        <v>4</v>
      </c>
      <c r="D1" s="35" t="s">
        <v>5</v>
      </c>
      <c r="E1" s="36" t="s">
        <v>20</v>
      </c>
      <c r="F1" s="35" t="s">
        <v>22</v>
      </c>
      <c r="G1" s="35" t="s">
        <v>23</v>
      </c>
      <c r="H1" s="35" t="s">
        <v>24</v>
      </c>
      <c r="I1" s="35" t="s">
        <v>25</v>
      </c>
      <c r="J1" s="12"/>
    </row>
    <row r="2" spans="1:10" s="5" customFormat="1" ht="30.75" customHeight="1">
      <c r="A2" s="106" t="s">
        <v>216</v>
      </c>
      <c r="B2" s="106"/>
      <c r="C2" s="106"/>
      <c r="D2" s="106"/>
      <c r="E2" s="106"/>
      <c r="F2" s="106"/>
      <c r="G2" s="106"/>
      <c r="H2" s="106"/>
      <c r="I2" s="106"/>
      <c r="J2" s="73"/>
    </row>
    <row r="3" spans="1:9" ht="284.25" customHeight="1">
      <c r="A3" s="20" t="s">
        <v>9</v>
      </c>
      <c r="B3" s="15" t="s">
        <v>63</v>
      </c>
      <c r="C3" s="15" t="s">
        <v>191</v>
      </c>
      <c r="D3" s="23">
        <v>34</v>
      </c>
      <c r="E3" s="15" t="s">
        <v>18</v>
      </c>
      <c r="F3" s="38"/>
      <c r="G3" s="38"/>
      <c r="H3" s="38">
        <f aca="true" t="shared" si="0" ref="H3:H29">D3*F3</f>
        <v>0</v>
      </c>
      <c r="I3" s="38">
        <f aca="true" t="shared" si="1" ref="I3:I29">D3*G3</f>
        <v>0</v>
      </c>
    </row>
    <row r="4" spans="1:9" ht="280.5">
      <c r="A4" s="20" t="s">
        <v>10</v>
      </c>
      <c r="B4" s="15" t="s">
        <v>63</v>
      </c>
      <c r="C4" s="15" t="s">
        <v>192</v>
      </c>
      <c r="D4" s="23">
        <v>6</v>
      </c>
      <c r="E4" s="15" t="s">
        <v>18</v>
      </c>
      <c r="F4" s="38"/>
      <c r="G4" s="38"/>
      <c r="H4" s="38">
        <f t="shared" si="0"/>
        <v>0</v>
      </c>
      <c r="I4" s="38">
        <f t="shared" si="1"/>
        <v>0</v>
      </c>
    </row>
    <row r="5" spans="1:9" ht="270" customHeight="1">
      <c r="A5" s="20" t="s">
        <v>11</v>
      </c>
      <c r="B5" s="15" t="s">
        <v>63</v>
      </c>
      <c r="C5" s="15" t="s">
        <v>193</v>
      </c>
      <c r="D5" s="23">
        <v>15</v>
      </c>
      <c r="E5" s="15" t="s">
        <v>18</v>
      </c>
      <c r="F5" s="38"/>
      <c r="G5" s="38"/>
      <c r="H5" s="38">
        <f t="shared" si="0"/>
        <v>0</v>
      </c>
      <c r="I5" s="38">
        <f t="shared" si="1"/>
        <v>0</v>
      </c>
    </row>
    <row r="6" spans="1:9" ht="267.75">
      <c r="A6" s="20" t="s">
        <v>12</v>
      </c>
      <c r="B6" s="15" t="s">
        <v>63</v>
      </c>
      <c r="C6" s="15" t="s">
        <v>194</v>
      </c>
      <c r="D6" s="23">
        <v>3</v>
      </c>
      <c r="E6" s="15" t="s">
        <v>18</v>
      </c>
      <c r="F6" s="38"/>
      <c r="G6" s="38"/>
      <c r="H6" s="38">
        <f t="shared" si="0"/>
        <v>0</v>
      </c>
      <c r="I6" s="38">
        <f t="shared" si="1"/>
        <v>0</v>
      </c>
    </row>
    <row r="7" spans="1:9" ht="233.25" customHeight="1">
      <c r="A7" s="20" t="s">
        <v>13</v>
      </c>
      <c r="B7" s="15" t="s">
        <v>63</v>
      </c>
      <c r="C7" s="15" t="s">
        <v>195</v>
      </c>
      <c r="D7" s="23">
        <v>8</v>
      </c>
      <c r="E7" s="15" t="s">
        <v>18</v>
      </c>
      <c r="F7" s="38"/>
      <c r="G7" s="38"/>
      <c r="H7" s="38">
        <f t="shared" si="0"/>
        <v>0</v>
      </c>
      <c r="I7" s="38">
        <f t="shared" si="1"/>
        <v>0</v>
      </c>
    </row>
    <row r="8" spans="1:9" ht="208.5" customHeight="1">
      <c r="A8" s="20" t="s">
        <v>14</v>
      </c>
      <c r="B8" s="15" t="s">
        <v>63</v>
      </c>
      <c r="C8" s="15" t="s">
        <v>196</v>
      </c>
      <c r="D8" s="23">
        <v>4</v>
      </c>
      <c r="E8" s="15" t="s">
        <v>18</v>
      </c>
      <c r="F8" s="38"/>
      <c r="G8" s="38"/>
      <c r="H8" s="38">
        <f t="shared" si="0"/>
        <v>0</v>
      </c>
      <c r="I8" s="38">
        <f t="shared" si="1"/>
        <v>0</v>
      </c>
    </row>
    <row r="9" spans="1:9" ht="196.5" customHeight="1">
      <c r="A9" s="20" t="s">
        <v>15</v>
      </c>
      <c r="B9" s="15" t="s">
        <v>63</v>
      </c>
      <c r="C9" s="15" t="s">
        <v>197</v>
      </c>
      <c r="D9" s="23">
        <v>21</v>
      </c>
      <c r="E9" s="15" t="s">
        <v>18</v>
      </c>
      <c r="F9" s="38"/>
      <c r="G9" s="38"/>
      <c r="H9" s="38">
        <f t="shared" si="0"/>
        <v>0</v>
      </c>
      <c r="I9" s="38">
        <f t="shared" si="1"/>
        <v>0</v>
      </c>
    </row>
    <row r="10" spans="1:9" ht="216.75">
      <c r="A10" s="20" t="s">
        <v>16</v>
      </c>
      <c r="B10" s="15" t="s">
        <v>63</v>
      </c>
      <c r="C10" s="15" t="s">
        <v>198</v>
      </c>
      <c r="D10" s="23">
        <v>6</v>
      </c>
      <c r="E10" s="15" t="s">
        <v>18</v>
      </c>
      <c r="F10" s="38"/>
      <c r="G10" s="38"/>
      <c r="H10" s="38">
        <f t="shared" si="0"/>
        <v>0</v>
      </c>
      <c r="I10" s="38">
        <f t="shared" si="1"/>
        <v>0</v>
      </c>
    </row>
    <row r="11" spans="1:9" ht="194.25" customHeight="1">
      <c r="A11" s="20" t="s">
        <v>39</v>
      </c>
      <c r="B11" s="15" t="s">
        <v>63</v>
      </c>
      <c r="C11" s="15" t="s">
        <v>199</v>
      </c>
      <c r="D11" s="23">
        <v>5</v>
      </c>
      <c r="E11" s="15" t="s">
        <v>18</v>
      </c>
      <c r="F11" s="38"/>
      <c r="G11" s="38"/>
      <c r="H11" s="38">
        <f t="shared" si="0"/>
        <v>0</v>
      </c>
      <c r="I11" s="38">
        <f t="shared" si="1"/>
        <v>0</v>
      </c>
    </row>
    <row r="12" spans="1:9" ht="196.5" customHeight="1">
      <c r="A12" s="20" t="s">
        <v>40</v>
      </c>
      <c r="B12" s="15" t="s">
        <v>63</v>
      </c>
      <c r="C12" s="15" t="s">
        <v>200</v>
      </c>
      <c r="D12" s="23">
        <v>8</v>
      </c>
      <c r="E12" s="15" t="s">
        <v>18</v>
      </c>
      <c r="F12" s="38"/>
      <c r="G12" s="38"/>
      <c r="H12" s="38">
        <f t="shared" si="0"/>
        <v>0</v>
      </c>
      <c r="I12" s="38">
        <f t="shared" si="1"/>
        <v>0</v>
      </c>
    </row>
    <row r="13" spans="1:9" ht="208.5" customHeight="1">
      <c r="A13" s="20" t="s">
        <v>41</v>
      </c>
      <c r="B13" s="15" t="s">
        <v>63</v>
      </c>
      <c r="C13" s="15" t="s">
        <v>201</v>
      </c>
      <c r="D13" s="23">
        <v>10</v>
      </c>
      <c r="E13" s="15" t="s">
        <v>18</v>
      </c>
      <c r="F13" s="38"/>
      <c r="G13" s="38"/>
      <c r="H13" s="38">
        <f t="shared" si="0"/>
        <v>0</v>
      </c>
      <c r="I13" s="38">
        <f t="shared" si="1"/>
        <v>0</v>
      </c>
    </row>
    <row r="14" spans="1:9" ht="245.25" customHeight="1">
      <c r="A14" s="20" t="s">
        <v>43</v>
      </c>
      <c r="B14" s="15" t="s">
        <v>63</v>
      </c>
      <c r="C14" s="15" t="s">
        <v>202</v>
      </c>
      <c r="D14" s="23">
        <v>1</v>
      </c>
      <c r="E14" s="15" t="s">
        <v>18</v>
      </c>
      <c r="F14" s="38"/>
      <c r="G14" s="38"/>
      <c r="H14" s="38">
        <f t="shared" si="0"/>
        <v>0</v>
      </c>
      <c r="I14" s="38">
        <f t="shared" si="1"/>
        <v>0</v>
      </c>
    </row>
    <row r="15" spans="1:9" ht="293.25">
      <c r="A15" s="20" t="s">
        <v>44</v>
      </c>
      <c r="B15" s="15" t="s">
        <v>63</v>
      </c>
      <c r="C15" s="15" t="s">
        <v>203</v>
      </c>
      <c r="D15" s="23">
        <v>4</v>
      </c>
      <c r="E15" s="15" t="s">
        <v>18</v>
      </c>
      <c r="F15" s="38"/>
      <c r="G15" s="38"/>
      <c r="H15" s="38">
        <f t="shared" si="0"/>
        <v>0</v>
      </c>
      <c r="I15" s="38">
        <f t="shared" si="1"/>
        <v>0</v>
      </c>
    </row>
    <row r="16" spans="1:9" ht="258" customHeight="1">
      <c r="A16" s="20" t="s">
        <v>45</v>
      </c>
      <c r="B16" s="15" t="s">
        <v>63</v>
      </c>
      <c r="C16" s="15" t="s">
        <v>204</v>
      </c>
      <c r="D16" s="23">
        <v>1</v>
      </c>
      <c r="E16" s="15" t="s">
        <v>18</v>
      </c>
      <c r="F16" s="38"/>
      <c r="G16" s="38"/>
      <c r="H16" s="38">
        <f t="shared" si="0"/>
        <v>0</v>
      </c>
      <c r="I16" s="38">
        <f t="shared" si="1"/>
        <v>0</v>
      </c>
    </row>
    <row r="17" spans="1:9" ht="218.25" customHeight="1">
      <c r="A17" s="20" t="s">
        <v>46</v>
      </c>
      <c r="B17" s="15" t="s">
        <v>63</v>
      </c>
      <c r="C17" s="15" t="s">
        <v>205</v>
      </c>
      <c r="D17" s="23">
        <v>3</v>
      </c>
      <c r="E17" s="15" t="s">
        <v>18</v>
      </c>
      <c r="F17" s="38"/>
      <c r="G17" s="38"/>
      <c r="H17" s="38">
        <f t="shared" si="0"/>
        <v>0</v>
      </c>
      <c r="I17" s="38">
        <f t="shared" si="1"/>
        <v>0</v>
      </c>
    </row>
    <row r="18" spans="1:9" ht="198" customHeight="1">
      <c r="A18" s="20" t="s">
        <v>53</v>
      </c>
      <c r="B18" s="15" t="s">
        <v>63</v>
      </c>
      <c r="C18" s="15" t="s">
        <v>206</v>
      </c>
      <c r="D18" s="23">
        <v>4</v>
      </c>
      <c r="E18" s="15" t="s">
        <v>18</v>
      </c>
      <c r="F18" s="38"/>
      <c r="G18" s="38"/>
      <c r="H18" s="38">
        <f t="shared" si="0"/>
        <v>0</v>
      </c>
      <c r="I18" s="38">
        <f t="shared" si="1"/>
        <v>0</v>
      </c>
    </row>
    <row r="19" spans="1:9" ht="219" customHeight="1">
      <c r="A19" s="20" t="s">
        <v>54</v>
      </c>
      <c r="B19" s="15" t="s">
        <v>63</v>
      </c>
      <c r="C19" s="15" t="s">
        <v>207</v>
      </c>
      <c r="D19" s="23">
        <v>4</v>
      </c>
      <c r="E19" s="15" t="s">
        <v>18</v>
      </c>
      <c r="F19" s="38"/>
      <c r="G19" s="38"/>
      <c r="H19" s="38">
        <f t="shared" si="0"/>
        <v>0</v>
      </c>
      <c r="I19" s="38">
        <f t="shared" si="1"/>
        <v>0</v>
      </c>
    </row>
    <row r="20" spans="1:9" ht="243" customHeight="1">
      <c r="A20" s="20" t="s">
        <v>55</v>
      </c>
      <c r="B20" s="15" t="s">
        <v>63</v>
      </c>
      <c r="C20" s="15" t="s">
        <v>208</v>
      </c>
      <c r="D20" s="23">
        <v>2</v>
      </c>
      <c r="E20" s="15" t="s">
        <v>18</v>
      </c>
      <c r="F20" s="38"/>
      <c r="G20" s="38"/>
      <c r="H20" s="38">
        <f t="shared" si="0"/>
        <v>0</v>
      </c>
      <c r="I20" s="38">
        <f t="shared" si="1"/>
        <v>0</v>
      </c>
    </row>
    <row r="21" spans="1:9" ht="248.25" customHeight="1">
      <c r="A21" s="20" t="s">
        <v>56</v>
      </c>
      <c r="B21" s="15" t="s">
        <v>63</v>
      </c>
      <c r="C21" s="15" t="s">
        <v>209</v>
      </c>
      <c r="D21" s="23">
        <v>1</v>
      </c>
      <c r="E21" s="15" t="s">
        <v>18</v>
      </c>
      <c r="F21" s="38"/>
      <c r="G21" s="38"/>
      <c r="H21" s="38">
        <f t="shared" si="0"/>
        <v>0</v>
      </c>
      <c r="I21" s="38">
        <f t="shared" si="1"/>
        <v>0</v>
      </c>
    </row>
    <row r="22" spans="1:9" ht="245.25" customHeight="1">
      <c r="A22" s="20" t="s">
        <v>47</v>
      </c>
      <c r="B22" s="15" t="s">
        <v>63</v>
      </c>
      <c r="C22" s="15" t="s">
        <v>210</v>
      </c>
      <c r="D22" s="23">
        <v>2</v>
      </c>
      <c r="E22" s="15" t="s">
        <v>18</v>
      </c>
      <c r="F22" s="38"/>
      <c r="G22" s="38"/>
      <c r="H22" s="38">
        <f t="shared" si="0"/>
        <v>0</v>
      </c>
      <c r="I22" s="38">
        <f t="shared" si="1"/>
        <v>0</v>
      </c>
    </row>
    <row r="23" spans="1:9" ht="219.75" customHeight="1">
      <c r="A23" s="20" t="s">
        <v>48</v>
      </c>
      <c r="B23" s="15" t="s">
        <v>63</v>
      </c>
      <c r="C23" s="15" t="s">
        <v>211</v>
      </c>
      <c r="D23" s="23">
        <v>12</v>
      </c>
      <c r="E23" s="15" t="s">
        <v>18</v>
      </c>
      <c r="F23" s="38"/>
      <c r="G23" s="38"/>
      <c r="H23" s="38">
        <f t="shared" si="0"/>
        <v>0</v>
      </c>
      <c r="I23" s="38">
        <f t="shared" si="1"/>
        <v>0</v>
      </c>
    </row>
    <row r="24" spans="1:9" ht="240.75" customHeight="1">
      <c r="A24" s="20" t="s">
        <v>57</v>
      </c>
      <c r="B24" s="15" t="s">
        <v>63</v>
      </c>
      <c r="C24" s="15" t="s">
        <v>212</v>
      </c>
      <c r="D24" s="23">
        <v>1</v>
      </c>
      <c r="E24" s="15" t="s">
        <v>18</v>
      </c>
      <c r="F24" s="38"/>
      <c r="G24" s="38"/>
      <c r="H24" s="38">
        <f t="shared" si="0"/>
        <v>0</v>
      </c>
      <c r="I24" s="38">
        <f t="shared" si="1"/>
        <v>0</v>
      </c>
    </row>
    <row r="25" spans="1:9" ht="306" customHeight="1">
      <c r="A25" s="20" t="s">
        <v>58</v>
      </c>
      <c r="B25" s="15" t="s">
        <v>63</v>
      </c>
      <c r="C25" s="15" t="s">
        <v>213</v>
      </c>
      <c r="D25" s="23">
        <v>1</v>
      </c>
      <c r="E25" s="15" t="s">
        <v>18</v>
      </c>
      <c r="F25" s="38"/>
      <c r="G25" s="38"/>
      <c r="H25" s="38">
        <f t="shared" si="0"/>
        <v>0</v>
      </c>
      <c r="I25" s="38">
        <f t="shared" si="1"/>
        <v>0</v>
      </c>
    </row>
    <row r="26" spans="1:9" ht="294" customHeight="1">
      <c r="A26" s="20" t="s">
        <v>59</v>
      </c>
      <c r="B26" s="15" t="s">
        <v>63</v>
      </c>
      <c r="C26" s="15" t="s">
        <v>214</v>
      </c>
      <c r="D26" s="23">
        <v>1</v>
      </c>
      <c r="E26" s="15" t="s">
        <v>18</v>
      </c>
      <c r="F26" s="38"/>
      <c r="G26" s="38"/>
      <c r="H26" s="38">
        <f t="shared" si="0"/>
        <v>0</v>
      </c>
      <c r="I26" s="38">
        <f t="shared" si="1"/>
        <v>0</v>
      </c>
    </row>
    <row r="27" spans="1:9" ht="294" customHeight="1">
      <c r="A27" s="20" t="s">
        <v>60</v>
      </c>
      <c r="B27" s="15" t="s">
        <v>63</v>
      </c>
      <c r="C27" s="15" t="s">
        <v>215</v>
      </c>
      <c r="D27" s="23">
        <v>1</v>
      </c>
      <c r="E27" s="15" t="s">
        <v>18</v>
      </c>
      <c r="F27" s="38"/>
      <c r="G27" s="38"/>
      <c r="H27" s="38">
        <f t="shared" si="0"/>
        <v>0</v>
      </c>
      <c r="I27" s="38">
        <f t="shared" si="1"/>
        <v>0</v>
      </c>
    </row>
    <row r="28" spans="1:9" ht="20.25" customHeight="1">
      <c r="A28" s="20" t="s">
        <v>61</v>
      </c>
      <c r="B28" s="15"/>
      <c r="C28" s="15" t="s">
        <v>219</v>
      </c>
      <c r="D28" s="23">
        <v>32</v>
      </c>
      <c r="E28" s="15" t="s">
        <v>18</v>
      </c>
      <c r="F28" s="38"/>
      <c r="G28" s="38"/>
      <c r="H28" s="38">
        <f t="shared" si="0"/>
        <v>0</v>
      </c>
      <c r="I28" s="38">
        <f t="shared" si="1"/>
        <v>0</v>
      </c>
    </row>
    <row r="29" spans="1:9" ht="22.5" customHeight="1">
      <c r="A29" s="20" t="s">
        <v>62</v>
      </c>
      <c r="B29" s="15"/>
      <c r="C29" s="15" t="s">
        <v>220</v>
      </c>
      <c r="D29" s="23">
        <v>187.5</v>
      </c>
      <c r="E29" s="15" t="s">
        <v>52</v>
      </c>
      <c r="F29" s="38"/>
      <c r="G29" s="38"/>
      <c r="H29" s="38">
        <f t="shared" si="0"/>
        <v>0</v>
      </c>
      <c r="I29" s="38">
        <f t="shared" si="1"/>
        <v>0</v>
      </c>
    </row>
    <row r="30" spans="1:9" ht="18.75" customHeight="1">
      <c r="A30" s="20"/>
      <c r="B30" s="15"/>
      <c r="C30" s="37" t="s">
        <v>6</v>
      </c>
      <c r="D30" s="23"/>
      <c r="E30" s="15"/>
      <c r="F30" s="38"/>
      <c r="G30" s="38"/>
      <c r="H30" s="41">
        <f>SUM(H3:H29)</f>
        <v>0</v>
      </c>
      <c r="I30" s="41">
        <f>SUM(I3:I29)</f>
        <v>0</v>
      </c>
    </row>
    <row r="32" spans="2:10" ht="12.75">
      <c r="B32" s="16"/>
      <c r="C32" s="24"/>
      <c r="D32" s="24"/>
      <c r="E32" s="24"/>
      <c r="F32" s="24"/>
      <c r="G32" s="17"/>
      <c r="H32" s="17"/>
      <c r="I32" s="17"/>
      <c r="J32" s="1"/>
    </row>
    <row r="33" spans="2:10" ht="12.75">
      <c r="B33" s="16"/>
      <c r="C33" s="24"/>
      <c r="D33" s="24"/>
      <c r="E33" s="24"/>
      <c r="F33" s="24"/>
      <c r="G33" s="17"/>
      <c r="H33" s="17"/>
      <c r="I33" s="17"/>
      <c r="J33" s="1"/>
    </row>
    <row r="34" spans="2:10" ht="12.75">
      <c r="B34" s="16"/>
      <c r="C34" s="24"/>
      <c r="D34" s="24"/>
      <c r="E34" s="24"/>
      <c r="F34" s="24"/>
      <c r="G34" s="17"/>
      <c r="H34" s="17"/>
      <c r="I34" s="17"/>
      <c r="J34" s="1"/>
    </row>
    <row r="35" spans="2:10" ht="12.75">
      <c r="B35" s="16"/>
      <c r="C35" s="24"/>
      <c r="D35" s="24"/>
      <c r="E35" s="24"/>
      <c r="F35" s="24"/>
      <c r="G35" s="17"/>
      <c r="H35" s="17"/>
      <c r="I35" s="17"/>
      <c r="J35" s="1"/>
    </row>
    <row r="36" spans="2:10" ht="12.75">
      <c r="B36" s="16"/>
      <c r="C36" s="24"/>
      <c r="D36" s="24"/>
      <c r="E36" s="24"/>
      <c r="F36" s="24"/>
      <c r="G36" s="17"/>
      <c r="H36" s="17"/>
      <c r="I36" s="17"/>
      <c r="J36" s="1"/>
    </row>
    <row r="37" spans="2:10" ht="12.75">
      <c r="B37" s="16"/>
      <c r="C37" s="24"/>
      <c r="D37" s="24"/>
      <c r="E37" s="24"/>
      <c r="F37" s="24"/>
      <c r="G37" s="17"/>
      <c r="H37" s="17"/>
      <c r="I37" s="17"/>
      <c r="J37" s="1"/>
    </row>
    <row r="38" spans="2:10" ht="12.75">
      <c r="B38" s="16"/>
      <c r="C38" s="24"/>
      <c r="D38" s="24"/>
      <c r="E38" s="24"/>
      <c r="F38" s="24"/>
      <c r="G38" s="17"/>
      <c r="H38" s="17"/>
      <c r="I38" s="17"/>
      <c r="J38" s="1"/>
    </row>
  </sheetData>
  <sheetProtection/>
  <mergeCells count="1">
    <mergeCell ref="A2:I2"/>
  </mergeCells>
  <printOptions gridLines="1"/>
  <pageMargins left="0.35433070866141736" right="0.35433070866141736" top="0.984251968503937" bottom="0.3937007874015748" header="0.5118110236220472" footer="0.5118110236220472"/>
  <pageSetup horizontalDpi="600" verticalDpi="600" orientation="portrait" paperSize="9" scale="77" r:id="rId2"/>
  <headerFooter alignWithMargins="0">
    <oddHeader>&amp;R&amp;F
&amp;A</oddHeader>
  </headerFooter>
  <rowBreaks count="1" manualBreakCount="1">
    <brk id="30" max="8" man="1"/>
  </rowBreaks>
  <drawing r:id="rId1"/>
</worksheet>
</file>

<file path=xl/worksheets/sheet7.xml><?xml version="1.0" encoding="utf-8"?>
<worksheet xmlns="http://schemas.openxmlformats.org/spreadsheetml/2006/main" xmlns:r="http://schemas.openxmlformats.org/officeDocument/2006/relationships">
  <dimension ref="A1:I59"/>
  <sheetViews>
    <sheetView view="pageBreakPreview" zoomScaleSheetLayoutView="100" workbookViewId="0" topLeftCell="B40">
      <selection activeCell="C23" sqref="C23:C24"/>
    </sheetView>
  </sheetViews>
  <sheetFormatPr defaultColWidth="9.140625" defaultRowHeight="12.75"/>
  <cols>
    <col min="1" max="1" width="4.57421875" style="32" customWidth="1"/>
    <col min="2" max="2" width="8.8515625" style="27" customWidth="1"/>
    <col min="3" max="3" width="34.140625" style="27" customWidth="1"/>
    <col min="4" max="4" width="8.57421875" style="33" customWidth="1"/>
    <col min="5" max="5" width="4.57421875" style="27" customWidth="1"/>
    <col min="6" max="6" width="12.140625" style="31" customWidth="1"/>
    <col min="7" max="7" width="11.7109375" style="31" customWidth="1"/>
    <col min="8" max="9" width="13.7109375" style="31" customWidth="1"/>
    <col min="10" max="16384" width="9.140625" style="22" customWidth="1"/>
  </cols>
  <sheetData>
    <row r="1" spans="1:9" s="14" customFormat="1" ht="38.25">
      <c r="A1" s="50" t="s">
        <v>3</v>
      </c>
      <c r="B1" s="14" t="s">
        <v>21</v>
      </c>
      <c r="C1" s="14" t="s">
        <v>4</v>
      </c>
      <c r="D1" s="51" t="s">
        <v>5</v>
      </c>
      <c r="E1" s="14" t="s">
        <v>20</v>
      </c>
      <c r="F1" s="52" t="s">
        <v>22</v>
      </c>
      <c r="G1" s="52" t="s">
        <v>23</v>
      </c>
      <c r="H1" s="52" t="s">
        <v>24</v>
      </c>
      <c r="I1" s="52" t="s">
        <v>26</v>
      </c>
    </row>
    <row r="2" spans="1:9" s="37" customFormat="1" ht="63.75">
      <c r="A2" s="20" t="s">
        <v>9</v>
      </c>
      <c r="B2" s="17" t="s">
        <v>67</v>
      </c>
      <c r="C2" s="15" t="s">
        <v>66</v>
      </c>
      <c r="D2" s="21">
        <v>17.64</v>
      </c>
      <c r="E2" s="15" t="s">
        <v>19</v>
      </c>
      <c r="F2" s="49"/>
      <c r="G2" s="53"/>
      <c r="H2" s="54">
        <f aca="true" t="shared" si="0" ref="H2:H46">D2*F2</f>
        <v>0</v>
      </c>
      <c r="I2" s="54">
        <f aca="true" t="shared" si="1" ref="I2:I46">D2*G2</f>
        <v>0</v>
      </c>
    </row>
    <row r="3" spans="1:9" s="37" customFormat="1" ht="51">
      <c r="A3" s="20" t="s">
        <v>10</v>
      </c>
      <c r="B3" s="17" t="s">
        <v>68</v>
      </c>
      <c r="C3" s="17" t="s">
        <v>69</v>
      </c>
      <c r="D3" s="19">
        <v>1.3</v>
      </c>
      <c r="E3" s="17" t="s">
        <v>65</v>
      </c>
      <c r="F3" s="49"/>
      <c r="G3" s="53"/>
      <c r="H3" s="54">
        <f t="shared" si="0"/>
        <v>0</v>
      </c>
      <c r="I3" s="54">
        <f t="shared" si="1"/>
        <v>0</v>
      </c>
    </row>
    <row r="4" spans="1:9" s="37" customFormat="1" ht="89.25">
      <c r="A4" s="20" t="s">
        <v>11</v>
      </c>
      <c r="B4" s="17" t="s">
        <v>71</v>
      </c>
      <c r="C4" s="17" t="s">
        <v>70</v>
      </c>
      <c r="D4" s="19">
        <v>7.52</v>
      </c>
      <c r="E4" s="17" t="s">
        <v>65</v>
      </c>
      <c r="F4" s="49"/>
      <c r="G4" s="53"/>
      <c r="H4" s="54">
        <f t="shared" si="0"/>
        <v>0</v>
      </c>
      <c r="I4" s="54">
        <f t="shared" si="1"/>
        <v>0</v>
      </c>
    </row>
    <row r="5" spans="1:9" s="37" customFormat="1" ht="102">
      <c r="A5" s="20" t="s">
        <v>12</v>
      </c>
      <c r="B5" s="17" t="s">
        <v>73</v>
      </c>
      <c r="C5" s="17" t="s">
        <v>72</v>
      </c>
      <c r="D5" s="19">
        <v>3</v>
      </c>
      <c r="E5" s="17" t="s">
        <v>65</v>
      </c>
      <c r="F5" s="49"/>
      <c r="G5" s="53"/>
      <c r="H5" s="54">
        <f t="shared" si="0"/>
        <v>0</v>
      </c>
      <c r="I5" s="54">
        <f t="shared" si="1"/>
        <v>0</v>
      </c>
    </row>
    <row r="6" spans="1:9" s="37" customFormat="1" ht="63.75">
      <c r="A6" s="20" t="s">
        <v>13</v>
      </c>
      <c r="B6" s="17" t="s">
        <v>75</v>
      </c>
      <c r="C6" s="15" t="s">
        <v>74</v>
      </c>
      <c r="D6" s="21">
        <v>2.3</v>
      </c>
      <c r="E6" s="15" t="s">
        <v>65</v>
      </c>
      <c r="F6" s="49"/>
      <c r="G6" s="53"/>
      <c r="H6" s="54">
        <f t="shared" si="0"/>
        <v>0</v>
      </c>
      <c r="I6" s="54">
        <f t="shared" si="1"/>
        <v>0</v>
      </c>
    </row>
    <row r="7" spans="1:9" s="37" customFormat="1" ht="128.25" customHeight="1">
      <c r="A7" s="20" t="s">
        <v>14</v>
      </c>
      <c r="B7" s="17" t="s">
        <v>77</v>
      </c>
      <c r="C7" s="15" t="s">
        <v>76</v>
      </c>
      <c r="D7" s="21">
        <v>4.75</v>
      </c>
      <c r="E7" s="15" t="s">
        <v>65</v>
      </c>
      <c r="F7" s="49"/>
      <c r="G7" s="53"/>
      <c r="H7" s="54">
        <f t="shared" si="0"/>
        <v>0</v>
      </c>
      <c r="I7" s="54">
        <f t="shared" si="1"/>
        <v>0</v>
      </c>
    </row>
    <row r="8" spans="1:9" s="37" customFormat="1" ht="89.25">
      <c r="A8" s="20" t="s">
        <v>13</v>
      </c>
      <c r="B8" s="17" t="s">
        <v>79</v>
      </c>
      <c r="C8" s="15" t="s">
        <v>78</v>
      </c>
      <c r="D8" s="21">
        <v>7.52</v>
      </c>
      <c r="E8" s="15" t="s">
        <v>65</v>
      </c>
      <c r="F8" s="49"/>
      <c r="G8" s="53"/>
      <c r="H8" s="54">
        <f t="shared" si="0"/>
        <v>0</v>
      </c>
      <c r="I8" s="54">
        <f t="shared" si="1"/>
        <v>0</v>
      </c>
    </row>
    <row r="9" spans="1:9" s="37" customFormat="1" ht="89.25">
      <c r="A9" s="20" t="s">
        <v>14</v>
      </c>
      <c r="B9" s="17" t="s">
        <v>81</v>
      </c>
      <c r="C9" s="15" t="s">
        <v>80</v>
      </c>
      <c r="D9" s="21">
        <v>9.9</v>
      </c>
      <c r="E9" s="15" t="s">
        <v>52</v>
      </c>
      <c r="F9" s="49"/>
      <c r="G9" s="53"/>
      <c r="H9" s="54">
        <f t="shared" si="0"/>
        <v>0</v>
      </c>
      <c r="I9" s="54">
        <f t="shared" si="1"/>
        <v>0</v>
      </c>
    </row>
    <row r="10" spans="1:9" s="37" customFormat="1" ht="51">
      <c r="A10" s="20"/>
      <c r="B10" s="17" t="s">
        <v>101</v>
      </c>
      <c r="C10" s="15" t="s">
        <v>100</v>
      </c>
      <c r="D10" s="21">
        <v>15.82</v>
      </c>
      <c r="E10" s="15" t="s">
        <v>52</v>
      </c>
      <c r="F10" s="49"/>
      <c r="G10" s="53"/>
      <c r="H10" s="54">
        <f t="shared" si="0"/>
        <v>0</v>
      </c>
      <c r="I10" s="54">
        <f t="shared" si="1"/>
        <v>0</v>
      </c>
    </row>
    <row r="11" spans="1:9" s="37" customFormat="1" ht="89.25">
      <c r="A11" s="20" t="s">
        <v>15</v>
      </c>
      <c r="B11" s="17" t="s">
        <v>83</v>
      </c>
      <c r="C11" s="15" t="s">
        <v>82</v>
      </c>
      <c r="D11" s="21">
        <v>15.72</v>
      </c>
      <c r="E11" s="15" t="s">
        <v>19</v>
      </c>
      <c r="F11" s="49"/>
      <c r="G11" s="53"/>
      <c r="H11" s="54">
        <f t="shared" si="0"/>
        <v>0</v>
      </c>
      <c r="I11" s="54">
        <f t="shared" si="1"/>
        <v>0</v>
      </c>
    </row>
    <row r="12" spans="1:9" s="37" customFormat="1" ht="63.75">
      <c r="A12" s="20" t="s">
        <v>16</v>
      </c>
      <c r="B12" s="17" t="s">
        <v>85</v>
      </c>
      <c r="C12" s="15" t="s">
        <v>84</v>
      </c>
      <c r="D12" s="21">
        <v>3.15</v>
      </c>
      <c r="E12" s="15" t="s">
        <v>19</v>
      </c>
      <c r="F12" s="49"/>
      <c r="G12" s="53"/>
      <c r="H12" s="54">
        <f t="shared" si="0"/>
        <v>0</v>
      </c>
      <c r="I12" s="54">
        <f t="shared" si="1"/>
        <v>0</v>
      </c>
    </row>
    <row r="13" spans="1:9" s="37" customFormat="1" ht="132" customHeight="1">
      <c r="A13" s="20" t="s">
        <v>39</v>
      </c>
      <c r="B13" s="17" t="s">
        <v>87</v>
      </c>
      <c r="C13" s="15" t="s">
        <v>86</v>
      </c>
      <c r="D13" s="21">
        <v>0.94</v>
      </c>
      <c r="E13" s="15" t="s">
        <v>65</v>
      </c>
      <c r="F13" s="49"/>
      <c r="G13" s="53"/>
      <c r="H13" s="54">
        <f t="shared" si="0"/>
        <v>0</v>
      </c>
      <c r="I13" s="54">
        <f t="shared" si="1"/>
        <v>0</v>
      </c>
    </row>
    <row r="14" spans="1:9" s="37" customFormat="1" ht="51">
      <c r="A14" s="20" t="s">
        <v>40</v>
      </c>
      <c r="B14" s="17" t="s">
        <v>89</v>
      </c>
      <c r="C14" s="15" t="s">
        <v>88</v>
      </c>
      <c r="D14" s="21">
        <v>24.32</v>
      </c>
      <c r="E14" s="15" t="s">
        <v>19</v>
      </c>
      <c r="F14" s="49"/>
      <c r="G14" s="53"/>
      <c r="H14" s="54">
        <f t="shared" si="0"/>
        <v>0</v>
      </c>
      <c r="I14" s="54">
        <f t="shared" si="1"/>
        <v>0</v>
      </c>
    </row>
    <row r="15" spans="1:9" s="37" customFormat="1" ht="89.25">
      <c r="A15" s="20">
        <v>11</v>
      </c>
      <c r="B15" s="17" t="s">
        <v>91</v>
      </c>
      <c r="C15" s="15" t="s">
        <v>90</v>
      </c>
      <c r="D15" s="21">
        <v>36.6</v>
      </c>
      <c r="E15" s="15" t="s">
        <v>19</v>
      </c>
      <c r="F15" s="49"/>
      <c r="G15" s="53"/>
      <c r="H15" s="54">
        <f t="shared" si="0"/>
        <v>0</v>
      </c>
      <c r="I15" s="54">
        <f t="shared" si="1"/>
        <v>0</v>
      </c>
    </row>
    <row r="16" spans="1:9" s="37" customFormat="1" ht="127.5">
      <c r="A16" s="20">
        <v>12</v>
      </c>
      <c r="B16" s="17" t="s">
        <v>93</v>
      </c>
      <c r="C16" s="15" t="s">
        <v>92</v>
      </c>
      <c r="D16" s="21">
        <v>7.83</v>
      </c>
      <c r="E16" s="15" t="s">
        <v>19</v>
      </c>
      <c r="F16" s="49"/>
      <c r="G16" s="53"/>
      <c r="H16" s="54">
        <f t="shared" si="0"/>
        <v>0</v>
      </c>
      <c r="I16" s="54">
        <f t="shared" si="1"/>
        <v>0</v>
      </c>
    </row>
    <row r="17" spans="1:9" s="37" customFormat="1" ht="127.5">
      <c r="A17" s="20">
        <v>13</v>
      </c>
      <c r="B17" s="17" t="s">
        <v>95</v>
      </c>
      <c r="C17" s="15" t="s">
        <v>94</v>
      </c>
      <c r="D17" s="21">
        <v>24.4</v>
      </c>
      <c r="E17" s="15" t="s">
        <v>19</v>
      </c>
      <c r="F17" s="49"/>
      <c r="G17" s="53"/>
      <c r="H17" s="54">
        <f t="shared" si="0"/>
        <v>0</v>
      </c>
      <c r="I17" s="54">
        <f t="shared" si="1"/>
        <v>0</v>
      </c>
    </row>
    <row r="18" spans="1:9" s="37" customFormat="1" ht="114.75">
      <c r="A18" s="20">
        <v>14</v>
      </c>
      <c r="B18" s="17" t="s">
        <v>96</v>
      </c>
      <c r="C18" s="15" t="s">
        <v>97</v>
      </c>
      <c r="D18" s="21">
        <v>20.3</v>
      </c>
      <c r="E18" s="15" t="s">
        <v>19</v>
      </c>
      <c r="F18" s="49"/>
      <c r="G18" s="53"/>
      <c r="H18" s="54">
        <f t="shared" si="0"/>
        <v>0</v>
      </c>
      <c r="I18" s="54">
        <f t="shared" si="1"/>
        <v>0</v>
      </c>
    </row>
    <row r="19" spans="1:9" s="37" customFormat="1" ht="105" customHeight="1">
      <c r="A19" s="20">
        <v>15</v>
      </c>
      <c r="B19" s="17" t="s">
        <v>99</v>
      </c>
      <c r="C19" s="15" t="s">
        <v>98</v>
      </c>
      <c r="D19" s="21">
        <v>20.3</v>
      </c>
      <c r="E19" s="15" t="s">
        <v>19</v>
      </c>
      <c r="F19" s="49"/>
      <c r="G19" s="53"/>
      <c r="H19" s="54">
        <f t="shared" si="0"/>
        <v>0</v>
      </c>
      <c r="I19" s="54">
        <f t="shared" si="1"/>
        <v>0</v>
      </c>
    </row>
    <row r="20" spans="1:9" s="37" customFormat="1" ht="127.5">
      <c r="A20" s="20" t="s">
        <v>47</v>
      </c>
      <c r="B20" s="17" t="s">
        <v>126</v>
      </c>
      <c r="C20" s="15" t="s">
        <v>127</v>
      </c>
      <c r="D20" s="21">
        <v>1</v>
      </c>
      <c r="E20" s="15" t="s">
        <v>18</v>
      </c>
      <c r="F20" s="49"/>
      <c r="G20" s="53"/>
      <c r="H20" s="54">
        <f t="shared" si="0"/>
        <v>0</v>
      </c>
      <c r="I20" s="54">
        <f t="shared" si="1"/>
        <v>0</v>
      </c>
    </row>
    <row r="21" spans="1:9" s="37" customFormat="1" ht="140.25">
      <c r="A21" s="20" t="s">
        <v>48</v>
      </c>
      <c r="B21" s="17" t="s">
        <v>129</v>
      </c>
      <c r="C21" s="15" t="s">
        <v>128</v>
      </c>
      <c r="D21" s="21">
        <v>1</v>
      </c>
      <c r="E21" s="15" t="s">
        <v>18</v>
      </c>
      <c r="F21" s="49"/>
      <c r="G21" s="53"/>
      <c r="H21" s="54">
        <f t="shared" si="0"/>
        <v>0</v>
      </c>
      <c r="I21" s="54">
        <f t="shared" si="1"/>
        <v>0</v>
      </c>
    </row>
    <row r="22" spans="1:9" s="37" customFormat="1" ht="51">
      <c r="A22" s="20"/>
      <c r="B22" s="67" t="s">
        <v>130</v>
      </c>
      <c r="C22" s="68" t="s">
        <v>131</v>
      </c>
      <c r="D22" s="69">
        <v>15</v>
      </c>
      <c r="E22" s="67" t="s">
        <v>52</v>
      </c>
      <c r="F22" s="49"/>
      <c r="G22" s="53"/>
      <c r="H22" s="54">
        <f t="shared" si="0"/>
        <v>0</v>
      </c>
      <c r="I22" s="54">
        <f t="shared" si="1"/>
        <v>0</v>
      </c>
    </row>
    <row r="23" spans="1:9" s="37" customFormat="1" ht="102">
      <c r="A23" s="20"/>
      <c r="B23" s="67" t="s">
        <v>132</v>
      </c>
      <c r="C23" s="109" t="s">
        <v>133</v>
      </c>
      <c r="D23" s="69">
        <v>10</v>
      </c>
      <c r="E23" s="67" t="s">
        <v>52</v>
      </c>
      <c r="F23" s="49"/>
      <c r="G23" s="53"/>
      <c r="H23" s="54">
        <f t="shared" si="0"/>
        <v>0</v>
      </c>
      <c r="I23" s="54">
        <f t="shared" si="1"/>
        <v>0</v>
      </c>
    </row>
    <row r="24" spans="1:9" s="37" customFormat="1" ht="102">
      <c r="A24" s="20"/>
      <c r="B24" s="67" t="s">
        <v>134</v>
      </c>
      <c r="C24" s="109" t="s">
        <v>135</v>
      </c>
      <c r="D24" s="69">
        <v>10</v>
      </c>
      <c r="E24" s="67" t="s">
        <v>52</v>
      </c>
      <c r="F24" s="49"/>
      <c r="G24" s="53"/>
      <c r="H24" s="54">
        <f t="shared" si="0"/>
        <v>0</v>
      </c>
      <c r="I24" s="54">
        <f t="shared" si="1"/>
        <v>0</v>
      </c>
    </row>
    <row r="25" spans="1:9" s="37" customFormat="1" ht="89.25">
      <c r="A25" s="20"/>
      <c r="B25" s="67" t="s">
        <v>136</v>
      </c>
      <c r="C25" s="68" t="s">
        <v>137</v>
      </c>
      <c r="D25" s="69">
        <v>3</v>
      </c>
      <c r="E25" s="67" t="s">
        <v>18</v>
      </c>
      <c r="F25" s="49"/>
      <c r="G25" s="53"/>
      <c r="H25" s="54">
        <f t="shared" si="0"/>
        <v>0</v>
      </c>
      <c r="I25" s="54">
        <f t="shared" si="1"/>
        <v>0</v>
      </c>
    </row>
    <row r="26" spans="1:9" s="37" customFormat="1" ht="89.25">
      <c r="A26" s="20"/>
      <c r="B26" s="67" t="s">
        <v>138</v>
      </c>
      <c r="C26" s="68" t="s">
        <v>139</v>
      </c>
      <c r="D26" s="69">
        <v>2</v>
      </c>
      <c r="E26" s="67" t="s">
        <v>18</v>
      </c>
      <c r="F26" s="49"/>
      <c r="G26" s="53"/>
      <c r="H26" s="54">
        <f t="shared" si="0"/>
        <v>0</v>
      </c>
      <c r="I26" s="54">
        <f t="shared" si="1"/>
        <v>0</v>
      </c>
    </row>
    <row r="27" spans="1:9" s="37" customFormat="1" ht="89.25">
      <c r="A27" s="20"/>
      <c r="B27" s="67" t="s">
        <v>140</v>
      </c>
      <c r="C27" s="68" t="s">
        <v>141</v>
      </c>
      <c r="D27" s="69">
        <v>4</v>
      </c>
      <c r="E27" s="67" t="s">
        <v>52</v>
      </c>
      <c r="F27" s="49"/>
      <c r="G27" s="53"/>
      <c r="H27" s="54">
        <f t="shared" si="0"/>
        <v>0</v>
      </c>
      <c r="I27" s="54">
        <f t="shared" si="1"/>
        <v>0</v>
      </c>
    </row>
    <row r="28" spans="1:9" s="37" customFormat="1" ht="89.25">
      <c r="A28" s="20"/>
      <c r="B28" s="67" t="s">
        <v>142</v>
      </c>
      <c r="C28" s="68" t="s">
        <v>143</v>
      </c>
      <c r="D28" s="69">
        <v>3</v>
      </c>
      <c r="E28" s="67" t="s">
        <v>52</v>
      </c>
      <c r="F28" s="49"/>
      <c r="G28" s="53"/>
      <c r="H28" s="54">
        <f t="shared" si="0"/>
        <v>0</v>
      </c>
      <c r="I28" s="54">
        <f t="shared" si="1"/>
        <v>0</v>
      </c>
    </row>
    <row r="29" spans="1:9" s="37" customFormat="1" ht="25.5">
      <c r="A29" s="20"/>
      <c r="B29" s="67" t="s">
        <v>144</v>
      </c>
      <c r="C29" s="68" t="s">
        <v>145</v>
      </c>
      <c r="D29" s="69">
        <v>6</v>
      </c>
      <c r="E29" s="67" t="s">
        <v>18</v>
      </c>
      <c r="F29" s="49"/>
      <c r="G29" s="53"/>
      <c r="H29" s="54">
        <f t="shared" si="0"/>
        <v>0</v>
      </c>
      <c r="I29" s="54">
        <f t="shared" si="1"/>
        <v>0</v>
      </c>
    </row>
    <row r="30" spans="1:9" s="37" customFormat="1" ht="25.5">
      <c r="A30" s="20"/>
      <c r="B30" s="67" t="s">
        <v>146</v>
      </c>
      <c r="C30" s="68" t="s">
        <v>147</v>
      </c>
      <c r="D30" s="69">
        <v>1</v>
      </c>
      <c r="E30" s="67" t="s">
        <v>18</v>
      </c>
      <c r="F30" s="49"/>
      <c r="G30" s="53"/>
      <c r="H30" s="54">
        <f t="shared" si="0"/>
        <v>0</v>
      </c>
      <c r="I30" s="54">
        <f t="shared" si="1"/>
        <v>0</v>
      </c>
    </row>
    <row r="31" spans="1:9" s="37" customFormat="1" ht="25.5">
      <c r="A31" s="20"/>
      <c r="B31" s="67" t="s">
        <v>148</v>
      </c>
      <c r="C31" s="68" t="s">
        <v>149</v>
      </c>
      <c r="D31" s="69">
        <v>2</v>
      </c>
      <c r="E31" s="67" t="s">
        <v>18</v>
      </c>
      <c r="F31" s="49"/>
      <c r="G31" s="53"/>
      <c r="H31" s="54">
        <f t="shared" si="0"/>
        <v>0</v>
      </c>
      <c r="I31" s="54">
        <f t="shared" si="1"/>
        <v>0</v>
      </c>
    </row>
    <row r="32" spans="1:9" s="37" customFormat="1" ht="25.5">
      <c r="A32" s="20"/>
      <c r="B32" s="67" t="s">
        <v>150</v>
      </c>
      <c r="C32" s="68" t="s">
        <v>151</v>
      </c>
      <c r="D32" s="69">
        <v>1</v>
      </c>
      <c r="E32" s="67" t="s">
        <v>18</v>
      </c>
      <c r="F32" s="49"/>
      <c r="G32" s="53"/>
      <c r="H32" s="54">
        <f t="shared" si="0"/>
        <v>0</v>
      </c>
      <c r="I32" s="54">
        <f t="shared" si="1"/>
        <v>0</v>
      </c>
    </row>
    <row r="33" spans="1:9" s="37" customFormat="1" ht="102">
      <c r="A33" s="20"/>
      <c r="B33" s="67" t="s">
        <v>152</v>
      </c>
      <c r="C33" s="68" t="s">
        <v>153</v>
      </c>
      <c r="D33" s="69">
        <v>1</v>
      </c>
      <c r="E33" s="67" t="s">
        <v>18</v>
      </c>
      <c r="F33" s="49"/>
      <c r="G33" s="53"/>
      <c r="H33" s="54">
        <f t="shared" si="0"/>
        <v>0</v>
      </c>
      <c r="I33" s="54">
        <f t="shared" si="1"/>
        <v>0</v>
      </c>
    </row>
    <row r="34" spans="1:9" s="37" customFormat="1" ht="89.25">
      <c r="A34" s="20"/>
      <c r="B34" s="67" t="s">
        <v>154</v>
      </c>
      <c r="C34" s="68" t="s">
        <v>155</v>
      </c>
      <c r="D34" s="69">
        <v>1</v>
      </c>
      <c r="E34" s="67" t="s">
        <v>18</v>
      </c>
      <c r="F34" s="49"/>
      <c r="G34" s="53"/>
      <c r="H34" s="54">
        <f t="shared" si="0"/>
        <v>0</v>
      </c>
      <c r="I34" s="54">
        <f t="shared" si="1"/>
        <v>0</v>
      </c>
    </row>
    <row r="35" spans="1:9" s="37" customFormat="1" ht="38.25">
      <c r="A35" s="20"/>
      <c r="B35" s="67" t="s">
        <v>156</v>
      </c>
      <c r="C35" s="68" t="s">
        <v>157</v>
      </c>
      <c r="D35" s="69">
        <v>1</v>
      </c>
      <c r="E35" s="67" t="s">
        <v>18</v>
      </c>
      <c r="F35" s="49"/>
      <c r="G35" s="53"/>
      <c r="H35" s="54">
        <f t="shared" si="0"/>
        <v>0</v>
      </c>
      <c r="I35" s="54">
        <f t="shared" si="1"/>
        <v>0</v>
      </c>
    </row>
    <row r="36" spans="1:9" s="37" customFormat="1" ht="38.25">
      <c r="A36" s="20"/>
      <c r="B36" s="67" t="s">
        <v>158</v>
      </c>
      <c r="C36" s="68" t="s">
        <v>159</v>
      </c>
      <c r="D36" s="69">
        <v>1</v>
      </c>
      <c r="E36" s="67" t="s">
        <v>18</v>
      </c>
      <c r="F36" s="49"/>
      <c r="G36" s="53"/>
      <c r="H36" s="54">
        <f t="shared" si="0"/>
        <v>0</v>
      </c>
      <c r="I36" s="54">
        <f t="shared" si="1"/>
        <v>0</v>
      </c>
    </row>
    <row r="37" spans="1:9" s="37" customFormat="1" ht="38.25">
      <c r="A37" s="20"/>
      <c r="B37" s="67" t="s">
        <v>160</v>
      </c>
      <c r="C37" s="68" t="s">
        <v>161</v>
      </c>
      <c r="D37" s="69">
        <v>1</v>
      </c>
      <c r="E37" s="67" t="s">
        <v>18</v>
      </c>
      <c r="F37" s="49"/>
      <c r="G37" s="53"/>
      <c r="H37" s="54">
        <f t="shared" si="0"/>
        <v>0</v>
      </c>
      <c r="I37" s="54">
        <f t="shared" si="1"/>
        <v>0</v>
      </c>
    </row>
    <row r="38" spans="1:9" s="37" customFormat="1" ht="51">
      <c r="A38" s="20"/>
      <c r="B38" s="67" t="s">
        <v>162</v>
      </c>
      <c r="C38" s="68" t="s">
        <v>163</v>
      </c>
      <c r="D38" s="69">
        <v>3</v>
      </c>
      <c r="E38" s="67" t="s">
        <v>18</v>
      </c>
      <c r="F38" s="49"/>
      <c r="G38" s="53"/>
      <c r="H38" s="54">
        <f t="shared" si="0"/>
        <v>0</v>
      </c>
      <c r="I38" s="54">
        <f t="shared" si="1"/>
        <v>0</v>
      </c>
    </row>
    <row r="39" spans="1:9" s="37" customFormat="1" ht="63.75">
      <c r="A39" s="20"/>
      <c r="B39" s="67" t="s">
        <v>164</v>
      </c>
      <c r="C39" s="68" t="s">
        <v>165</v>
      </c>
      <c r="D39" s="69">
        <v>1</v>
      </c>
      <c r="E39" s="67" t="s">
        <v>18</v>
      </c>
      <c r="F39" s="49"/>
      <c r="G39" s="53"/>
      <c r="H39" s="54">
        <f t="shared" si="0"/>
        <v>0</v>
      </c>
      <c r="I39" s="54">
        <f t="shared" si="1"/>
        <v>0</v>
      </c>
    </row>
    <row r="40" spans="1:9" s="37" customFormat="1" ht="127.5">
      <c r="A40" s="20"/>
      <c r="B40" s="67" t="s">
        <v>166</v>
      </c>
      <c r="C40" s="109" t="s">
        <v>167</v>
      </c>
      <c r="D40" s="69">
        <v>1</v>
      </c>
      <c r="E40" s="67" t="s">
        <v>18</v>
      </c>
      <c r="F40" s="49"/>
      <c r="G40" s="53"/>
      <c r="H40" s="54">
        <f t="shared" si="0"/>
        <v>0</v>
      </c>
      <c r="I40" s="54">
        <f t="shared" si="1"/>
        <v>0</v>
      </c>
    </row>
    <row r="41" spans="1:9" s="37" customFormat="1" ht="63.75">
      <c r="A41" s="20"/>
      <c r="B41" s="67" t="s">
        <v>168</v>
      </c>
      <c r="C41" s="68" t="s">
        <v>169</v>
      </c>
      <c r="D41" s="69">
        <v>1</v>
      </c>
      <c r="E41" s="67" t="s">
        <v>18</v>
      </c>
      <c r="F41" s="49"/>
      <c r="G41" s="53"/>
      <c r="H41" s="54">
        <f t="shared" si="0"/>
        <v>0</v>
      </c>
      <c r="I41" s="54">
        <f t="shared" si="1"/>
        <v>0</v>
      </c>
    </row>
    <row r="42" spans="1:9" s="37" customFormat="1" ht="51">
      <c r="A42" s="20"/>
      <c r="B42" s="67" t="s">
        <v>170</v>
      </c>
      <c r="C42" s="68" t="s">
        <v>171</v>
      </c>
      <c r="D42" s="69">
        <v>2</v>
      </c>
      <c r="E42" s="67" t="s">
        <v>18</v>
      </c>
      <c r="F42" s="49"/>
      <c r="G42" s="53"/>
      <c r="H42" s="54">
        <f t="shared" si="0"/>
        <v>0</v>
      </c>
      <c r="I42" s="54">
        <f t="shared" si="1"/>
        <v>0</v>
      </c>
    </row>
    <row r="43" spans="1:9" s="37" customFormat="1" ht="63.75">
      <c r="A43" s="20"/>
      <c r="B43" s="67" t="s">
        <v>172</v>
      </c>
      <c r="C43" s="68" t="s">
        <v>173</v>
      </c>
      <c r="D43" s="69">
        <v>2</v>
      </c>
      <c r="E43" s="67" t="s">
        <v>18</v>
      </c>
      <c r="F43" s="49"/>
      <c r="G43" s="53"/>
      <c r="H43" s="54">
        <f t="shared" si="0"/>
        <v>0</v>
      </c>
      <c r="I43" s="54">
        <f t="shared" si="1"/>
        <v>0</v>
      </c>
    </row>
    <row r="44" spans="1:9" s="37" customFormat="1" ht="51">
      <c r="A44" s="20"/>
      <c r="B44" s="67" t="s">
        <v>174</v>
      </c>
      <c r="C44" s="68" t="s">
        <v>175</v>
      </c>
      <c r="D44" s="69">
        <v>1</v>
      </c>
      <c r="E44" s="67" t="s">
        <v>18</v>
      </c>
      <c r="F44" s="49"/>
      <c r="G44" s="53"/>
      <c r="H44" s="54">
        <f t="shared" si="0"/>
        <v>0</v>
      </c>
      <c r="I44" s="54">
        <f t="shared" si="1"/>
        <v>0</v>
      </c>
    </row>
    <row r="45" spans="1:9" s="37" customFormat="1" ht="51">
      <c r="A45" s="20"/>
      <c r="B45" s="67" t="s">
        <v>176</v>
      </c>
      <c r="C45" s="68" t="s">
        <v>177</v>
      </c>
      <c r="D45" s="69">
        <v>1</v>
      </c>
      <c r="E45" s="67" t="s">
        <v>18</v>
      </c>
      <c r="F45" s="49"/>
      <c r="G45" s="53"/>
      <c r="H45" s="54">
        <f t="shared" si="0"/>
        <v>0</v>
      </c>
      <c r="I45" s="54">
        <f t="shared" si="1"/>
        <v>0</v>
      </c>
    </row>
    <row r="46" spans="1:9" s="37" customFormat="1" ht="63.75">
      <c r="A46" s="20"/>
      <c r="B46" s="67" t="s">
        <v>178</v>
      </c>
      <c r="C46" s="68" t="s">
        <v>179</v>
      </c>
      <c r="D46" s="69">
        <v>1</v>
      </c>
      <c r="E46" s="67" t="s">
        <v>18</v>
      </c>
      <c r="F46" s="49"/>
      <c r="G46" s="53"/>
      <c r="H46" s="54">
        <f t="shared" si="0"/>
        <v>0</v>
      </c>
      <c r="I46" s="54">
        <f t="shared" si="1"/>
        <v>0</v>
      </c>
    </row>
    <row r="47" spans="1:9" ht="20.25" customHeight="1">
      <c r="A47" s="18"/>
      <c r="B47" s="17"/>
      <c r="C47" s="35" t="s">
        <v>6</v>
      </c>
      <c r="D47" s="26"/>
      <c r="E47" s="35"/>
      <c r="F47" s="40"/>
      <c r="G47" s="40"/>
      <c r="H47" s="40">
        <f>SUM(H2:H46)</f>
        <v>0</v>
      </c>
      <c r="I47" s="40">
        <f>SUM(I2:I46)</f>
        <v>0</v>
      </c>
    </row>
    <row r="49" spans="4:9" ht="14.25">
      <c r="D49" s="27"/>
      <c r="F49" s="27"/>
      <c r="G49" s="27"/>
      <c r="H49" s="27"/>
      <c r="I49" s="27"/>
    </row>
    <row r="50" spans="4:9" ht="14.25">
      <c r="D50" s="27"/>
      <c r="F50" s="27"/>
      <c r="G50" s="27"/>
      <c r="H50" s="27"/>
      <c r="I50" s="27"/>
    </row>
    <row r="51" spans="4:9" ht="14.25">
      <c r="D51" s="27"/>
      <c r="F51" s="27"/>
      <c r="G51" s="27"/>
      <c r="H51" s="27"/>
      <c r="I51" s="27"/>
    </row>
    <row r="55" ht="14.25">
      <c r="C55" s="30"/>
    </row>
    <row r="58" spans="4:9" ht="14.25">
      <c r="D58" s="45"/>
      <c r="F58" s="46"/>
      <c r="G58" s="46"/>
      <c r="H58" s="46"/>
      <c r="I58" s="46"/>
    </row>
    <row r="59" spans="4:9" ht="14.25">
      <c r="D59" s="45"/>
      <c r="F59" s="46"/>
      <c r="G59" s="46"/>
      <c r="H59" s="46"/>
      <c r="I59" s="46"/>
    </row>
  </sheetData>
  <sheetProtection/>
  <printOptions gridLines="1"/>
  <pageMargins left="0.35433070866141736" right="0.35433070866141736" top="0.7480314960629921" bottom="0.7480314960629921" header="0.31496062992125984" footer="0.31496062992125984"/>
  <pageSetup horizontalDpi="600" verticalDpi="600" orientation="portrait" paperSize="9" scale="61" r:id="rId1"/>
  <headerFooter>
    <oddHeader>&amp;R&amp;F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kocsiand</cp:lastModifiedBy>
  <cp:lastPrinted>2017-03-16T09:32:28Z</cp:lastPrinted>
  <dcterms:created xsi:type="dcterms:W3CDTF">2010-01-30T16:27:32Z</dcterms:created>
  <dcterms:modified xsi:type="dcterms:W3CDTF">2017-07-28T10:39:50Z</dcterms:modified>
  <cp:category/>
  <cp:version/>
  <cp:contentType/>
  <cp:contentStatus/>
</cp:coreProperties>
</file>