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7935" firstSheet="1" activeTab="4"/>
  </bookViews>
  <sheets>
    <sheet name="tartalomjegyzék" sheetId="1" r:id="rId1"/>
    <sheet name="1.sz. Szervezeti változások" sheetId="2" r:id="rId2"/>
    <sheet name="2.sz. váll.,üzletek, adó" sheetId="3" r:id="rId3"/>
    <sheet name="3.sz.Ellátottsági" sheetId="4" r:id="rId4"/>
    <sheet name="4.sz.bevételek, kiadások" sheetId="5" r:id="rId5"/>
    <sheet name="4.a. Pályázatokon nyert" sheetId="6" r:id="rId6"/>
    <sheet name="4.aa.Okt.pály. " sheetId="7" r:id="rId7"/>
    <sheet name="4.b.sz. Szociálpoitikai kidások" sheetId="8" r:id="rId8"/>
    <sheet name="4.c. Adó" sheetId="9" r:id="rId9"/>
    <sheet name="5.sz. Mérleg adatok" sheetId="10" r:id="rId10"/>
    <sheet name="6.a. Hitelállomány" sheetId="11" r:id="rId11"/>
    <sheet name="6,b, Ber.,felúj." sheetId="12" r:id="rId12"/>
    <sheet name="7.sz.Lakásügy" sheetId="13" r:id="rId13"/>
    <sheet name="8.sz.Forrástérkép CSVÖ" sheetId="14" r:id="rId14"/>
    <sheet name="8.kieg Pály.rövidités" sheetId="15" r:id="rId15"/>
    <sheet name="8.a.Forrástérkép CSKTT" sheetId="16" r:id="rId16"/>
    <sheet name="9.  Demogr.adatok" sheetId="17" r:id="rId17"/>
    <sheet name="9.a. Óvodai gyermeklétszám" sheetId="18" r:id="rId18"/>
    <sheet name="9.b.Iskolai gyermeklétszám" sheetId="19" r:id="rId19"/>
    <sheet name="9.c.dolg.létsz." sheetId="20" r:id="rId20"/>
    <sheet name="9.d.Közfogl." sheetId="21" r:id="rId21"/>
    <sheet name="10.sz.PH hatósági munka" sheetId="22" r:id="rId22"/>
    <sheet name="11.sz. A Képv.test.ülései" sheetId="23" r:id="rId23"/>
    <sheet name="12. A Képv.test. és biz. tagjai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xlnm.Print_Titles" localSheetId="3">'3.sz.Ellátottsági'!$1:$3</definedName>
    <definedName name="_xlnm.Print_Titles" localSheetId="11">'6,b, Ber.,felúj.'!$1:$3</definedName>
    <definedName name="_xlnm.Print_Titles" localSheetId="15">'8.a.Forrástérkép CSKTT'!$1:$4</definedName>
    <definedName name="_xlnm.Print_Titles" localSheetId="13">'8.sz.Forrástérkép CSVÖ'!$1:$3</definedName>
  </definedNames>
  <calcPr fullCalcOnLoad="1"/>
</workbook>
</file>

<file path=xl/comments11.xml><?xml version="1.0" encoding="utf-8"?>
<comments xmlns="http://schemas.openxmlformats.org/spreadsheetml/2006/main">
  <authors>
    <author>Csongr?di Kist?rs?g T?bbc?l? T?rsul?sa</author>
  </authors>
  <commentList>
    <comment ref="F58" authorId="0">
      <text>
        <r>
          <rPr>
            <b/>
            <sz val="8"/>
            <rFont val="Tahoma"/>
            <family val="2"/>
          </rPr>
          <t>Csongrádi Kistérség Többcélú Társulása: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<sst xmlns="http://schemas.openxmlformats.org/spreadsheetml/2006/main" count="2153" uniqueCount="1425">
  <si>
    <t>Garzonlakások</t>
  </si>
  <si>
    <t>Szolgálati lakások</t>
  </si>
  <si>
    <t>Gamesz kezelésében</t>
  </si>
  <si>
    <t>Lakások vagyoni, pénzügyi adatai</t>
  </si>
  <si>
    <t>Önkormányzati tulajdonú lakások száma</t>
  </si>
  <si>
    <t>Szociális</t>
  </si>
  <si>
    <t>összkomfort</t>
  </si>
  <si>
    <t>komfort</t>
  </si>
  <si>
    <t>félkomfort</t>
  </si>
  <si>
    <t>komfort nélküli</t>
  </si>
  <si>
    <t>szükséglakás</t>
  </si>
  <si>
    <t>Közérdekű</t>
  </si>
  <si>
    <t>Költségelvű</t>
  </si>
  <si>
    <t>Önkormányzati tulajdonú lakások pénzügyi adatai</t>
  </si>
  <si>
    <t>Lakásvásárlásra fordított összeg</t>
  </si>
  <si>
    <t>Lakáseladásból befolyt összeg</t>
  </si>
  <si>
    <t>Lakbérekből befolyt összeg</t>
  </si>
  <si>
    <t>Lakásfelújításra fordított összeg</t>
  </si>
  <si>
    <t>Lakásfelújításhoz nyert pályázati pénz</t>
  </si>
  <si>
    <t>Önk. tulajdonú lakások üzemeltetésére fordított összeg</t>
  </si>
  <si>
    <t xml:space="preserve">Aktualizált forrástérkép a 2007-2010. évi gazdasági és munkaprogramhoz </t>
  </si>
  <si>
    <t>Kapcsolódó pont</t>
  </si>
  <si>
    <t>Terv szerinti források</t>
  </si>
  <si>
    <t>Megvalósítás szerinti források</t>
  </si>
  <si>
    <t>Pályázat esetén a benyújtó szervezet</t>
  </si>
  <si>
    <t>A program aktuális helyzete 2010. augusztus</t>
  </si>
  <si>
    <t>84/2007.(IV.20.)Ökt. határozattal elfogadott, majd folyamatosan bővülő feladatok</t>
  </si>
  <si>
    <t>A) Kulcsprojektek, átfogó programok</t>
  </si>
  <si>
    <r>
      <t>Garzonlakás</t>
    </r>
    <r>
      <rPr>
        <sz val="12"/>
        <rFont val="Times New Roman"/>
        <family val="1"/>
      </rPr>
      <t xml:space="preserve"> (összkomfort)</t>
    </r>
  </si>
  <si>
    <r>
      <t>Szolgálati</t>
    </r>
    <r>
      <rPr>
        <sz val="12"/>
        <rFont val="Times New Roman"/>
        <family val="1"/>
      </rPr>
      <t xml:space="preserve"> (komfort)</t>
    </r>
  </si>
  <si>
    <t>Évközi adat</t>
  </si>
  <si>
    <t>Csongrádi Kistérség Többcélú Társulása fenntartásában (feladat átadása 2007-ben)</t>
  </si>
  <si>
    <t>A/1. Városrehabilitáció Történelemi korok összekapcsolása XV-XX század</t>
  </si>
  <si>
    <t>I/2, 6, 8, 14, 15, 16, 18, 19, 20, 21, III/1, 2, 3, 4, IV/1, 3.</t>
  </si>
  <si>
    <t>EU, nemzeti támogatás és önerő</t>
  </si>
  <si>
    <t>DAOP 5.1.3, átvett és önerő</t>
  </si>
  <si>
    <t>Csongrád Város Önkormányzta, konzorciumban az r.kat. egyházzal és vállalkozásokkal</t>
  </si>
  <si>
    <t>2007. április 21.</t>
  </si>
  <si>
    <t>12/2007.(III.01.) CSKTT</t>
  </si>
  <si>
    <t>319/2008./XI.28./</t>
  </si>
  <si>
    <t>2009. április 01.</t>
  </si>
  <si>
    <t>216/2008.(VIII.29.)</t>
  </si>
  <si>
    <t>2008. december 31.</t>
  </si>
  <si>
    <t>Pályázatírás,megvalósíthatósági tanulmány és Integrált Városfejlesztési Stratégia elkészült, pályázat 1. fordulója pozitív bírálatban részesült, 2. forduló benyújtása 2009. szeptemberben megtörtént. A támogatási szerződés 2010. május 11-én aláírásra került. A Mozi, a Múzeum, a Térfigylőrendszer, a Református Templom, Gr. Apponyi 5 szám felújítása, az üzletportálok cseréje is befejeződött, valamint a Gátvilágítás egyik része is elkészült.  A Városháza, a Juth Gy. 2/b, a Művelődési Központ, a Kossuth tér, a Szentháromság téri park, a belvárosi útak valamint a Szent Rókus templom felújítása is elkezdőtt. Nagyboldogasszony Plébánia is mint támogatott partner elkezdte a Nagyboldogasszony Templom felújítását.</t>
  </si>
  <si>
    <t xml:space="preserve">A/2. Aktív turisztika komplex fejlesztése </t>
  </si>
  <si>
    <t>I/3, 5, 12, 13, IV/2, 4, VI/2, 3, 4.</t>
  </si>
  <si>
    <t>DAOP 2.1.1.D, E és önerő</t>
  </si>
  <si>
    <t>Csongrád Város Önkormányzata a gyalogtúra létesítésben. Konzorciumban vállalkozással és ATIKÖVIZIG-gel a kerékpáros pihenőhelyek kialakításában. Borturisztikai fejlesztések vállalkozások konzorciuma önkormányzat nélkül. Tiszai viziturisztikai fejlesztés határon átnyúló IPA pályázatból Óbecsével</t>
  </si>
  <si>
    <t xml:space="preserve">A/3. Csongrádi Gyógy- és Strandfürdő fejlesztése </t>
  </si>
  <si>
    <t>I/17, VI/1.</t>
  </si>
  <si>
    <t>DAOP 2.1.1.A és önerő</t>
  </si>
  <si>
    <t>Sikertelen DAOP pályázat 2008. évben. 2010-es NDP pályázat benyújtva, bírálat alatt áll.</t>
  </si>
  <si>
    <t>A/4. Egészségváros projekt</t>
  </si>
  <si>
    <t>I/17, II/1, 2, 3.</t>
  </si>
  <si>
    <t>A telek eladása megtörtént, nettó összeg befizetése megtörtént. Az egészségváros kérelmezőit a rendezési terv módosításról értesítettük.Jelenleg szerződés hosszabbítás foylamatban</t>
  </si>
  <si>
    <t>A/5. Geotermikus kaszkád-rendszer tervezése és kiépítése</t>
  </si>
  <si>
    <t>I/9.</t>
  </si>
  <si>
    <t>KEOP 4.1.</t>
  </si>
  <si>
    <t>Csoterm Kft (közös beruházó cég)</t>
  </si>
  <si>
    <t>A/6. Szennyvíztisztító telep bővítése</t>
  </si>
  <si>
    <t>KEOP-1.2.0 és önerő</t>
  </si>
  <si>
    <t>A/7. Holtág rehabilitáció</t>
  </si>
  <si>
    <t>DAOP-5.2.1/B és önerő</t>
  </si>
  <si>
    <t>Sikeres pályázat, támogatási szerződés 2009.03.12-én megkötésre került, kivitelezés 2009. 2. félévtől megkezdődött.</t>
  </si>
  <si>
    <t xml:space="preserve">B) Fejlesztési  programok. Az egyes programok a 8 szakterület közül többnél is érintettek. </t>
  </si>
  <si>
    <t>I. Közterület-, közmű-, ingatlan fejlesztés</t>
  </si>
  <si>
    <t>I/1. Hulladékgazdálkodási program (ISPA támogatás igénybevételével)</t>
  </si>
  <si>
    <t>Sikeres pályázat, közbeszerzés folyamatban.</t>
  </si>
  <si>
    <t>2009. március 25-én lett aláírva a közfoglalkoztatási terv, április 1-től elkezdödtek a kiközvetítések, sikeres a Közfoglalkoztatás szervező pályázat.</t>
  </si>
  <si>
    <t>I/1./A Homokhátsági Hulladékgazdálkodási rendszer továbbfejlesztése (KEOP 1.1.1.)</t>
  </si>
  <si>
    <t>A Homokhátsági Hulladékgazdálkodási rendszer továbbfejlesztése céjából pályázatot nyújtottunk be, a Homokhátsági Regionális Szilárdhulladék Kezelési Konzorcium Gesztoraként. A pályázat célja: mechanikai-biológiai hulladékkezelés. A pályázat sikeres volt, a Támogatási Szerződés 2010. január 7-én került aláírásra. Jelenleg a közbeszerzési eljárások lefolytatása zajlik.</t>
  </si>
  <si>
    <t xml:space="preserve">I/2. Vízrendezéssel összefüggő fejlesztési feladatok, Csongrád város csapadékcsatorna hálózatának felújítása </t>
  </si>
  <si>
    <t>A1.</t>
  </si>
  <si>
    <t>nemzeti támogatás, ÖTM pályázat és önerő.</t>
  </si>
  <si>
    <t>ÖTM támogatás és önerő</t>
  </si>
  <si>
    <t>Támogatási szerződés megkötve, a kivitelező kiválasztása közbeszerzési eljárás lebonyolításával megtörtént. A kivitelezés elkészült, műszaki átadás 2008. november 28.-án megtörtént. A ny-i városrész utcáinak csapadékcsatorna tervezésére megyei támogatást nyert az önkormányzat. támogatási szerződés megkötve. 2009. 08. 13.-án támogatás előleg megérkezett, tervek leszállítva. Sikeres ÖM pályázat kivitelezésre.</t>
  </si>
  <si>
    <t>I/3. Tisza-oldali árvízvédelmi töltés felújítás</t>
  </si>
  <si>
    <t>Csongrádi Beruházó Víziközmű Társulat (évi)</t>
  </si>
  <si>
    <t xml:space="preserve">Csongrádi Közmű Szolgáltató Kft. </t>
  </si>
  <si>
    <t xml:space="preserve">48.000 </t>
  </si>
  <si>
    <t xml:space="preserve">44.000 </t>
  </si>
  <si>
    <t>Caminus Zrt.: intézményi, DÉMÁSZ közvilágítás fejlesztés</t>
  </si>
  <si>
    <t>Működési költségben érvényesített beruházási tételek:</t>
  </si>
  <si>
    <t>Csongrádi Kistérség Többcélú Társulása fenntartásában működő intézmények működéséhez és fejlesztéséhez  CSKTT által nyert öszegek</t>
  </si>
  <si>
    <t>Támogatás összege</t>
  </si>
  <si>
    <t>Ellátottsági mutatók</t>
  </si>
  <si>
    <t xml:space="preserve">        8.sz.melléklet kieg.</t>
  </si>
  <si>
    <t>CSVÖ 8.a.sz.melléklet</t>
  </si>
  <si>
    <t>A felsorolás nem jelentett fontossági, vagy megvalósítási sorrendet.</t>
  </si>
  <si>
    <t>Időközi statisztika nem készül</t>
  </si>
  <si>
    <t>A2.</t>
  </si>
  <si>
    <t>EU, nemzeti támogatás és önerő.</t>
  </si>
  <si>
    <t>KEOP 2.1.2.</t>
  </si>
  <si>
    <t>Terület tulajdonviszonyainak rendezése függvényében pályázat benyújtása.</t>
  </si>
  <si>
    <t>I/4. Külterületi utak építése</t>
  </si>
  <si>
    <t>ÚMVP</t>
  </si>
  <si>
    <t>Igény pontosítást követően, Bacsa dűlő MVH pályázatra történő beadása megtörtént</t>
  </si>
  <si>
    <t>I/5. Tisza védtöltésén kerékpárút építése a Pontonhíd és Györfösi lejárónál kiépített körforgalmi csomópont között.</t>
  </si>
  <si>
    <t>EU, nemzeti támogatás, GKM pályázat és önerő.</t>
  </si>
  <si>
    <t>ATIKÖVIZIG</t>
  </si>
  <si>
    <t>megvalósítás megtörtént</t>
  </si>
  <si>
    <t>I/6. Csongrádi belvíz és csapadékvízcsatornák rehabilitációja (központi utcák és alsóváros)</t>
  </si>
  <si>
    <t>DAOP-5.2.1/A pályázat és önerő</t>
  </si>
  <si>
    <t>I/7. Közúti közlekedéssel összefüggő fejlesztések</t>
  </si>
  <si>
    <t xml:space="preserve">EU, nemzeti támogatás, DARFT-TEUT pályázat és önerő, </t>
  </si>
  <si>
    <t>DAOP 3.1.1./B és önerő</t>
  </si>
  <si>
    <t>DAOP és TEUT nyertes pályázatok: Bökényi utak és Központi utcákra, Fövenyi, Hunyadi tér és Bihari, Vadnai utcák a testületi döntés szerint, kivitelezés lezárult</t>
  </si>
  <si>
    <t>Gyalogjárdák felújítása 2007.</t>
  </si>
  <si>
    <t>TEKI</t>
  </si>
  <si>
    <t>TEKI, önerő</t>
  </si>
  <si>
    <t>Sikeres, elkészült</t>
  </si>
  <si>
    <t>Gyalogjárdák felújítása 2008.</t>
  </si>
  <si>
    <t>Gyalogjárdák felújítása 2009</t>
  </si>
  <si>
    <t>II./6</t>
  </si>
  <si>
    <t>CÉDE</t>
  </si>
  <si>
    <t>CÉDE és önerő</t>
  </si>
  <si>
    <t>Parkoló építés és Tulipán utcai összekötő út</t>
  </si>
  <si>
    <t>Sikeres, megvalósult</t>
  </si>
  <si>
    <t>Gyalogátkelőhelyek létesítése a 451. út belterületi szakaszán</t>
  </si>
  <si>
    <t>KHEM</t>
  </si>
  <si>
    <t>Mária út útburkolat felújítás</t>
  </si>
  <si>
    <t>TEKI és önerő</t>
  </si>
  <si>
    <t>Parkolók építése a Tulipán és Csemegi utcákban</t>
  </si>
  <si>
    <t xml:space="preserve">Árpád vezér útburkolat felújítás </t>
  </si>
  <si>
    <t>Központi belterületi utak felújítása</t>
  </si>
  <si>
    <t>DAOP-2009-3.1.1/B és önerő</t>
  </si>
  <si>
    <t>pályázatot befogadták, jelenleg bírálat alatt</t>
  </si>
  <si>
    <t>I/7. Külterületi villany hálózat kiépítése</t>
  </si>
  <si>
    <t>EMVA</t>
  </si>
  <si>
    <t>Pályázat kiírás nem látható előre</t>
  </si>
  <si>
    <t>I/8. Közterületek és közintézmények akadálymenetesítése</t>
  </si>
  <si>
    <t>DAOP 5.1.3. és önerő</t>
  </si>
  <si>
    <t>A DAOP városrehabilitáció pályázat keretében lehetőség nyílik a Városháza és a Justh Gy.u.2. Városi Irodaház részbeni akadálymentesítésének pályázati igénylésére, a kivitelezés megkezdődött</t>
  </si>
  <si>
    <t>I/9. Intézményhálózat energiaracionalizálási programja</t>
  </si>
  <si>
    <t>A5.</t>
  </si>
  <si>
    <t>önerő</t>
  </si>
  <si>
    <t>Iskoláknál világítás korszerűsítés történt, KEOP 5.3.0/A - Kossuth Iskola nyílászárócsere, hőszigetelés, fűtéskorszerűsítésére pályázat benyújtva 2010 január</t>
  </si>
  <si>
    <t>I/10. Ivóvízminőség javítás</t>
  </si>
  <si>
    <t>KEOP 1.3.0. és önerő</t>
  </si>
  <si>
    <t>Dél-alföldi Ivóvízminőség-javító Konzorcium</t>
  </si>
  <si>
    <t>I/11. Temető rekonstrukció</t>
  </si>
  <si>
    <t xml:space="preserve"> EU, nemzeti támogatás, közmunka pályázat  és önerő</t>
  </si>
  <si>
    <t xml:space="preserve">A kálvária stációk elkészültek, a használatbavételi engedélyt megkaptuk.
</t>
  </si>
  <si>
    <t xml:space="preserve">I/12. Kis-Tisza vízfelület kezelése </t>
  </si>
  <si>
    <t>DAOP 5.2.1. és önerő</t>
  </si>
  <si>
    <t>Ld. A/7.</t>
  </si>
  <si>
    <t>I/13.  Kisréti parti sétány kialakítása – Aranysziget pihenőerdő létrehozása</t>
  </si>
  <si>
    <t>DAOP 5.2.1.és önerő</t>
  </si>
  <si>
    <t>2009.pályázati lehetőségek, tervezés folyamatban, helyette Holt-Tisza tanösvény pályázat benyújtásra került, de nem támogatott.</t>
  </si>
  <si>
    <t>I/14. Parkok, zöldterületek, játszóterek építése, felújítása</t>
  </si>
  <si>
    <t>EU, nemzeti támogatás, ROP 5.2.pályázat  és önerő.</t>
  </si>
  <si>
    <t>Cs.M-i Önkorm. és önerő</t>
  </si>
  <si>
    <t>I/15. Kossuth tér rekonstrukciója II. ütem</t>
  </si>
  <si>
    <t>DAOP 5.1.2 és önerő</t>
  </si>
  <si>
    <t>lásd: A/1</t>
  </si>
  <si>
    <t xml:space="preserve">I/16. Szentháromság tér rekonstrukciója  </t>
  </si>
  <si>
    <t>I/17. Gyógyvíz hasznosítási program. A termálkutak felszíni infrastrukturális fejlesztése.</t>
  </si>
  <si>
    <t>A3,4.</t>
  </si>
  <si>
    <t>Ld. A/5</t>
  </si>
  <si>
    <t>I/18. A Piroska János téri piac kialakítása VI. ütem</t>
  </si>
  <si>
    <t xml:space="preserve">I/19. Lakás program  </t>
  </si>
  <si>
    <t>HOLCIM bérlakás program és önerő</t>
  </si>
  <si>
    <t xml:space="preserve">A Holcim támogatásával megvalósuló bérlakás kialakítása lezárult. A műszaki átadás 2008.decemberében megtörtént.  Lakásvásárlások: 2009-ben két lakóingatlan vásárlás történt (Bihari J. utca 65. és 89.) és további 3 ingatlan vásárlásáról döntött a Képviselő testület ( Orgona u. 2. IV. 14,  Szentháromság tér 16. IV.23. és Szív u. 149. ) </t>
  </si>
  <si>
    <t xml:space="preserve">I/20. Belváros rekonstrukciója </t>
  </si>
  <si>
    <t>DAOP 5.1.2, átvett és önerő</t>
  </si>
  <si>
    <t>Ld. A/1.</t>
  </si>
  <si>
    <t>9/b. sz. melléklet</t>
  </si>
  <si>
    <t>2.sz.melléklet</t>
  </si>
  <si>
    <t xml:space="preserve">                    3.sz.melléklet</t>
  </si>
  <si>
    <t>I/21. Háztömbök rehabilitációs programja</t>
  </si>
  <si>
    <t>I/22. Kistérségi kerékpárút építése Csongrád-Felgyő között</t>
  </si>
  <si>
    <t>DAOP-2007-4.2.1/2F</t>
  </si>
  <si>
    <t>DAOP-2007-4.2.1/2F és önerő</t>
  </si>
  <si>
    <t>Sikeres. Kivitelezés befejeződött. Lezárult.</t>
  </si>
  <si>
    <t>I/23. Piroskavárosi piac bekerítése</t>
  </si>
  <si>
    <t>nyertes pályázat - kivitelezés befejeződött.</t>
  </si>
  <si>
    <t xml:space="preserve">1/24 A Csongrádi Környezetvédelmi Ipari Park fejlesztése </t>
  </si>
  <si>
    <t>DAOP - 1.1.1/A  és önerő</t>
  </si>
  <si>
    <t>Jelen projekt a Csongrádi Környezetvédelmi Ipari Park területbővítését és infrastrukturális fejlesztését célozza, melynek során bővül a gázhálózat és az elektromos kapacitás, kialakításra kerül a csapadékvíz elvezető és befogadó rendszer, továbbá kiépül a  közvilágítás a park területén.  A pályázat befogadásra került, a Támogatási szerződés megkötve. Kivitelezés megkezdődött.Várható befejezés: 2011. 05. 31. /TSZ módosítás után./</t>
  </si>
  <si>
    <t>II. Szociális és egészségügyi feladatok</t>
  </si>
  <si>
    <t>II/1. Rendelőintézeti rekonstrukció</t>
  </si>
  <si>
    <t>A4.</t>
  </si>
  <si>
    <t>EU, nemzeti támogatás, ROP 4.pályázat  és önerő.</t>
  </si>
  <si>
    <t>DAOP 4.1.1. és önerő</t>
  </si>
  <si>
    <t>DAOP pályázat nyertes, támogatási szerződés megkötésére 2009.augusztus 5-én sor került. Várható befejezési időpont 2010 12.31. Kivitelezés megkezdődött, az orvosi eszközök beszállítója közbeszerzés útján kiválasztásra került. Az informatikai rendszer kiépítésére a közbeszerzés előkészítés alatt.</t>
  </si>
  <si>
    <t>II/2. Egészségváros fejlesztés</t>
  </si>
  <si>
    <t>külső beruházás</t>
  </si>
  <si>
    <t>Ld. A/4</t>
  </si>
  <si>
    <t xml:space="preserve">II/2/A Önkormányzati beruházásként a közművek kiépítése </t>
  </si>
  <si>
    <t>II/3. Ápoló Otthon rekonstrukció</t>
  </si>
  <si>
    <t>SZMM</t>
  </si>
  <si>
    <t>II/4 Szociális intézmények felújítása, szolgáltatások minőségének javítása</t>
  </si>
  <si>
    <t>DAOP/TIOP/EMVA és önerő</t>
  </si>
  <si>
    <t>Csongrádi Kistérség Többcélú Társulása, Csongrád Város Önkormányzata</t>
  </si>
  <si>
    <t xml:space="preserve"> II/5/A. Templom utcai Mesevár Bölcsöde infrastrukturális fejlesztése </t>
  </si>
  <si>
    <t>DAOP-4.1.3</t>
  </si>
  <si>
    <t>II./6 Közmunka program</t>
  </si>
  <si>
    <t>Állami támogatás és saját forrás</t>
  </si>
  <si>
    <t>Csongrád Város Önkormányzat</t>
  </si>
  <si>
    <t>II./7. Síp utcai Ált. Iskola Átlakítása Fogyatékosok Otthona Nappali Intézményének</t>
  </si>
  <si>
    <t>CÉDE  és saját forrás</t>
  </si>
  <si>
    <t>CÉDE  és  Önerő</t>
  </si>
  <si>
    <t>III. Oktatási intézményhálózat</t>
  </si>
  <si>
    <t>III/1. Informatikai fejlesztés</t>
  </si>
  <si>
    <t>megvalósult</t>
  </si>
  <si>
    <t>III/2. Iskolai épületek felújítása</t>
  </si>
  <si>
    <t xml:space="preserve"> EU, nemzeti támogatás, ROP 4  és önerő.</t>
  </si>
  <si>
    <t>DAOP-2007-4.2.1/2F, önerő</t>
  </si>
  <si>
    <t>III/2/A  Kossuth Lajos Általános Iskola infrastrukturális fejlesztése</t>
  </si>
  <si>
    <t>pályázat elutasítva, energetikai pályázat lsd: B I/9.</t>
  </si>
  <si>
    <t>III/2/B.  Széchenyi István Általános Iskola infrastrukturális fejlesztése</t>
  </si>
  <si>
    <t>támogatott, a beruházás kivitelezési munkák befejeződtek, a záróünnepségre 2010. március 10-én sor került.</t>
  </si>
  <si>
    <t>III.2/C. Piroskavárosi Általános Iskola</t>
  </si>
  <si>
    <t>első bírálat során támogatott, második pályázat befogadva, kivitelezés megkezdődött</t>
  </si>
  <si>
    <t>III.2/D Kossuth Lajos Általános Iskola épületenergetikai korszerűsítése</t>
  </si>
  <si>
    <t>KEOP-2009-5.3.0/A és önerő</t>
  </si>
  <si>
    <t>pályázat beadva, bírálat alatt</t>
  </si>
  <si>
    <t>III/3. Óvodák felújítása</t>
  </si>
  <si>
    <t>III/3/A. Templom utcai Delfin Óvoda</t>
  </si>
  <si>
    <t>pályázat elutasítva</t>
  </si>
  <si>
    <t>III/3/B   Bercsényi utcai Kincskereső Óvoda</t>
  </si>
  <si>
    <t>III/4. Kollégium rekonstrukció (Mezőgazdasági Szakközépiskola és Szakmunkásképző Intézet)</t>
  </si>
  <si>
    <t>Intézményi pályázatokhoz önerő biztosítáa</t>
  </si>
  <si>
    <t>III/5. Sághy Mihály Ipari Szakközépiskola fejlesztés</t>
  </si>
  <si>
    <t>III/6.Alapfokú oktatási intézmények infrastrukturális fejlesztése</t>
  </si>
  <si>
    <t>TIOP 1.1.2, OKM, Közoktatási Közalapítvány és önerő</t>
  </si>
  <si>
    <t>TIOP informatika: támogatott, megvalósítás alatt.   OKM szakmai és informatika: elnyert támogatás.   Közalapítvány: eszközfejlesztés: elnyert támogatás, megvalósítva.</t>
  </si>
  <si>
    <t>III/7. Közösségi busz beszerzés</t>
  </si>
  <si>
    <t>ÖTM és önerő</t>
  </si>
  <si>
    <t>támogatás lemondásra került, visszafizetve</t>
  </si>
  <si>
    <t>III/8. Kompetencia alapú oktatás, egyenlő hozzáférés - Innovatív intézményekben</t>
  </si>
  <si>
    <t>TÁMOP 3.1.4 és önerő</t>
  </si>
  <si>
    <t>Nyertes pályázat, a támogatási szerződés megkötve, pedagógus képzési és tanácsadó feladatok ellátására a közbeszerzési eljárás lezajlott, pedagógusok továbbképzése folyamatban van.</t>
  </si>
  <si>
    <t>III/9. Oktatásfejlesztés Csongrádon</t>
  </si>
  <si>
    <t>III/10 Énez-Zenei Ált. Iskola vizesblokk felújítása</t>
  </si>
  <si>
    <t>CÉDE-2009 és önerő</t>
  </si>
  <si>
    <t>nyertes pályázat - kivitelezés folyamatban</t>
  </si>
  <si>
    <t xml:space="preserve">    42/2007./II.21./</t>
  </si>
  <si>
    <t>III./ Kossuth L. Ált. Iskola vizesblokk felújítása</t>
  </si>
  <si>
    <t>IV. Kultúra-turisztika</t>
  </si>
  <si>
    <t>IV/1. Közművelődési, kulturális célú intézmények fejlesztési program: Művelősdéi Központ földszint</t>
  </si>
  <si>
    <t xml:space="preserve"> önerő</t>
  </si>
  <si>
    <t>Gyalogtúra útvonal létesítésére DAOP pályázatból került sor. Kivitelezés, beruházás átadása megtörtént 2009. szeptemberben, projekt lezárult.</t>
  </si>
  <si>
    <t>Nyertes pályázat, támogatási szerződés aláírva hitel folyamatban. Szerződéskötés megtörtént.</t>
  </si>
  <si>
    <t>Sikeres pályázat, első fordulós támogatási szerződés megkötése megtörtént 2008. nov. , 2. fordulós beadva, formailag befogadva, bírálat alatt.</t>
  </si>
  <si>
    <t>pályázat befogadva, elutasítva.</t>
  </si>
  <si>
    <t>nyertes pályázat, mevalósítás folyamatban</t>
  </si>
  <si>
    <t>Sikeres, megvalósult.</t>
  </si>
  <si>
    <t>Ld. A/1., valamint Játszótér pályázat beadva Csongrád Megyei Önkormányzat Kereszt téri Iskola udvarán, nyertes pályázat, kivitelezés megtörtént., MVH pályázat benyújtva 2010 jan 15 Piroska J téri és Bokrosi park felújítására, a Bokrosi park felújítása elutasított, a többiről nincs döntés.</t>
  </si>
  <si>
    <t>Nyertes pályázat, megvalósítás megtörtént, beruházás átadva.</t>
  </si>
  <si>
    <t>VI/6. Kerékpárút megvalósítása a 451-es út csongrádi szakasza mellett</t>
  </si>
  <si>
    <t>Nyertes pályázat, támogatási szerződés megkötve, közbeszerzés lezárult, tervezési dokumentáció elkészült. Pályázat benyújtva 2010. június a kivitelezésre.</t>
  </si>
  <si>
    <t>Lezárult, 2010. április 30. Indikátorok teljesítve.</t>
  </si>
  <si>
    <t xml:space="preserve">lásd A/1, továbbá megkezdődött az Öregvár u. 54. (volt Kemence Csárda) Hrsz.: 5830 alatt lévő, meglévő épület felújításával többfunkciós galéria és szállásépület kialakítása. A teljes körű engedélyezési és kivitelezési terveinek, valamint tervezői költségvetés készítése folyamatban.
 </t>
  </si>
  <si>
    <t>IV/2. Foglalkozások Háza - Kézműves Ház</t>
  </si>
  <si>
    <t>TOURINFORM iroda és a GAMESZ kezelésében. Az udvar kitéglázása, a kerítés felújítása megtörtént, így alkalmassá vált rendezvényhelyszínnek (pl.: Művészeti Hét). A népművészeti kiállítás mellett szakember vezetésével rendszeresen kézműves foglalkozásoknak és alkalmanként kézműves bemutatóknak ad helyet. Tervben van a nádtető cseréje. NKA pályázat benyújtva 2010.jan. nádazás és oromzat felújítása</t>
  </si>
  <si>
    <t>IV/3. Információs táblarendszer fejlesztése</t>
  </si>
  <si>
    <t>IV/4. Meglevő rendezvények fejlesztése, és újabbak meghonosítása</t>
  </si>
  <si>
    <t>Művészetek hete június utolsó - július első napjaiban, hagyományteremtő rendezvény 2008. évben, 2009. évben is megrendezésre kerül, melyre a Művelődési Központ nyert támogatást is. A Nemzeközi Tánc-és Zene Fesztivál a Fúvós Egyesület szervezésében, szintén 2.alkalommal kerül megrendezésre, valamint a Gasztrománia, majáliskor Túri Attila szervezésében, az önkormányzat támogatásával.</t>
  </si>
  <si>
    <t>V. Környezetvédelem, természetvédelem, vízgazdálkodás és hulladékgazdálkodás</t>
  </si>
  <si>
    <t xml:space="preserve">V/1. Hulladékgazdálkodási terv  </t>
  </si>
  <si>
    <t>Csongrád Város és Kistérsége Hulladékgazdálkodási tervének 2009. évi felülvizsgálata elkészült, a Képviselő-testület a tervfelülvizsgálat Csongrád Városra vonatkozó részét 2010. május 28.-án elfogadta.</t>
  </si>
  <si>
    <t>V/2. Környezetvédelmi és természetvédelmi program</t>
  </si>
  <si>
    <t xml:space="preserve">A  Környezetvédelmi Program felülvizsgálata megtörtént. A 2009. június 26.napján megrendezésre kerülő testületi ülésen elfogadva. Kikötés:: intézkedési terv készítése a programban meghatározott feladatok végrehajtására, a Tisza és az ártér megóvásának teendőivel. Az intézkedési terv testület elé terjesztése 2009. október.  A tervet a  2010.január 22-ei Tesületi ülésen elfogadták. </t>
  </si>
  <si>
    <t>VI. Sport, szabadidő, rekreáció</t>
  </si>
  <si>
    <t>VI/1. Városi Strand és Gyógyfürdő rekonstrukciója</t>
  </si>
  <si>
    <t>A3</t>
  </si>
  <si>
    <t>Ld. A/3</t>
  </si>
  <si>
    <t>VI/2.  Ifjúsági Ház felújítás</t>
  </si>
  <si>
    <t>TRFC</t>
  </si>
  <si>
    <t>VI/3. Sportcentrum kialakítása</t>
  </si>
  <si>
    <t>VI/4. Természetvédelmi területek fejlesztése</t>
  </si>
  <si>
    <t>Ld. A/2</t>
  </si>
  <si>
    <t>VI/5. Körös toroki mobil faházak beszerzése</t>
  </si>
  <si>
    <t>pályázat és önerő</t>
  </si>
  <si>
    <t>ESZA Kht. és önerő</t>
  </si>
  <si>
    <t>sikeres pályázat,a faházak beszerzése megtörtént</t>
  </si>
  <si>
    <t>KÖZOP - 3.2.0/a</t>
  </si>
  <si>
    <t>VII. Közigazgatás, informatika</t>
  </si>
  <si>
    <t>VII/1. Online közigazgatási ügyintézési portálok kialakítása és számítógépes hálózat fejlesztése a csongrádi Polgármesteri Hivatalban</t>
  </si>
  <si>
    <t>ÁROP</t>
  </si>
  <si>
    <t>sikertelen pályázat</t>
  </si>
  <si>
    <t>VIII. Kapcsolatok</t>
  </si>
  <si>
    <t>VIII/1. Foglalkoztatási Paktum</t>
  </si>
  <si>
    <t>OFA és önerő</t>
  </si>
  <si>
    <t>Piroskavárosi Idősek Otthona alapítása a Csongrádi Kistérség Többcélú Társulása fenntartásában</t>
  </si>
  <si>
    <t>Védőnői Szolgálat alapítása</t>
  </si>
  <si>
    <t>Csongrádi Idegenforgalmi, Kereskedelmi és Szolgáltató Kft. megszüntetése</t>
  </si>
  <si>
    <t xml:space="preserve">Mellékletek  jegyzéke   </t>
  </si>
  <si>
    <t xml:space="preserve">  1.sz. melléklet </t>
  </si>
  <si>
    <t>Szervezeti változások.</t>
  </si>
  <si>
    <t xml:space="preserve">  2.sz. melléklet </t>
  </si>
  <si>
    <t>Vállalkozások, üzletek száma.</t>
  </si>
  <si>
    <t xml:space="preserve">  3.sz. melléklet </t>
  </si>
  <si>
    <t>Ellátottsági adatok.</t>
  </si>
  <si>
    <t xml:space="preserve">   </t>
  </si>
  <si>
    <t xml:space="preserve">  4.sz. melléklet </t>
  </si>
  <si>
    <t>Kimutatás az önkormányzat bevételeinek és kiadásainak alakulásáról.</t>
  </si>
  <si>
    <t xml:space="preserve">  4/a. sz. melléklet </t>
  </si>
  <si>
    <t>Pályázatokon nyert összegek.</t>
  </si>
  <si>
    <t xml:space="preserve">  4/b. sz. melléklet</t>
  </si>
  <si>
    <t>Szociálpolitikai célú kiadások.</t>
  </si>
  <si>
    <t xml:space="preserve">  4/c. sz. melléklet</t>
  </si>
  <si>
    <t>Adóterhek alakulása</t>
  </si>
  <si>
    <t xml:space="preserve">  5.sz. melléklet </t>
  </si>
  <si>
    <t>Mérleg adatok.</t>
  </si>
  <si>
    <t xml:space="preserve">Több éves kihatással járó kötelezettségvállalások </t>
  </si>
  <si>
    <t>6/a sz. melléklet</t>
  </si>
  <si>
    <t>Hitelállomány részletezése</t>
  </si>
  <si>
    <t xml:space="preserve">6/b sz. melléklet </t>
  </si>
  <si>
    <t>Beruházások, felújítások</t>
  </si>
  <si>
    <t>Kezességvállalások</t>
  </si>
  <si>
    <t xml:space="preserve">  </t>
  </si>
  <si>
    <t xml:space="preserve">  7.sz. melléklet </t>
  </si>
  <si>
    <t>Lakásügy</t>
  </si>
  <si>
    <t xml:space="preserve">  8.sz. melléklet </t>
  </si>
  <si>
    <t>Forrástérkép</t>
  </si>
  <si>
    <t xml:space="preserve">  8/a. sz. melléklet </t>
  </si>
  <si>
    <t>Csongrádi Kistérség Többcélú Társulása - forrástérkép</t>
  </si>
  <si>
    <t xml:space="preserve">  9. sz. melléklet </t>
  </si>
  <si>
    <t>Demográfiai adatok</t>
  </si>
  <si>
    <t>9/a sz. melléklet</t>
  </si>
  <si>
    <t>Óvodai gyereklétszám alakulása</t>
  </si>
  <si>
    <t xml:space="preserve">9/b sz. melléklet </t>
  </si>
  <si>
    <t>Általános iskolai tanulólétszám alakulása.</t>
  </si>
  <si>
    <t>9/c sz. melléklet</t>
  </si>
  <si>
    <t>Intézményi dolgozói létszám alakulása</t>
  </si>
  <si>
    <t>9/d sz. melléklet</t>
  </si>
  <si>
    <t xml:space="preserve">Közfoglalkoztatás </t>
  </si>
  <si>
    <t xml:space="preserve">10.sz. melléklet </t>
  </si>
  <si>
    <t>Polgármesteri Hivatal hatósági munkája, ügyintézés adatai.</t>
  </si>
  <si>
    <t xml:space="preserve">11.sz. melléklet </t>
  </si>
  <si>
    <t>Statisztika a Képviselő-testület üléseiről.</t>
  </si>
  <si>
    <t xml:space="preserve">12.sz. melléklet </t>
  </si>
  <si>
    <t>A Képviselő-testület és bizottságok tagjai</t>
  </si>
  <si>
    <t>Forrástérkép, fejlesztési feladatok, pályázatok</t>
  </si>
  <si>
    <t>A feladat aktuális helyzete 2010. augusztus</t>
  </si>
  <si>
    <t>Esélyegyenlőséget szolgáló intézmények támogatása</t>
  </si>
  <si>
    <t>OKM pályázat</t>
  </si>
  <si>
    <t>OKM 5/2010 (I.29.)</t>
  </si>
  <si>
    <t>bírálat alatt</t>
  </si>
  <si>
    <t>OKM 21/2010 (V.18.)</t>
  </si>
  <si>
    <t xml:space="preserve">Kistérségi közkincs-kerekasztalok további működésének támogatása  </t>
  </si>
  <si>
    <t>Közkincs-2c</t>
  </si>
  <si>
    <t>Pedagógiai Szakszolgálat támogatása</t>
  </si>
  <si>
    <t>OKM 17/2010 (III.30.)</t>
  </si>
  <si>
    <t xml:space="preserve">Egészségre nevelő és szemléletformáló életmódprogramok megvalósítása a csongrádi kistérségben
</t>
  </si>
  <si>
    <t>TÁMOP</t>
  </si>
  <si>
    <t>TÁMOP-6.1.2/A/09/1</t>
  </si>
  <si>
    <t xml:space="preserve">Csongrádi Kistérség Általános Iskoláinak informatikai infrastruktúrájának fejlesztése </t>
  </si>
  <si>
    <t>TIOP</t>
  </si>
  <si>
    <t>TIOP-1.1.1/07/1</t>
  </si>
  <si>
    <t>támogatott, Támogatási szerződés megkötése folyamatban van</t>
  </si>
  <si>
    <t>Piroskavárosi Általános Iskola Infrastrukturális fejlesztése</t>
  </si>
  <si>
    <t>DAOP</t>
  </si>
  <si>
    <t>DAOP-2008-4.2.1/2/2F</t>
  </si>
  <si>
    <t>támogatott, megvalósítás alatt</t>
  </si>
  <si>
    <t>EU Önerő - Piroskavárosi Általános Iskola Infrastrukturális fejlesztése</t>
  </si>
  <si>
    <t>ÖM pályázat</t>
  </si>
  <si>
    <t>EU Önerő</t>
  </si>
  <si>
    <t>Alapfokú művészetoktatási intézmények támogatása</t>
  </si>
  <si>
    <t>OKM 18/2010 (IV.7.)</t>
  </si>
  <si>
    <t>Jelzőrendszeres házi segítségnyújtás</t>
  </si>
  <si>
    <t>SZMM pályázat</t>
  </si>
  <si>
    <t>SZOC-BF-09-JHS</t>
  </si>
  <si>
    <t>elnyert támogatás (2010-2012), elszámolása évente</t>
  </si>
  <si>
    <t>Közösségi ellátás</t>
  </si>
  <si>
    <t>SZOC-BF-08-A/K/T</t>
  </si>
  <si>
    <t>elnyert támogatás (2009.01.01-től 3 év időtartamra), elszámolása évente</t>
  </si>
  <si>
    <t>Támogató Szolgálat finanszírozása</t>
  </si>
  <si>
    <t>A Kompetencia alapú oktatás bevezetése a Csongrádi Többcélú Kistérségi Társulás intézményeiben</t>
  </si>
  <si>
    <t>TÁMOP-3.1.4-08/2</t>
  </si>
  <si>
    <t>A csongrádi Piroskavárosi Idősek Otthonának fejlesztése a működési feltételek biztosításáért</t>
  </si>
  <si>
    <t>TIOP-3.4.2-08/1</t>
  </si>
  <si>
    <t>EU Önerő - A csongrádi Piroskavárosi Idősek Otthonának fejlesztése a működési feltételek biztosításáért</t>
  </si>
  <si>
    <t>A Szociális Ellátások Intézménye két telephelyén működő szociális alapszolgáltatásainak, gyermekjóléti szolgáltatásának infrastrukturális fejlesztése</t>
  </si>
  <si>
    <t>DAOP-2008-4.1.3/A</t>
  </si>
  <si>
    <t>támogatott, megvalósítás alatt, projekt zárása 2010.08.31.</t>
  </si>
  <si>
    <t>EU Önerő - A Szociális Ellátások Intézménye két telephelyén működő szociális alapszolgáltatásainak, gyermekjóléti szolgáltatásának infrastrukturális fejlesztése</t>
  </si>
  <si>
    <t>Gr. Széchenyi István Általános Iskola Infrastrukturális fejlesztése</t>
  </si>
  <si>
    <t>DAOP-2008-4.2.1/2F</t>
  </si>
  <si>
    <t>pályázat lezárult, elszámolásra került, fenntartási kötelezettség 5 év (2009. évtől kezdődően)</t>
  </si>
  <si>
    <t>EU Önerő - Gr. Széchenyi István Általános Iskola Infrastrukturális fejlesztése</t>
  </si>
  <si>
    <t>támogatott, elszámolása folyamatban van</t>
  </si>
  <si>
    <t>Csanyteleki Napközi Otthonos Óvoda infrastrukturális fejlesztése</t>
  </si>
  <si>
    <t>pályázat lezárult, elszámolásra került, fenntartási kötelezettség 5 év (2010. évtől kezdődően)</t>
  </si>
  <si>
    <t>EU Önerő - Csanyteleki Napközi Otthonos Óvoda infrastrukturális fejlesztése</t>
  </si>
  <si>
    <t>pályázat lezárult, elszámolásra került</t>
  </si>
  <si>
    <t>Kistérségi kerékpárút I. ütemének építése a 4519. j. országos közút Csongrád-Felgyő-Csanyteleki szakasza mellett</t>
  </si>
  <si>
    <t>DAOP-2007-3.1.2</t>
  </si>
  <si>
    <t>Fők.    szla</t>
  </si>
  <si>
    <t>Igénybe vétel idő-pontja</t>
  </si>
  <si>
    <t xml:space="preserve">Igénybe vett hitel összege </t>
  </si>
  <si>
    <t xml:space="preserve">Tőke törlesztések </t>
  </si>
  <si>
    <t>Jelenlegi kamat</t>
  </si>
  <si>
    <t>összesen</t>
  </si>
  <si>
    <t>2004.XII. 31-éig</t>
  </si>
  <si>
    <t>2011.</t>
  </si>
  <si>
    <t>2012.</t>
  </si>
  <si>
    <t>2015. és ezt követő időszak</t>
  </si>
  <si>
    <t>2003. évi felvételek</t>
  </si>
  <si>
    <t>Adatok Ft-ban</t>
  </si>
  <si>
    <t>Kossuth Isk.fűtéskorsz.  I.</t>
  </si>
  <si>
    <t>2003. 2004.</t>
  </si>
  <si>
    <t>BUBOR+0,5</t>
  </si>
  <si>
    <t>kamat</t>
  </si>
  <si>
    <t xml:space="preserve">Modelező Klub felújítás </t>
  </si>
  <si>
    <t>2003.</t>
  </si>
  <si>
    <t>Röntgengép beszerzés</t>
  </si>
  <si>
    <t>Kossuth tér térburkolat</t>
  </si>
  <si>
    <t>Öregvár u.53. Felújítás</t>
  </si>
  <si>
    <t>Bokrost elkerülő út építéséhez földterület vás.</t>
  </si>
  <si>
    <t>BUBOR+0,35</t>
  </si>
  <si>
    <t>Kisréti út felújítása</t>
  </si>
  <si>
    <t xml:space="preserve">Gyógyászati segédeszköz </t>
  </si>
  <si>
    <t>2004. évi felvételek</t>
  </si>
  <si>
    <t xml:space="preserve">Bokrost elkerülő út építéséhez </t>
  </si>
  <si>
    <t>kamat:</t>
  </si>
  <si>
    <t>2004. évi fejlesztési hitel</t>
  </si>
  <si>
    <t xml:space="preserve"> egy hitelszámlán 159.093  e Ft</t>
  </si>
  <si>
    <t>Bokrosi tornaterem építésére</t>
  </si>
  <si>
    <t>BUBOR +1</t>
  </si>
  <si>
    <t xml:space="preserve">13.sz. melléklet </t>
  </si>
  <si>
    <t xml:space="preserve">13/a.sz. melléklet </t>
  </si>
  <si>
    <t>A CSKTT költségvetési intézményeinél végzett vizsgálatok alakulása.(belső ellenőrzés)</t>
  </si>
  <si>
    <t>Az önkormányzat költségvetési intézményeinél és gazdasági társaságainál végzett vizsgálatok alakulása.(belső ellenőrzés)</t>
  </si>
  <si>
    <t>MFB kedvezményes hitel</t>
  </si>
  <si>
    <t>kamat: 70%-os támogatással</t>
  </si>
  <si>
    <r>
      <t xml:space="preserve">7,27 </t>
    </r>
    <r>
      <rPr>
        <b/>
        <i/>
        <sz val="8"/>
        <rFont val="Times New Roman"/>
        <family val="1"/>
      </rPr>
      <t>(2,181)</t>
    </r>
  </si>
  <si>
    <t>Oldal-összesen</t>
  </si>
  <si>
    <t>Összesen (tőke)</t>
  </si>
  <si>
    <t>Összesen (kamat)</t>
  </si>
  <si>
    <t>2005. évi felvételek</t>
  </si>
  <si>
    <t xml:space="preserve">2005. Évi fjl. Hitel többcélú 60 milliós keret </t>
  </si>
  <si>
    <t>EURIBOR+1,7</t>
  </si>
  <si>
    <t>Lejárat 2025.</t>
  </si>
  <si>
    <t>2006-2007.  évi felvételek</t>
  </si>
  <si>
    <t xml:space="preserve">2006. évi feljesztési hitel A * hitelcél 30.000.000 </t>
  </si>
  <si>
    <t>lejárat:2026</t>
  </si>
  <si>
    <t xml:space="preserve">2006. évi feljesztési hitel B  * hitelcél 30.000.000 </t>
  </si>
  <si>
    <t xml:space="preserve">2006. évi fejlesztési hitel B  * 8000000 Ft </t>
  </si>
  <si>
    <t xml:space="preserve">2008-2009.  évi felvételek CIB Bank Zrt. </t>
  </si>
  <si>
    <t>2008-2009 évi feljesztési hitel 2. hitelcél 39.720.000 *</t>
  </si>
  <si>
    <t>lejárat:2029</t>
  </si>
  <si>
    <t>2008-2009 évi feljesztési hitel 1.7,8  hitelcél 60.280.000 *</t>
  </si>
  <si>
    <t xml:space="preserve">2010.  évi felvételek CIB Bank Zrt. </t>
  </si>
  <si>
    <t>2008-2009 évi feljesztési hitel 6,8  hitelcél 211.000.000 *</t>
  </si>
  <si>
    <t>2008-2009 évi feljesztési hitel 2. hitelcél 22.000.000 *</t>
  </si>
  <si>
    <t>lejárat:2010, május15.</t>
  </si>
  <si>
    <t xml:space="preserve">     * a jelölt hitelek esetében 2015-2026 évek   tőke és kamattörlesztése egyösszegben megadva</t>
  </si>
  <si>
    <t>Mindösszesen</t>
  </si>
  <si>
    <t>Mindösszesen (tőke)</t>
  </si>
  <si>
    <t>Mindösszesen (kamat)</t>
  </si>
  <si>
    <t>Önkormányzati kötvény  adatok CHF-ben</t>
  </si>
  <si>
    <t>adatok CHF-ben</t>
  </si>
  <si>
    <t>Önkormányzati kötvény</t>
  </si>
  <si>
    <t>Kamat</t>
  </si>
  <si>
    <t>216,67  CHF/HUF devizaárfolyammal 2010. június 30-án fennálló állomány értéke forintban 830.749.180 Ft</t>
  </si>
  <si>
    <t>TÖBB ÉVES KIHATÁSSAL JÁRÓ KÖTELEZETTSÉGEK</t>
  </si>
  <si>
    <t>Ssz.</t>
  </si>
  <si>
    <t xml:space="preserve">  Megnevezés</t>
  </si>
  <si>
    <t>Megjegyzés</t>
  </si>
  <si>
    <t>Saját forrás</t>
  </si>
  <si>
    <t>Támoga-tás</t>
  </si>
  <si>
    <t>Támogatás</t>
  </si>
  <si>
    <t>1.</t>
  </si>
  <si>
    <t>2008.évi DAOP  pályázatok, a beruházás 2009. évre áthúzódik</t>
  </si>
  <si>
    <t>1.1.</t>
  </si>
  <si>
    <t>Holtág rehabilitáció</t>
  </si>
  <si>
    <t>EU önerő pályázat sikeres, nyert összeg 32.820eFt</t>
  </si>
  <si>
    <t>1.2.</t>
  </si>
  <si>
    <t>Szennyvíztisztító telep (KEOP)</t>
  </si>
  <si>
    <t>támogatás intenzitás még bizonytalan</t>
  </si>
  <si>
    <t>2.</t>
  </si>
  <si>
    <t>Nyertes, folyamatban lévő pályázatok</t>
  </si>
  <si>
    <t>2.1.</t>
  </si>
  <si>
    <t>Gyalogátkelők (3 db, Fő u.- Széchenyi út)</t>
  </si>
  <si>
    <t>2.2.</t>
  </si>
  <si>
    <t>Városközpont rehabilitációja</t>
  </si>
  <si>
    <t>2.3</t>
  </si>
  <si>
    <t>Templom utcai bölcsőde felújítása</t>
  </si>
  <si>
    <t>Kistérségi beruházások, az önerő önkormányzati átadott pénz</t>
  </si>
  <si>
    <t>3.a.1.</t>
  </si>
  <si>
    <t>3.a.2</t>
  </si>
  <si>
    <t>Piroskavárosi Általános Iskola infrastrukturális fejlesztése</t>
  </si>
  <si>
    <t>3.a.3.</t>
  </si>
  <si>
    <t>Szociális ellátások korszerűsítése Fő u.64.</t>
  </si>
  <si>
    <t>3.a.4.</t>
  </si>
  <si>
    <t>Szociális ellátások korszerűsítése (Piroskavárosi Idősek Otthona)</t>
  </si>
  <si>
    <t>4.</t>
  </si>
  <si>
    <t>2009. évi nyertes DAOP pályázatok</t>
  </si>
  <si>
    <t>4.1</t>
  </si>
  <si>
    <t>Szakrendelő felújítása</t>
  </si>
  <si>
    <t>4.2</t>
  </si>
  <si>
    <t>Ipari Park infrastrukturális fejlesztés</t>
  </si>
  <si>
    <t>5.</t>
  </si>
  <si>
    <t>Tervezett további beruházások, előkészítés, pályázat benyújtása</t>
  </si>
  <si>
    <t>5.1</t>
  </si>
  <si>
    <t>Öregvár 54. Kemence Csárda felújítása</t>
  </si>
  <si>
    <t>5.2</t>
  </si>
  <si>
    <t>Mezőgazdasági utak fejlesztése - Bacsa dűlő út megépítése (pénzeszköz átadás)</t>
  </si>
  <si>
    <t>Átadott pénzeszköz a Hegyközség számára.</t>
  </si>
  <si>
    <t>5.3</t>
  </si>
  <si>
    <t>Kossuth L. Ált. Iskola épületenergetikai fejlesztése</t>
  </si>
  <si>
    <t>Sikeres pályázat esetén.</t>
  </si>
  <si>
    <t>5.4</t>
  </si>
  <si>
    <t>Gyógy- és Strandfürdő kis- és nagymedencéinek felújítása</t>
  </si>
  <si>
    <t>Ktgvetést terhelő ktg. a befiz. ÁFA</t>
  </si>
  <si>
    <t>5.5</t>
  </si>
  <si>
    <t>Piroska János téri park felújítása</t>
  </si>
  <si>
    <t>5.6</t>
  </si>
  <si>
    <t>Tűzoltóság technikai fejlesztése (gépjárműfecskendő)</t>
  </si>
  <si>
    <t>5.7</t>
  </si>
  <si>
    <t xml:space="preserve">Belterületi csapadék- és belvízelvezetés </t>
  </si>
  <si>
    <t>5.8</t>
  </si>
  <si>
    <t>451. út mellett kerékpárút létesítése</t>
  </si>
  <si>
    <t>5.9</t>
  </si>
  <si>
    <t>Pályázati alap tartalék</t>
  </si>
  <si>
    <t>2009. évi nyertes CÉDE pályázatok</t>
  </si>
  <si>
    <t>5/A</t>
  </si>
  <si>
    <t>Kossuth L. Ált. Iskola vizesblokk felújítása</t>
  </si>
  <si>
    <t>5/A/1</t>
  </si>
  <si>
    <t xml:space="preserve">Síp u.Ált. Iskola átalakítása.Fogyatékosok nappali intézményének </t>
  </si>
  <si>
    <t>5/A/2</t>
  </si>
  <si>
    <t>Közfoglalkoztatottak által felújításra kerülő csongrádi Ének-Zenei Általános Iskola vizsesblokkjának anyagszükséglet biztosítása</t>
  </si>
  <si>
    <t>5/A/3</t>
  </si>
  <si>
    <t>Közfoglalkoztatottak által felújításra kerülő gyalogjárdák anyag és gépigényének biztosítása</t>
  </si>
  <si>
    <t>5/A/4</t>
  </si>
  <si>
    <t>Összesen CÉDE</t>
  </si>
  <si>
    <t>2009. évi nyertes TEKI pályázatok</t>
  </si>
  <si>
    <t>5/B</t>
  </si>
  <si>
    <t>Parkoló építés a Tulipán és Csemegi K. utcában</t>
  </si>
  <si>
    <t>5/B/1</t>
  </si>
  <si>
    <t>Piroskavárosi piac bekerítése</t>
  </si>
  <si>
    <t>5/B/2</t>
  </si>
  <si>
    <t>Csongrád-Bokros külterület Árpád vezér út II. ütem útburkolat felújítása</t>
  </si>
  <si>
    <t>5/B/3</t>
  </si>
  <si>
    <t>Csongrád, Külterület Mária út útburkolatának felújítása</t>
  </si>
  <si>
    <t>5/B/4</t>
  </si>
  <si>
    <t>Összesen TEKI</t>
  </si>
  <si>
    <t>6.</t>
  </si>
  <si>
    <t>2010. évi nyertes pályázatok</t>
  </si>
  <si>
    <t>6.1</t>
  </si>
  <si>
    <t>Delfin Óvoda Infrastruktúrális fejlesztése</t>
  </si>
  <si>
    <t>6.2</t>
  </si>
  <si>
    <t>Önkormányzati tulajdonú belterületi utak fejlesztése</t>
  </si>
  <si>
    <t>6.3</t>
  </si>
  <si>
    <t>Belterületi belvízrendezési célok ÖTM</t>
  </si>
  <si>
    <t>EU Önerő - Kistérségi kerékpárút I. ütemének építése a 4519. j. országos közút Csongrád-Felgyő-Csanyteleki szakasza mellett</t>
  </si>
  <si>
    <t>Térségi közoktatási feladatok ellátásának támogatása</t>
  </si>
  <si>
    <t xml:space="preserve">Csongrád Megyei Közoktatási Közalapítvány pályázat </t>
  </si>
  <si>
    <t>09-II.</t>
  </si>
  <si>
    <t>OKM 16/2009 (IV.2.)</t>
  </si>
  <si>
    <t>Esélyegyenlőséget biztosító képességkibontakoztató program és integrációs programban résztvevő pedagógusok anyagi támogatása</t>
  </si>
  <si>
    <t>OKM 23/2009 (V.22.)</t>
  </si>
  <si>
    <t>OKM 28/2009 (VIII.19.)</t>
  </si>
  <si>
    <t>Közkincs kerekasztal működtetése III.</t>
  </si>
  <si>
    <t>OKM - Közkincs 3</t>
  </si>
  <si>
    <t>OKM 17/2009 (IV.2.)</t>
  </si>
  <si>
    <t>Közoktatási intézmények infrastrukturális fejlesztése (Tömörkény István Általános Iskola, Szent László Általános Iskola)</t>
  </si>
  <si>
    <t>8/2009 (II.26.) ÖTM rendelet</t>
  </si>
  <si>
    <t>08-II.</t>
  </si>
  <si>
    <t>A csongrádi kistérség közmunkaprogramja</t>
  </si>
  <si>
    <t>DARFT-TRFC</t>
  </si>
  <si>
    <t>DARFT-TRFC-2008</t>
  </si>
  <si>
    <t>Tanyabusz</t>
  </si>
  <si>
    <t>FVM pályázat</t>
  </si>
  <si>
    <t>9/2008 (I.24.) FVM rendelet</t>
  </si>
  <si>
    <t>Esélyegyenlőség - Egységes Pedagógiai Szakszolgálat</t>
  </si>
  <si>
    <t>OKM 11/2008 (III.29.)</t>
  </si>
  <si>
    <t>Esélyegyenlőséget, felzárkóztatás segítő támogatás - képességkibontakoztatás</t>
  </si>
  <si>
    <t>OKM 9/2008 (III.29.)</t>
  </si>
  <si>
    <t>Közkincs kerekasztal működtetése II.</t>
  </si>
  <si>
    <t>OKM - Közkincs 2</t>
  </si>
  <si>
    <t>Minősített alapfokú Művészetoktatási Intézmények támogatása</t>
  </si>
  <si>
    <t>OKM 8/2008 (III.20.)</t>
  </si>
  <si>
    <t>Szakmai és informatikai fejlesztési feladatok támogatása</t>
  </si>
  <si>
    <t>OKM 23/2008 (VIII.6.)</t>
  </si>
  <si>
    <t>Teljesítménymotivációs pályázati alap</t>
  </si>
  <si>
    <t>Kistérségi kistelepülési iskola felújítása (László Gyula Általános Iskola)</t>
  </si>
  <si>
    <t>18/2008 (III.28.) ÖTM rendelet</t>
  </si>
  <si>
    <t>Kistérségi Tematikus Sporttáborozási Program</t>
  </si>
  <si>
    <t>SPO-KTP-2008</t>
  </si>
  <si>
    <t>Komplex Kistérségi Szabadidősport Program</t>
  </si>
  <si>
    <t>SPO-KSZP-2008</t>
  </si>
  <si>
    <t>Szeniorsport - Aktív Életmód - Egészségfejlesztő Program</t>
  </si>
  <si>
    <t>SPO-KSZE-2008</t>
  </si>
  <si>
    <t>2008. évi egyszeri kiegészítő támogatás (Remény Gondozási Központ)</t>
  </si>
  <si>
    <t>SZOC-EK-08-B</t>
  </si>
  <si>
    <t>2008. évi egyszeri kiegészítő tevékenység (Szociális Ellátások Intézménye)</t>
  </si>
  <si>
    <t>Idősek Otthona kiegészítő támogatása (Piroskavárosi Idősek Otthona)</t>
  </si>
  <si>
    <t>SZOC-GSZ-08</t>
  </si>
  <si>
    <t>07-III.</t>
  </si>
  <si>
    <t>Közkincs kerekasztal működtetése I.</t>
  </si>
  <si>
    <t>OKM - Közkincs 1</t>
  </si>
  <si>
    <t>Gondozási Központ Rózsafűzér Idősek Klubja</t>
  </si>
  <si>
    <t>elutasítva</t>
  </si>
  <si>
    <t>OKM 14/2009 (IV.2.)</t>
  </si>
  <si>
    <t>Kossuth Lajos Általános Iskola</t>
  </si>
  <si>
    <t>Szent László Általános Iskola infrastrukturális fejlesztése</t>
  </si>
  <si>
    <t>Közösségi közlekedés fejlesztése a csongrádi kistérségben</t>
  </si>
  <si>
    <t>DAOP-2007-3.2.1</t>
  </si>
  <si>
    <t>Közösségi busz beszerzése</t>
  </si>
  <si>
    <t>visszafizetésre került</t>
  </si>
  <si>
    <t>2008. évi egyszeri kiegészítő támogatás (Rózsafűzér Szociális Otthon)</t>
  </si>
  <si>
    <t>Újraindítás ifjúsági program Csongrádon</t>
  </si>
  <si>
    <t>TÁMOP-2008-5.2.5</t>
  </si>
  <si>
    <t>Pályázatok, hivatkozások rövidítése:</t>
  </si>
  <si>
    <t xml:space="preserve">Agrár- és Vidékfejlesztés Operatív Program                                             </t>
  </si>
  <si>
    <t>AVOP</t>
  </si>
  <si>
    <t xml:space="preserve">Államreform Operatív Program                                                                 </t>
  </si>
  <si>
    <t xml:space="preserve">Decentralizált TRFC Szakmai Programok                                                 </t>
  </si>
  <si>
    <t>TRFC-SZP</t>
  </si>
  <si>
    <t xml:space="preserve">Dél-Alföldi Regionális Operatív Program                                                  </t>
  </si>
  <si>
    <t>DAROP</t>
  </si>
  <si>
    <t xml:space="preserve">Dél-Alföldi Regionális Tanács-Települési önkormányzati szilárd burkolatú belterületi közutak burkolatfelújítása        </t>
  </si>
  <si>
    <t>DARFT-TEUT</t>
  </si>
  <si>
    <t xml:space="preserve">Európai Gazdasági Térség      (EGT)     Finanszírozási Mechanizmus </t>
  </si>
  <si>
    <t xml:space="preserve">Európai Mezőgazdasági Vidékfejlesztési Alap                            </t>
  </si>
  <si>
    <t xml:space="preserve">Gazdaságfejlesztés Operatív Program                                                       </t>
  </si>
  <si>
    <t>GOP</t>
  </si>
  <si>
    <t>Határon átnyúló Szerb-Magyar pályázat</t>
  </si>
  <si>
    <t>IPA</t>
  </si>
  <si>
    <t xml:space="preserve">Helyi önkormányzati fejlesztések területi kötöttség nélküli támogatása        </t>
  </si>
  <si>
    <t xml:space="preserve">Inter Regionális pályázat                                                                 </t>
  </si>
  <si>
    <t>INTERREG</t>
  </si>
  <si>
    <t xml:space="preserve">Környezet és energia Operatív Program                                   </t>
  </si>
  <si>
    <t>KEOP</t>
  </si>
  <si>
    <t xml:space="preserve">Közlekedés Operatív Program                                                              </t>
  </si>
  <si>
    <t>KÖZOP</t>
  </si>
  <si>
    <t>Nemzeti Diverzifikációs Program</t>
  </si>
  <si>
    <t>NDP</t>
  </si>
  <si>
    <t>Norvég Finanszírozási Mechanizmus alapok pályázat</t>
  </si>
  <si>
    <t>Országos Foglalkoztatási Közalapítvány</t>
  </si>
  <si>
    <t>OFA</t>
  </si>
  <si>
    <t xml:space="preserve">Országos Területfejlesztési Hivatal                                                      </t>
  </si>
  <si>
    <t>OTH</t>
  </si>
  <si>
    <t xml:space="preserve">Regionális Operatív Programok                                                </t>
  </si>
  <si>
    <t>ROP</t>
  </si>
  <si>
    <t xml:space="preserve">                         5.sz.melléklet</t>
  </si>
  <si>
    <t xml:space="preserve">                                                                                        8.sz.melléklet</t>
  </si>
  <si>
    <t xml:space="preserve">           9.c.sz.melléklet</t>
  </si>
  <si>
    <t xml:space="preserve">          9.d.sz.melléklet</t>
  </si>
  <si>
    <r>
      <t xml:space="preserve">Csongrád Város Önkormányzata                                                          </t>
    </r>
    <r>
      <rPr>
        <sz val="12"/>
        <rFont val="Times New Roman"/>
        <family val="1"/>
      </rPr>
      <t>11.sz.melléklet</t>
    </r>
  </si>
  <si>
    <r>
      <t xml:space="preserve">Csongrád Város Önkormányzata                                                                   </t>
    </r>
    <r>
      <rPr>
        <sz val="12"/>
        <rFont val="Times New Roman"/>
        <family val="1"/>
      </rPr>
      <t>12.sz.melléklet</t>
    </r>
  </si>
  <si>
    <t xml:space="preserve">Szociális és Munkaügyi Minisztérium                                                       </t>
  </si>
  <si>
    <t xml:space="preserve">Társadalmi infrastruktúra Operatív Program                                          </t>
  </si>
  <si>
    <t xml:space="preserve">Társadalmi megújulás Operatív Program                                           </t>
  </si>
  <si>
    <t xml:space="preserve">Terület- és régiófejlesztési célelőirányzat                                              </t>
  </si>
  <si>
    <t xml:space="preserve">Területi Integrált Szakképző Központ                                                    </t>
  </si>
  <si>
    <t>TISZK</t>
  </si>
  <si>
    <t xml:space="preserve">Területi kiegyenlítést szolgáló önkormányzati beruházások támogatása       </t>
  </si>
  <si>
    <t>Mgnevezés</t>
  </si>
  <si>
    <t xml:space="preserve">2009. október 1.  </t>
  </si>
  <si>
    <t xml:space="preserve">2010. október 1. (várható)  </t>
  </si>
  <si>
    <t>Bercsényi utcai „Kincskereső” Óvoda</t>
  </si>
  <si>
    <t>Bokrosi „Napsugár” Óvoda</t>
  </si>
  <si>
    <t>Bökényi „Napraforgó” Óvoda</t>
  </si>
  <si>
    <t>Dohánysori „Kippkopp” Óvoda</t>
  </si>
  <si>
    <t>Fő utcai „Platánfa” Óvoda</t>
  </si>
  <si>
    <t>Széchenyi utcai „Gézengúz” Óvoda</t>
  </si>
  <si>
    <t>Templom utcai „Delfin” Óvoda</t>
  </si>
  <si>
    <t>2007. október 1.</t>
  </si>
  <si>
    <t xml:space="preserve">Óvodai gyermeklétszám </t>
  </si>
  <si>
    <t>2008. október 1.</t>
  </si>
  <si>
    <t>Bokrosi Ált. Isk.</t>
  </si>
  <si>
    <t>Ének Zene Ált. Isk.</t>
  </si>
  <si>
    <t>Kossuth Lajos Ált. Isk.</t>
  </si>
  <si>
    <t>Piroskavárosi Ált. Isk.</t>
  </si>
  <si>
    <t>Széchenyi István Ált. Isk.</t>
  </si>
  <si>
    <t>Síp utcai Ált. Isk.</t>
  </si>
  <si>
    <t xml:space="preserve">Iskolai gyermeklétszám </t>
  </si>
  <si>
    <t>2006/ 2007.</t>
  </si>
  <si>
    <t>2007/ 2008.</t>
  </si>
  <si>
    <t>2008/ 2009.</t>
  </si>
  <si>
    <t>2009/ 2010.</t>
  </si>
  <si>
    <t>2010/ 2011. várható</t>
  </si>
  <si>
    <t>csoportok száma</t>
  </si>
  <si>
    <t>Gyermekek száma</t>
  </si>
  <si>
    <t>Osztályok száma</t>
  </si>
  <si>
    <t>Átlag létszám</t>
  </si>
  <si>
    <t xml:space="preserve">A Polgármesteri Hivatal hatósági munkája </t>
  </si>
  <si>
    <t>Ügyintézés adatai</t>
  </si>
  <si>
    <t>Ügyiratforgalom</t>
  </si>
  <si>
    <t>79.529</t>
  </si>
  <si>
    <t>81.774</t>
  </si>
  <si>
    <t>88.252</t>
  </si>
  <si>
    <t>86.426</t>
  </si>
  <si>
    <t>20.170</t>
  </si>
  <si>
    <r>
      <t>Önkormányzati hatáskörben hozott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határozatok száma:</t>
    </r>
  </si>
  <si>
    <t>- Képviselő-testület</t>
  </si>
  <si>
    <t>- Bizottság</t>
  </si>
  <si>
    <t>- Polgármester</t>
  </si>
  <si>
    <t>8.083</t>
  </si>
  <si>
    <t>38</t>
  </si>
  <si>
    <t>8.045</t>
  </si>
  <si>
    <t>5.565</t>
  </si>
  <si>
    <t>32</t>
  </si>
  <si>
    <t>5.533</t>
  </si>
  <si>
    <t>4.672</t>
  </si>
  <si>
    <t>49</t>
  </si>
  <si>
    <t>4.623</t>
  </si>
  <si>
    <t>5.212</t>
  </si>
  <si>
    <t>59</t>
  </si>
  <si>
    <t>5.153</t>
  </si>
  <si>
    <t>Államigazgatási hatáskörben hozott</t>
  </si>
  <si>
    <t>határozatok száma:</t>
  </si>
  <si>
    <t>- Jegyző</t>
  </si>
  <si>
    <t>- Ügyintéző</t>
  </si>
  <si>
    <t>9.911</t>
  </si>
  <si>
    <t>9.272</t>
  </si>
  <si>
    <t>639</t>
  </si>
  <si>
    <t>18.237</t>
  </si>
  <si>
    <t>17.583</t>
  </si>
  <si>
    <t>654</t>
  </si>
  <si>
    <t>20.582</t>
  </si>
  <si>
    <t>879</t>
  </si>
  <si>
    <t>339</t>
  </si>
  <si>
    <t>27.104</t>
  </si>
  <si>
    <t>25.071</t>
  </si>
  <si>
    <t>2.027</t>
  </si>
  <si>
    <t>6</t>
  </si>
  <si>
    <t>Ügyintézések időtartama:</t>
  </si>
  <si>
    <t xml:space="preserve">- Határidőn belül hozott határozatok: </t>
  </si>
  <si>
    <t>- Határidőn túl hozott határozatok száma:</t>
  </si>
  <si>
    <t>8.080</t>
  </si>
  <si>
    <t>9.904</t>
  </si>
  <si>
    <t>3+7</t>
  </si>
  <si>
    <t>18.236</t>
  </si>
  <si>
    <t>1</t>
  </si>
  <si>
    <t>Fellebbezések száma:</t>
  </si>
  <si>
    <t>27</t>
  </si>
  <si>
    <t>25</t>
  </si>
  <si>
    <t>19</t>
  </si>
  <si>
    <r>
      <t>Fellebbezés alapján</t>
    </r>
    <r>
      <rPr>
        <i/>
        <sz val="13"/>
        <rFont val="Times New Roman"/>
        <family val="1"/>
      </rPr>
      <t xml:space="preserve"> saját hatáskörben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módosítva, ill. visszavonva</t>
    </r>
    <r>
      <rPr>
        <sz val="13"/>
        <rFont val="Times New Roman"/>
        <family val="1"/>
      </rPr>
      <t xml:space="preserve"> </t>
    </r>
  </si>
  <si>
    <t>4</t>
  </si>
  <si>
    <t>Felterjesztett fellebbezések száma:</t>
  </si>
  <si>
    <t>II. fokon</t>
  </si>
  <si>
    <t>-a Képviselő-testület</t>
  </si>
  <si>
    <t xml:space="preserve">      - helyben hagyott</t>
  </si>
  <si>
    <t xml:space="preserve">      - megváltoztatott</t>
  </si>
  <si>
    <t xml:space="preserve">      - megsemmisített és új eljárásra utas.</t>
  </si>
  <si>
    <t>- a Közigazgatási Hivatal</t>
  </si>
  <si>
    <t xml:space="preserve">     - Kijav., kicserélt vagy kieg. hat. nem</t>
  </si>
  <si>
    <t xml:space="preserve">       fellebbezés alapján </t>
  </si>
  <si>
    <t xml:space="preserve">     - Megsemmisítette</t>
  </si>
  <si>
    <t xml:space="preserve">      - megsemmisített és az eljárást </t>
  </si>
  <si>
    <t xml:space="preserve">        megszüntette</t>
  </si>
  <si>
    <t xml:space="preserve">       - Bíróság elut. a keresetet</t>
  </si>
  <si>
    <t>10</t>
  </si>
  <si>
    <t>7</t>
  </si>
  <si>
    <t>2</t>
  </si>
  <si>
    <t>8</t>
  </si>
  <si>
    <t>3</t>
  </si>
  <si>
    <t>5</t>
  </si>
  <si>
    <t>12</t>
  </si>
  <si>
    <t>20</t>
  </si>
  <si>
    <t>Ügyészségi vizsgálat megállapításaként</t>
  </si>
  <si>
    <t>- felszólalás</t>
  </si>
  <si>
    <t>- jelzés</t>
  </si>
  <si>
    <t>- óvás</t>
  </si>
  <si>
    <t>10. sz. melléklet</t>
  </si>
  <si>
    <t>Intézményi létszámadatok: tárgyév január 1-jei jóváhagyott</t>
  </si>
  <si>
    <t>Vez. I.</t>
  </si>
  <si>
    <t>Vez. II.</t>
  </si>
  <si>
    <t>Szakmai dolgozó</t>
  </si>
  <si>
    <t>Techn. dolgozó</t>
  </si>
  <si>
    <t>Kinev. össz. dolgozó</t>
  </si>
  <si>
    <t>Üres állások tényleges</t>
  </si>
  <si>
    <t xml:space="preserve"> Túlóra miatt</t>
  </si>
  <si>
    <t>Részfogl. száma főre</t>
  </si>
  <si>
    <t xml:space="preserve"> Összesen</t>
  </si>
  <si>
    <t>Egyéb* foglalk.</t>
  </si>
  <si>
    <t>2010.</t>
  </si>
  <si>
    <t>Dr. Szarka Ö. Egy.Eü.Int.</t>
  </si>
  <si>
    <t>Gamesz és intézményei</t>
  </si>
  <si>
    <t xml:space="preserve">GAMESZ    </t>
  </si>
  <si>
    <t>Művelődési Központ</t>
  </si>
  <si>
    <t>Városi Könyvtár és Inf. Központ</t>
  </si>
  <si>
    <t>Óvodák Igazgatósága</t>
  </si>
  <si>
    <t xml:space="preserve">Védőnői Szolgálat </t>
  </si>
  <si>
    <t>Gamesz és int. összesen:</t>
  </si>
  <si>
    <t>Intézmények összesen:</t>
  </si>
  <si>
    <t>Igazgatás</t>
  </si>
  <si>
    <t>Homokhátsági Önkorm.</t>
  </si>
  <si>
    <t>Polgári Védelem</t>
  </si>
  <si>
    <t>Lapkiadás</t>
  </si>
  <si>
    <t>Polg. Hiv. Összesen:</t>
  </si>
  <si>
    <t>Város Összesen:</t>
  </si>
  <si>
    <t>* Egyéb foglalkoztatottak közt szerepel: Közhasznú, TÁMOP, ideiglenesen felmerülő feladatokra (pl.pályázatokra) felvett létszám</t>
  </si>
  <si>
    <t>Csongrádi Iskolák</t>
  </si>
  <si>
    <t>Statisztika a Képviselő-testület üléseiről</t>
  </si>
  <si>
    <t>Képviselő-testületi ülések száma:</t>
  </si>
  <si>
    <t>ebből:</t>
  </si>
  <si>
    <t>- rendes ülés</t>
  </si>
  <si>
    <t>- rendkívüli ülés</t>
  </si>
  <si>
    <t>16</t>
  </si>
  <si>
    <t>14</t>
  </si>
  <si>
    <t>23</t>
  </si>
  <si>
    <t>9</t>
  </si>
  <si>
    <t>22</t>
  </si>
  <si>
    <t>21</t>
  </si>
  <si>
    <t>13</t>
  </si>
  <si>
    <t>Hozott Ökt. határozatok száma:</t>
  </si>
  <si>
    <t>270</t>
  </si>
  <si>
    <t>301</t>
  </si>
  <si>
    <t>358</t>
  </si>
  <si>
    <t>330</t>
  </si>
  <si>
    <t>175</t>
  </si>
  <si>
    <t>Tárgyalt napirendek száma:</t>
  </si>
  <si>
    <t>- főnapirendek száma</t>
  </si>
  <si>
    <t>- előterjesztések száma</t>
  </si>
  <si>
    <t>299</t>
  </si>
  <si>
    <t>45</t>
  </si>
  <si>
    <t>254</t>
  </si>
  <si>
    <t>331</t>
  </si>
  <si>
    <t>50</t>
  </si>
  <si>
    <t>281</t>
  </si>
  <si>
    <t>394</t>
  </si>
  <si>
    <t>47</t>
  </si>
  <si>
    <t>347</t>
  </si>
  <si>
    <t>353</t>
  </si>
  <si>
    <t>61</t>
  </si>
  <si>
    <t>292</t>
  </si>
  <si>
    <t>183</t>
  </si>
  <si>
    <t>167</t>
  </si>
  <si>
    <t>Ebből:</t>
  </si>
  <si>
    <t>- új rendelet</t>
  </si>
  <si>
    <t>- kiegészítés-módosítás</t>
  </si>
  <si>
    <t>51</t>
  </si>
  <si>
    <t>37</t>
  </si>
  <si>
    <t>30</t>
  </si>
  <si>
    <t>52</t>
  </si>
  <si>
    <t>39</t>
  </si>
  <si>
    <t>17</t>
  </si>
  <si>
    <t>109</t>
  </si>
  <si>
    <t>112</t>
  </si>
  <si>
    <t>103</t>
  </si>
  <si>
    <t>95</t>
  </si>
  <si>
    <t>65</t>
  </si>
  <si>
    <r>
      <t xml:space="preserve">Megalkotott </t>
    </r>
    <r>
      <rPr>
        <i/>
        <sz val="12"/>
        <rFont val="Times New Roman"/>
        <family val="1"/>
      </rPr>
      <t>rendeletek száma:</t>
    </r>
  </si>
  <si>
    <r>
      <t xml:space="preserve">Bizottsági ülések száma </t>
    </r>
    <r>
      <rPr>
        <b/>
        <sz val="12"/>
        <rFont val="Times New Roman"/>
        <family val="1"/>
      </rPr>
      <t>összesen:</t>
    </r>
  </si>
  <si>
    <t>Ált.Isk. Igazgatósága</t>
  </si>
  <si>
    <t>Kistérségi Társulás</t>
  </si>
  <si>
    <t>A 11/2010.(I.22.)Ökt. határozattal jóváhagyott összefoglaló kimutatás a közfoglalkoztatási igényről 2010.</t>
  </si>
  <si>
    <t>Dologi kiadás</t>
  </si>
  <si>
    <t>Bér + járulék</t>
  </si>
  <si>
    <t xml:space="preserve">Önk. terhelő forrás </t>
  </si>
  <si>
    <t>Fő</t>
  </si>
  <si>
    <t>Nap</t>
  </si>
  <si>
    <t>Művelődési Központ és Városi Galéria</t>
  </si>
  <si>
    <t>332.000</t>
  </si>
  <si>
    <t>16.469.992</t>
  </si>
  <si>
    <t>823.500</t>
  </si>
  <si>
    <t>3.892</t>
  </si>
  <si>
    <t>Csongrád Város Önkormányzata Városgondnokság</t>
  </si>
  <si>
    <t>2.780.000</t>
  </si>
  <si>
    <t>61.184.015</t>
  </si>
  <si>
    <t>3.059.201</t>
  </si>
  <si>
    <t>15.914</t>
  </si>
  <si>
    <t xml:space="preserve">Csongrád Város Cigány Kisebbségi Önkormányzat </t>
  </si>
  <si>
    <t>20.000</t>
  </si>
  <si>
    <t>1.015.830</t>
  </si>
  <si>
    <t>50.792</t>
  </si>
  <si>
    <t xml:space="preserve">Csongrádi Kistérség Egy. Alapfokú Okt. Int. </t>
  </si>
  <si>
    <t>160.000</t>
  </si>
  <si>
    <t>9.040.843</t>
  </si>
  <si>
    <t>452.042</t>
  </si>
  <si>
    <t>1.934</t>
  </si>
  <si>
    <t>Csemegi Károly Könyvtár és Információs Központ</t>
  </si>
  <si>
    <t xml:space="preserve">Hajdu Tamás, Komlósi Mihály </t>
  </si>
  <si>
    <t xml:space="preserve">Városgazdasági- és Vidékfejlesztési Bizottság: </t>
  </si>
  <si>
    <t xml:space="preserve">Ügyrendi-, Jogi-, és Összeférhetetlenségi Bizottság: </t>
  </si>
  <si>
    <t xml:space="preserve">Egészségügyi- és Szociálpolitikai Bizottság: </t>
  </si>
  <si>
    <t xml:space="preserve">Oktatási- és Ifjuságpolitikai Bizottság: </t>
  </si>
  <si>
    <t>Ternai László, Szebeni István, Szegedi Györgyné,</t>
  </si>
  <si>
    <t>5.423.599</t>
  </si>
  <si>
    <t>271.180</t>
  </si>
  <si>
    <t>1.199</t>
  </si>
  <si>
    <t>Csongrád Város Önkormányzata GAMESZ</t>
  </si>
  <si>
    <t>1.888.000</t>
  </si>
  <si>
    <t>61.351.210</t>
  </si>
  <si>
    <t>3.067.560</t>
  </si>
  <si>
    <t>13.761</t>
  </si>
  <si>
    <t>708.000</t>
  </si>
  <si>
    <t>23.463.126</t>
  </si>
  <si>
    <t>1.173.156</t>
  </si>
  <si>
    <t>5.450</t>
  </si>
  <si>
    <t xml:space="preserve">Dr. Szarka Ödön Egyesített Eü. Intézmény </t>
  </si>
  <si>
    <t>76.000</t>
  </si>
  <si>
    <t>2.579.288</t>
  </si>
  <si>
    <t>128.964</t>
  </si>
  <si>
    <t>Csongrád Város Önkormányzat Polgármesteri Hiv.</t>
  </si>
  <si>
    <t>172.000</t>
  </si>
  <si>
    <t>9.663.958</t>
  </si>
  <si>
    <t>483.198</t>
  </si>
  <si>
    <t>1.785</t>
  </si>
  <si>
    <t>Piroskavárosi Szociális és Rehab. Fog. Kht.</t>
  </si>
  <si>
    <t>432.000</t>
  </si>
  <si>
    <t>12.448.746</t>
  </si>
  <si>
    <t>622.438</t>
  </si>
  <si>
    <t>3.132</t>
  </si>
  <si>
    <t>108.000</t>
  </si>
  <si>
    <t>3.221.148</t>
  </si>
  <si>
    <t>161.057</t>
  </si>
  <si>
    <t>Városi Víz- és Kommunális Kft.</t>
  </si>
  <si>
    <t>300.000</t>
  </si>
  <si>
    <t>12.319.290</t>
  </si>
  <si>
    <t>615.965</t>
  </si>
  <si>
    <t>2.871</t>
  </si>
  <si>
    <t xml:space="preserve">Közmű Szolgáltató Kft. </t>
  </si>
  <si>
    <t>1.396.000</t>
  </si>
  <si>
    <t>41.871.200</t>
  </si>
  <si>
    <t>2.093.560</t>
  </si>
  <si>
    <t>10.469</t>
  </si>
  <si>
    <t>Óvodák és Bölcsődék Igazgatósága</t>
  </si>
  <si>
    <t>436.000</t>
  </si>
  <si>
    <t>19.425.543</t>
  </si>
  <si>
    <t>971.277</t>
  </si>
  <si>
    <t>5.435</t>
  </si>
  <si>
    <t>Csongrád Megyei Önkormányzat Aranysziget Otthona</t>
  </si>
  <si>
    <t>6.105.198</t>
  </si>
  <si>
    <t>1.440</t>
  </si>
  <si>
    <t>Csongrádi Oktatási Központ, Gimnázium, Szakképző és Kollégium</t>
  </si>
  <si>
    <t>7.313.940</t>
  </si>
  <si>
    <t>1.530</t>
  </si>
  <si>
    <t>Környezet-és Természetvédők Csongrád Városi Egyesülete</t>
  </si>
  <si>
    <t>1.879.286</t>
  </si>
  <si>
    <t>93.964</t>
  </si>
  <si>
    <t xml:space="preserve">Összesen: </t>
  </si>
  <si>
    <t>8.808.000</t>
  </si>
  <si>
    <t>294.776.212</t>
  </si>
  <si>
    <t>14.067.854</t>
  </si>
  <si>
    <t>71.004</t>
  </si>
  <si>
    <r>
      <t xml:space="preserve">* </t>
    </r>
    <r>
      <rPr>
        <b/>
        <i/>
        <sz val="12"/>
        <rFont val="Times New Roman"/>
        <family val="1"/>
      </rPr>
      <t>Önkormányzatot terhelő forrás összesen</t>
    </r>
    <r>
      <rPr>
        <sz val="12"/>
        <rFont val="Times New Roman"/>
        <family val="1"/>
      </rPr>
      <t>: 14.067.854</t>
    </r>
  </si>
  <si>
    <t xml:space="preserve"> Csongrád Város Önkormányzata</t>
  </si>
  <si>
    <t xml:space="preserve">A népesség korcsoportok szerinti megoszlása  </t>
  </si>
  <si>
    <t>Korcsoport</t>
  </si>
  <si>
    <t>0-2 éves</t>
  </si>
  <si>
    <t>3-5 éves</t>
  </si>
  <si>
    <t>6-13 éves</t>
  </si>
  <si>
    <t>14-17 éves</t>
  </si>
  <si>
    <t>18-54 éves</t>
  </si>
  <si>
    <t>55-59 éves</t>
  </si>
  <si>
    <t>60-69 éves</t>
  </si>
  <si>
    <t>70-79 éves</t>
  </si>
  <si>
    <t>Összesen:</t>
  </si>
  <si>
    <t>80-… éves</t>
  </si>
  <si>
    <t>tv. szerinti 
max.</t>
  </si>
  <si>
    <t>Önk. ált. 
alkalmazott</t>
  </si>
  <si>
    <t>Iparűzési adó</t>
  </si>
  <si>
    <t>Kommunális adó
(adótárgyanként) általános mérték</t>
  </si>
  <si>
    <t>Idegenforgalmi adó</t>
  </si>
  <si>
    <t xml:space="preserve">      - épület után</t>
  </si>
  <si>
    <t xml:space="preserve">      - tartozkodás után</t>
  </si>
  <si>
    <t>Vállalkozások építményadója
Ft/m2</t>
  </si>
  <si>
    <t xml:space="preserve">  Vezetékes ivóvízellátásban részesülők</t>
  </si>
  <si>
    <t>Forgalomban lévpő gépkocsik száma</t>
  </si>
  <si>
    <t>Vendégszám</t>
  </si>
  <si>
    <t>Lakosságszám, foglalk., adózás</t>
  </si>
  <si>
    <t>vállalk.</t>
  </si>
  <si>
    <t>fh.</t>
  </si>
  <si>
    <t xml:space="preserve">Lakónépesség jan. 01-jén  </t>
  </si>
  <si>
    <t xml:space="preserve">Regisztrált munkanélküliek száma </t>
  </si>
  <si>
    <t xml:space="preserve">Foglalkoztatottak száma  </t>
  </si>
  <si>
    <t xml:space="preserve">Helyi iparűzési adóalany  </t>
  </si>
  <si>
    <t xml:space="preserve">Kereskedelmi szálláshely </t>
  </si>
  <si>
    <t xml:space="preserve">Bedő Tamás </t>
  </si>
  <si>
    <t xml:space="preserve">Gyovai Gáspár </t>
  </si>
  <si>
    <t xml:space="preserve">Fábián György </t>
  </si>
  <si>
    <t xml:space="preserve">Havasi Jánosné </t>
  </si>
  <si>
    <t xml:space="preserve">Hegedűs Péter </t>
  </si>
  <si>
    <t xml:space="preserve">Dr. Héjja István </t>
  </si>
  <si>
    <t>Kiss Péter</t>
  </si>
  <si>
    <t>Dr. Kurucz Ferenc</t>
  </si>
  <si>
    <t xml:space="preserve">Murányi László </t>
  </si>
  <si>
    <t xml:space="preserve">Nagypál Sándor </t>
  </si>
  <si>
    <t>Dr. Pap Gabriella</t>
  </si>
  <si>
    <t>Pozsár Tibor</t>
  </si>
  <si>
    <t>Dr. Somogyi Árpád</t>
  </si>
  <si>
    <t xml:space="preserve">Szebeni István </t>
  </si>
  <si>
    <t xml:space="preserve">Szegedi Györgyné </t>
  </si>
  <si>
    <t xml:space="preserve">Dr. Tarr Ágnes </t>
  </si>
  <si>
    <t xml:space="preserve">Ternai László </t>
  </si>
  <si>
    <t>Pénzügyi Bizottság:</t>
  </si>
  <si>
    <t>Dr. Tarr Ágnes, Kiss Péter, Dr. Héjja István</t>
  </si>
  <si>
    <t>Kecskésné Pozsár Mária, N.Orbán István</t>
  </si>
  <si>
    <t xml:space="preserve">Dr. Kurucz Ferenc, Nagypál Sándor, Havasi Jánosné, </t>
  </si>
  <si>
    <t>9. melléklet</t>
  </si>
  <si>
    <t>9/a. sz. melléklet</t>
  </si>
  <si>
    <t xml:space="preserve">Csongrád Város Önkormányzata  </t>
  </si>
  <si>
    <t>Bizottságok tagjai:</t>
  </si>
  <si>
    <t xml:space="preserve">Dr. Nádudvari Tibor, Dr. Baranyiné Lantos Erika  </t>
  </si>
  <si>
    <t>Dr. Bodor Csaba, Kapus József</t>
  </si>
  <si>
    <t xml:space="preserve">Fábián György, Kaczibáné Molnár Katalin, Pozsár Tibor </t>
  </si>
  <si>
    <t>Dr. Pap Gabriella, Havasi Jánosné, Hegedűs Péter,</t>
  </si>
  <si>
    <t>Kaczibáné Molnár Katalin</t>
  </si>
  <si>
    <t>A képviselő-testület tagjai:</t>
  </si>
  <si>
    <t>Művelődési és Sport Bizottság:</t>
  </si>
  <si>
    <t>Dr.Somogyi Árpád, Kaczibáné Molnár Katalin, Murányi László</t>
  </si>
  <si>
    <t>Kádár Katalin, Szabó József</t>
  </si>
  <si>
    <t>Nagygyörgy János, Kiss István</t>
  </si>
  <si>
    <t xml:space="preserve"> </t>
  </si>
  <si>
    <t>Csongrád Város Önkormányzata</t>
  </si>
  <si>
    <t>1.sz.melléklet</t>
  </si>
  <si>
    <t>Szervezeti változások        (2007.I. félévtől – 2010. I. félév)</t>
  </si>
  <si>
    <t>Megnevezés</t>
  </si>
  <si>
    <t>Képviselő-testületi határozat száma</t>
  </si>
  <si>
    <t>Időpont</t>
  </si>
  <si>
    <t>Csongrádi Egyesített Alapfokú Oktatási Intézmény jogutódja lett a Csongrádi Kistérség Egyesített Alapfokú Oktatási Intézmény</t>
  </si>
  <si>
    <t xml:space="preserve"> 149/2007. (VI.22.)</t>
  </si>
  <si>
    <t>2007. augusztus 01.</t>
  </si>
  <si>
    <t>Szociális Ellátások Intézménye feladatátadása a Csongrádi Kistérség Többcélú Társulása részére</t>
  </si>
  <si>
    <t>2007. április 01.</t>
  </si>
  <si>
    <t>Piroskavárosi Szociális és Rehabilitációs Foglalkoztató Kht. átalakítása Piroskavárosi Szociális és Rehabilitációs Foglalkoztató Nonprofit Kft.-vé</t>
  </si>
  <si>
    <t>133/2009./V.22./</t>
  </si>
  <si>
    <t>2009.június 01.</t>
  </si>
  <si>
    <t>Dr. Szarka Ödön Egyesített Egészségügyi Intézmény jogutódja lett a Dr. Szarka Ödön Kistérségi Egészségügyi Szolgáltató Kft.</t>
  </si>
  <si>
    <t>130/2008.(V.23.)</t>
  </si>
  <si>
    <t>2009.április 01.</t>
  </si>
  <si>
    <t xml:space="preserve">Csongrád Városi Víz-és Kommunális Kft. átalakulásával létrejött a Csongrádi Közmű Szolgáltató Kft. </t>
  </si>
  <si>
    <t xml:space="preserve"> 202/2009.(VIII.28.)</t>
  </si>
  <si>
    <t>2010. január 05.</t>
  </si>
  <si>
    <t>2006.</t>
  </si>
  <si>
    <t>2007.</t>
  </si>
  <si>
    <t>2008.</t>
  </si>
  <si>
    <t xml:space="preserve">2009. </t>
  </si>
  <si>
    <t>2010. I. félév</t>
  </si>
  <si>
    <t>Gépjárműadó</t>
  </si>
  <si>
    <t>Termőföld bérbeadásából származó jövedelemadó</t>
  </si>
  <si>
    <t>Talajterhelési díj</t>
  </si>
  <si>
    <t>Magánszemélyek kommunális adója</t>
  </si>
  <si>
    <t>Építményadó</t>
  </si>
  <si>
    <t>Idegenforgalmi adó épület után</t>
  </si>
  <si>
    <t>Iparűzési adó állandó tev. után</t>
  </si>
  <si>
    <t>Iparűzési adó ideiglenes tev. után</t>
  </si>
  <si>
    <t>Idegenforgalmi adó tartózókodás után</t>
  </si>
  <si>
    <t>Önkormányzati adóhatóság által kezelt adóbevételek összesen.</t>
  </si>
  <si>
    <t>Helyi adókhoz kapcsolódó pótlékok, bírságok</t>
  </si>
  <si>
    <t>2009.</t>
  </si>
  <si>
    <t xml:space="preserve">2010. </t>
  </si>
  <si>
    <t>Egyéni vállalkozók száma</t>
  </si>
  <si>
    <t>Kereskedelmi és vendéglátó-ipari egységek száma:</t>
  </si>
  <si>
    <t>Magánszemélyek üzlete</t>
  </si>
  <si>
    <t>Állami vállalat, szöv. üzlete</t>
  </si>
  <si>
    <t>Társas vállalkozások üzlete</t>
  </si>
  <si>
    <t xml:space="preserve">Összes üzlet  száma: </t>
  </si>
  <si>
    <t xml:space="preserve">            Helyi adók összesen</t>
  </si>
  <si>
    <t>Kimutatás az adóbevételek alakulásáról</t>
  </si>
  <si>
    <t>adatok eFt-ban</t>
  </si>
  <si>
    <t>Vállalkozások, üzletek száma</t>
  </si>
  <si>
    <t xml:space="preserve">2006. </t>
  </si>
  <si>
    <t>GYERMEKINTÉZMÉNYEK</t>
  </si>
  <si>
    <t>Bölcsőde</t>
  </si>
  <si>
    <t>Férőhely</t>
  </si>
  <si>
    <t>db</t>
  </si>
  <si>
    <t>Beiratott gyerekek/ teljesített gondozási napok</t>
  </si>
  <si>
    <t>fő</t>
  </si>
  <si>
    <t>72/48</t>
  </si>
  <si>
    <t>73/52</t>
  </si>
  <si>
    <t>72/53</t>
  </si>
  <si>
    <t>72/58</t>
  </si>
  <si>
    <t>Gyermekcsoport</t>
  </si>
  <si>
    <t>Gondozónő</t>
  </si>
  <si>
    <t>Férőhely kihasználtság (beírt gy. / telj. gond.nap)</t>
  </si>
  <si>
    <t>%</t>
  </si>
  <si>
    <t>110,8 / 73,8</t>
  </si>
  <si>
    <t>112,3 / 80</t>
  </si>
  <si>
    <t>110,8 / 81,54</t>
  </si>
  <si>
    <t>110,8 / 89,2</t>
  </si>
  <si>
    <t>Egy csoportra jutó gyermek (beírt gy. / telj. gond.nap)</t>
  </si>
  <si>
    <t>10,3 / 6,8</t>
  </si>
  <si>
    <t>10,4 / 7,4</t>
  </si>
  <si>
    <t>10,3 / 7,6</t>
  </si>
  <si>
    <t>10,3 / 8,3</t>
  </si>
  <si>
    <t>Egy gondozónőre jutó gyermek (beírt gy. / telj. gond.nap)</t>
  </si>
  <si>
    <t>5,54 / 3,69</t>
  </si>
  <si>
    <t>5,6 / 4</t>
  </si>
  <si>
    <t>5,54 / 4,07</t>
  </si>
  <si>
    <t>5,54 / 4,5</t>
  </si>
  <si>
    <t>Óvoda</t>
  </si>
  <si>
    <t>Beiratott gyerekek</t>
  </si>
  <si>
    <t>Főállású pedagógus</t>
  </si>
  <si>
    <t>Férőhely kihasználtság</t>
  </si>
  <si>
    <t>Egy csoportra jutó gyermek</t>
  </si>
  <si>
    <t>Egy óvodapadagógusra jutó gyermek</t>
  </si>
  <si>
    <t>OKTATÁSI INTÉZMÉNYEK  2007-től CSKTT fenntartásban</t>
  </si>
  <si>
    <t>Általános Iskola</t>
  </si>
  <si>
    <t>Kisterem, szükségterem</t>
  </si>
  <si>
    <t>Tornaterem, tornaszoba</t>
  </si>
  <si>
    <t>Létszámadatok</t>
  </si>
  <si>
    <t>Nappali tanuló</t>
  </si>
  <si>
    <t>Pedagógus</t>
  </si>
  <si>
    <t>Pedagógus (Művészeti)</t>
  </si>
  <si>
    <t>Egy osztályteremre jutó tanuló össz. terem</t>
  </si>
  <si>
    <t>Egy osztályra jutó nappali tanuló</t>
  </si>
  <si>
    <t>Egy pedagógusra jutó nappali tanuló</t>
  </si>
  <si>
    <t>Diákotthon - általános iskola</t>
  </si>
  <si>
    <t>Diákotthoni férőhely</t>
  </si>
  <si>
    <t>Diákotthonban elhelyezett</t>
  </si>
  <si>
    <t>EGÉSZSÉGÜGYI -SZOCIÁLIS ELLÁTÁS</t>
  </si>
  <si>
    <t>Szociális intézmények (2007-től CSKTT fenntartásban)</t>
  </si>
  <si>
    <t>Engedélyezett kapacitás</t>
  </si>
  <si>
    <t>férőhely</t>
  </si>
  <si>
    <t>Ebből működő kapacitás</t>
  </si>
  <si>
    <t>Elhelyezett betegek</t>
  </si>
  <si>
    <t>Működő kapacitás aránya</t>
  </si>
  <si>
    <t>Engedélyezett kapacitás férőhely kihasználtsága</t>
  </si>
  <si>
    <t>Egyéb szállást adó otthon</t>
  </si>
  <si>
    <t>Idősek klubja nappali</t>
  </si>
  <si>
    <t>Kihasználtság</t>
  </si>
  <si>
    <t>Körzeti egészségügyi szolgálat</t>
  </si>
  <si>
    <t>Engedélyezett körzet</t>
  </si>
  <si>
    <t>Ebből működő körzet</t>
  </si>
  <si>
    <t>Orvos</t>
  </si>
  <si>
    <t>Járóbeteg szakellátás - 2009.ápr.1-től KFT formában</t>
  </si>
  <si>
    <t>Rendelőintézet évi telj. Orvosi óra</t>
  </si>
  <si>
    <t>adatszolg.kötelezettség megszűnése miatt adat nem áll rendelkezésre</t>
  </si>
  <si>
    <t>Ebből nem fogászati orvosi óra</t>
  </si>
  <si>
    <t>fogászati orvosi óra</t>
  </si>
  <si>
    <t>Rendelőintézeti évi gyógykezelés eset</t>
  </si>
  <si>
    <t>Ebből nem fogászati gyógykezelési eset</t>
  </si>
  <si>
    <t>Víz- és csatorna egyéb ellátási adatai</t>
  </si>
  <si>
    <t>Szolgáltatott vízmennyiség</t>
  </si>
  <si>
    <t>m3/nap</t>
  </si>
  <si>
    <t>Ivóvízvezeték-hálózat</t>
  </si>
  <si>
    <t>km</t>
  </si>
  <si>
    <t>Közkifolyó</t>
  </si>
  <si>
    <t>Ivóvíztároló térfogat</t>
  </si>
  <si>
    <t>m3</t>
  </si>
  <si>
    <t>Zárt közcsatorna hálózat</t>
  </si>
  <si>
    <t>Ebből elválasztó rendszer szennyvízelv.</t>
  </si>
  <si>
    <t>Tisztított szennyvíz</t>
  </si>
  <si>
    <t>Tisztítatlanul elvezett szennyvíz</t>
  </si>
  <si>
    <t>Kiépített  víztermelő kapacitás</t>
  </si>
  <si>
    <t xml:space="preserve"> Kiépített szennyvízvíztisztító telep kapacitás</t>
  </si>
  <si>
    <t xml:space="preserve"> Szilárd hulladéklerakó tp. szabad kap.</t>
  </si>
  <si>
    <t xml:space="preserve"> telep nincs, felméretlen nagy gödör van</t>
  </si>
  <si>
    <t xml:space="preserve">  csatornázott lakásban lakik</t>
  </si>
  <si>
    <t xml:space="preserve">  Összes lakás</t>
  </si>
  <si>
    <t xml:space="preserve">    Zárt közcsatorna hál.-ba  kapcsolt</t>
  </si>
  <si>
    <t>Kimutatás az önkormányzat bevételeinek és kiadásainak 
alakulásáról 2006-2010.</t>
  </si>
  <si>
    <t xml:space="preserve">Bevétel </t>
  </si>
  <si>
    <t>1. Állami normatíva</t>
  </si>
  <si>
    <t>2. Közp. Összes előir.</t>
  </si>
  <si>
    <t xml:space="preserve">   dologi kiadás</t>
  </si>
  <si>
    <t xml:space="preserve">   egyéb folyó kiadás</t>
  </si>
  <si>
    <t xml:space="preserve">   előző évi állami tám.visszafiz.</t>
  </si>
  <si>
    <t xml:space="preserve">   kamatkiadás</t>
  </si>
  <si>
    <t xml:space="preserve">   rövid lejáratú hitel törlesztés</t>
  </si>
  <si>
    <t xml:space="preserve">   ebből hitel törlesztés</t>
  </si>
  <si>
    <t>3. Közp. előir.</t>
  </si>
  <si>
    <t xml:space="preserve">4. SZJA +  kieg. </t>
  </si>
  <si>
    <t>5. Termőföld b. szárm. jöv.</t>
  </si>
  <si>
    <t>6. Helyi adóbevétel</t>
  </si>
  <si>
    <t>7. Gépjárműadó</t>
  </si>
  <si>
    <t>8. Bírságok</t>
  </si>
  <si>
    <t>9. Egyéb átengedett adó, környezetvéd.-i bírság</t>
  </si>
  <si>
    <t>10. Intézmény saját bev. (pm-mel)</t>
  </si>
  <si>
    <t>11.Önkormányzati sajátos felh. és tőkebevét., egyéb önk.saját bevétel 2004-ben</t>
  </si>
  <si>
    <t>12. Int. átvett bev.</t>
  </si>
  <si>
    <t>13. Vagyong. bev.</t>
  </si>
  <si>
    <t>14. Működ c. hitel</t>
  </si>
  <si>
    <t>15. Felhalm. c. hitel, kötvény</t>
  </si>
  <si>
    <t>16. Hulladéklerakó (saját)</t>
  </si>
  <si>
    <t>17. Kerékpárút építés</t>
  </si>
  <si>
    <t>18. Területi kiegy. Támogatás</t>
  </si>
  <si>
    <t xml:space="preserve">19. CÉDA </t>
  </si>
  <si>
    <t>20. Műk. képt. vált önk. kieg. állami támog. (ÖNHIKI), BM keret</t>
  </si>
  <si>
    <t>21 Önkorm. bevétel</t>
  </si>
  <si>
    <t>22. TB finanszírozás</t>
  </si>
  <si>
    <t>23. Összes bevétel</t>
  </si>
  <si>
    <t>Kiadás</t>
  </si>
  <si>
    <t>1. Személyi juttatás</t>
  </si>
  <si>
    <t>Eszközök beszerezve, építési kivitelezés 2008-ban befejezésre került. A rekultiváció közbeszerzési eljárást követő kivitelezése folyamatban van. A Homokhátsági projekt keretében még esetlegesen várható közbeszerzési eljárás a rekultivációval kapcsolatban. A vaskúti bekötő út megépült, 2009. novemberében átadásra került, a forgalomba helyezési eljárás folyamatban van. Az üzemeltetésre vonatkozó közbeszerzési eljárás során a ZP Homokhátság Konzorcium nyerte el a vagyonkezelési és közszolgáltatói feladatok ellátását, az aktivált eszközök átadása folyamatosan történik.  A szerződésnek megfelelően határidőben a 2009. évi fejlesztés megvalósult, 3 inert hulladéklerakó megépült, 1 db inert aprítógép, 1db gumikerekes kotrógép beszerzése megtörtént. A rekultivált területek hasznosítási pályázata elbírlás alatt. A 2010. évi fejlesztési terv jóváhagyása folyamatban.</t>
  </si>
  <si>
    <t>Dél-alföldi Ivóvízminőség-javító program szakaszolása szerint, tervezés kész.</t>
  </si>
  <si>
    <t xml:space="preserve">Nyertes pályázat, tetőszerkezet felújítás, külső nyílászáró csere megtörtént. </t>
  </si>
  <si>
    <r>
      <t>Fő u. 64 (DAOP):</t>
    </r>
    <r>
      <rPr>
        <sz val="10"/>
        <rFont val="Times New Roman"/>
        <family val="1"/>
      </rPr>
      <t xml:space="preserve"> támogatott, átadás aug-ban.    </t>
    </r>
    <r>
      <rPr>
        <u val="single"/>
        <sz val="10"/>
        <rFont val="Times New Roman"/>
        <family val="1"/>
      </rPr>
      <t>Piroskavárosi Idősek Otthona (TIOP)</t>
    </r>
    <r>
      <rPr>
        <sz val="10"/>
        <rFont val="Times New Roman"/>
        <family val="1"/>
      </rPr>
      <t xml:space="preserve">: támogatott, megvalósítás kész.     </t>
    </r>
    <r>
      <rPr>
        <u val="single"/>
        <sz val="10"/>
        <rFont val="Times New Roman"/>
        <family val="1"/>
      </rPr>
      <t>Síp utca 3-5.</t>
    </r>
    <r>
      <rPr>
        <sz val="10"/>
        <rFont val="Times New Roman"/>
        <family val="1"/>
      </rPr>
      <t xml:space="preserve"> szám Hrsz:699. alatt lévő épület átalakításával, bővítéssel fogyatékos személyek nappali intézményének kialakítása megtörtént.  </t>
    </r>
    <r>
      <rPr>
        <u val="single"/>
        <sz val="10"/>
        <rFont val="Times New Roman"/>
        <family val="1"/>
      </rPr>
      <t>Tanyabusz-Tanyagondnoki szolg. fejlesztés (EMVA)</t>
    </r>
    <r>
      <rPr>
        <sz val="10"/>
        <rFont val="Times New Roman"/>
        <family val="1"/>
      </rPr>
      <t xml:space="preserve">: támogatott, gépjármű beszerzés megtörtént, a támogatás folyósítása megtörtént      
</t>
    </r>
  </si>
  <si>
    <t>Kivitelezés megtörtént, üzemelő létesítmény.</t>
  </si>
  <si>
    <t xml:space="preserve">  6/a-b.sz. melléklet </t>
  </si>
  <si>
    <t>2. Járulékok</t>
  </si>
  <si>
    <t>3. Dologi kiad.</t>
  </si>
  <si>
    <t>4. Pénzeszk. átad. egyéb támog</t>
  </si>
  <si>
    <t>5. Ellátottak pénb. jutt.</t>
  </si>
  <si>
    <t>6. Beruházási felújít. kiad., kölcsönnyújtás visszafiz.</t>
  </si>
  <si>
    <t>Osztályterem (szaktanterem is)</t>
  </si>
  <si>
    <t>Egyéb oktatási helyiség (külön fejlesztő helyiség, könyvtár)</t>
  </si>
  <si>
    <t>Pedagógus (Szakszolgálat nélkül)</t>
  </si>
  <si>
    <t>Művészeti oktatásban részt vevő (nem normatívások is)</t>
  </si>
  <si>
    <t>Egy osztályteremre jutó osztály</t>
  </si>
  <si>
    <t>Me</t>
  </si>
  <si>
    <t>Társulás (kerékpárút, közkincs kerekasztal, sport pályázatok)</t>
  </si>
  <si>
    <t>Homokhátsági projekt</t>
  </si>
  <si>
    <t xml:space="preserve">  4/aa.sz.melléklet </t>
  </si>
  <si>
    <t xml:space="preserve">  1575                   104</t>
  </si>
  <si>
    <t>Mérleg adatok</t>
  </si>
  <si>
    <t>7. Hitel, törlesztés</t>
  </si>
  <si>
    <t>8. Összes kiadás:</t>
  </si>
  <si>
    <t>S z o c i á l p o l i t i k a i  k i a d á s o k</t>
  </si>
  <si>
    <t>2010. 06.30-ig</t>
  </si>
  <si>
    <t>eFt</t>
  </si>
  <si>
    <t>Rendszeres szociális pénzbeli ellátások</t>
  </si>
  <si>
    <t>Időskorúak járadéka</t>
  </si>
  <si>
    <t>Lakásfenntartási tám.</t>
  </si>
  <si>
    <t>Lakásfenntartási tám. adósságcsökkentési tám.-hoz</t>
  </si>
  <si>
    <t>Adósságcsökkentési tám.</t>
  </si>
  <si>
    <t>Méltányos laktám.</t>
  </si>
  <si>
    <t>Ápolási díj alanyi + fokozott</t>
  </si>
  <si>
    <t>Ápolási díj méltányos</t>
  </si>
  <si>
    <t>Fokzott ápolási díj kieg. 2008.07.01-től</t>
  </si>
  <si>
    <t>Fűtéstámogatás 2006.10.01-től</t>
  </si>
  <si>
    <t>Munkanélküliek ellátása</t>
  </si>
  <si>
    <t>Rendszeres gyermekvédelmi pénzbeli ellátások</t>
  </si>
  <si>
    <t>Rendszeres gyermekvéd. kedv.</t>
  </si>
  <si>
    <t>Kiegészítő gyermekvéd. (2006.04.01-től)</t>
  </si>
  <si>
    <t>Óvodáztatási tám.</t>
  </si>
  <si>
    <t>Kiegészítő gyermekvéd. pótlék</t>
  </si>
  <si>
    <t>Eseti pénzbeli szociális ellátások</t>
  </si>
  <si>
    <t>Átmeneti (pénzbeli, termszetbeni szoc. kölcsön)</t>
  </si>
  <si>
    <t>Születési támogatás</t>
  </si>
  <si>
    <t>Temetési segély</t>
  </si>
  <si>
    <t>Köztemetés</t>
  </si>
  <si>
    <t>Közgyógy alanyi</t>
  </si>
  <si>
    <t>Közgyógy méltányos</t>
  </si>
  <si>
    <t>Közgyógy normatív</t>
  </si>
  <si>
    <t>Közlekedési tám.</t>
  </si>
  <si>
    <t>Kommunális hulladék</t>
  </si>
  <si>
    <t>Eseti pénzbeli gyermekvédelmi ellátások</t>
  </si>
  <si>
    <t>Rendkívüli gyermekvédelmi
(pénzbeli+természetbeni, étkezési tám.+időszaki tám.)</t>
  </si>
  <si>
    <t>BURSA</t>
  </si>
  <si>
    <t>Fogyat. gyermekek. tám. 
(2008. 05. 01-től)</t>
  </si>
  <si>
    <t>Közmű Szolg KFT</t>
  </si>
  <si>
    <t>nincs információ, ez nem mérhető</t>
  </si>
  <si>
    <t>t</t>
  </si>
  <si>
    <t xml:space="preserve">    Ivóvízvezeték hálózatba kapcsolt</t>
  </si>
  <si>
    <t>PÁLYÁZATOKON NYERT ÖSSZEGEK 2006-2010. VI. 30-IG</t>
  </si>
  <si>
    <t>adatok db/e Ft-ban</t>
  </si>
  <si>
    <t>Intézmény neve</t>
  </si>
  <si>
    <t>2010. VI.30-i állapot szerint</t>
  </si>
  <si>
    <t>Nyert pályázat száma</t>
  </si>
  <si>
    <t>Városgondnokság</t>
  </si>
  <si>
    <t>Dr. Szarka Ödön Egyesített Eü. Int.</t>
  </si>
  <si>
    <t>Szociális Ellátások Intézménye</t>
  </si>
  <si>
    <t>Gamesz</t>
  </si>
  <si>
    <t>Óvodák Ig.</t>
  </si>
  <si>
    <t>Iskolák Ig.</t>
  </si>
  <si>
    <t>Műv. Közp.  és Városi Galéria</t>
  </si>
  <si>
    <t>Városi Könyvtár és Inf. Közp.</t>
  </si>
  <si>
    <t>Védőnői Szolgálat</t>
  </si>
  <si>
    <t>Alkotóház</t>
  </si>
  <si>
    <t>Tűzoltóság</t>
  </si>
  <si>
    <t>Polgármesteri Hivatal</t>
  </si>
  <si>
    <t>Forráshiány, BM keret</t>
  </si>
  <si>
    <t>Összesen</t>
  </si>
  <si>
    <t>Szoc.Ell.Int.</t>
  </si>
  <si>
    <t>Piroskavárosi Idősek Otthona</t>
  </si>
  <si>
    <t>Iskolák</t>
  </si>
  <si>
    <t>2007. Költségvetési év</t>
  </si>
  <si>
    <t>Teljesítménymotíváció (óvoda, iskola)</t>
  </si>
  <si>
    <t>21 912 592 Ft</t>
  </si>
  <si>
    <t>Alapfokú művészoktatási intézmények támogatása</t>
  </si>
  <si>
    <t xml:space="preserve">  1 404 200 Ft</t>
  </si>
  <si>
    <t>Informatikai és eszközbeszerzési pályázat</t>
  </si>
  <si>
    <t xml:space="preserve">  4 481 400 Ft</t>
  </si>
  <si>
    <t>Pedagógiai szakszolgálat</t>
  </si>
  <si>
    <t xml:space="preserve">     220 000 Ft</t>
  </si>
  <si>
    <t>28 018 192 Ft</t>
  </si>
  <si>
    <t>2008. Költségvetési év</t>
  </si>
  <si>
    <t>Csongrádi Kistérség Többcélú Társulása</t>
  </si>
  <si>
    <t>Általános Iskolák</t>
  </si>
  <si>
    <t>Teljesítménymotívációs pályázat</t>
  </si>
  <si>
    <t>15 268 000 Ft</t>
  </si>
  <si>
    <t>Szakmai és informatikai</t>
  </si>
  <si>
    <t xml:space="preserve">  5 268 200 Ft</t>
  </si>
  <si>
    <t>Művészeti iskola</t>
  </si>
  <si>
    <t xml:space="preserve">  2 417 525 Ft</t>
  </si>
  <si>
    <t>Esélyegyenlőség – Képesség kibontakoztató</t>
  </si>
  <si>
    <t>10 332 000 Ft</t>
  </si>
  <si>
    <t>Esélyegyenlőség – Egységes Ped. Szakszolgálat</t>
  </si>
  <si>
    <t xml:space="preserve">     211 000 Ft</t>
  </si>
  <si>
    <t>33 496 725 Ft</t>
  </si>
  <si>
    <t>Óvodák</t>
  </si>
  <si>
    <t>4 241 000 Ft</t>
  </si>
  <si>
    <t xml:space="preserve">   663 600 Ft</t>
  </si>
  <si>
    <t>4 904 600  Ft</t>
  </si>
  <si>
    <t>2009. Költségvetési év</t>
  </si>
  <si>
    <t>Informatikai és eszközfejlesztés</t>
  </si>
  <si>
    <t>3 960 100 Ft</t>
  </si>
  <si>
    <t>Mérés, értékelés, minőségbiztosítás</t>
  </si>
  <si>
    <t>7 020 000 Ft</t>
  </si>
  <si>
    <t>Nem kapott támogatást</t>
  </si>
  <si>
    <t>Művészeti iskola támogatás</t>
  </si>
  <si>
    <t>2 311 000 Ft</t>
  </si>
  <si>
    <t>Pedagógiai Szakszolgálat eszközfejlesztés</t>
  </si>
  <si>
    <t xml:space="preserve">   710 000 Ft</t>
  </si>
  <si>
    <t>IPR pályázat</t>
  </si>
  <si>
    <t>6 482 944 Ft</t>
  </si>
  <si>
    <t>20 484 044 Ft</t>
  </si>
  <si>
    <t>1 890 000 Ft</t>
  </si>
  <si>
    <t>1 926 000 Ft</t>
  </si>
  <si>
    <t>3 816 000 Ft</t>
  </si>
  <si>
    <t>Az OKM Támogatáskezelő által kiírt oktatási pályázatok és az elnyert támogatási összegek</t>
  </si>
  <si>
    <t>Állományi érték</t>
  </si>
  <si>
    <t>Eszközök</t>
  </si>
  <si>
    <t>1991.</t>
  </si>
  <si>
    <t>Források</t>
  </si>
  <si>
    <t>1. Vagyoni értékű jogok (1111.1121)</t>
  </si>
  <si>
    <t>1.Induló tőke (411)</t>
  </si>
  <si>
    <t>2. Szellemi termékek (1112.1122)</t>
  </si>
  <si>
    <t>2.Tőkeváltozások (412)</t>
  </si>
  <si>
    <t>3.</t>
  </si>
  <si>
    <t>Értékesítési tartalék</t>
  </si>
  <si>
    <t>3. Egyéb immater. javak (1113.1123)</t>
  </si>
  <si>
    <t>I.  Immateriális javak (112.112)</t>
  </si>
  <si>
    <t>1.Ktgv-i tartalék elszám.</t>
  </si>
  <si>
    <t>1. Ingatlanok kapcs. V. jog. (121,122)</t>
  </si>
  <si>
    <t xml:space="preserve">     tárgyévi ktgv-i tartalék</t>
  </si>
  <si>
    <t>2. Gépek, berend., felszerel. (131,132)</t>
  </si>
  <si>
    <t xml:space="preserve">     előző évi ktgv-i tartalék</t>
  </si>
  <si>
    <t>3. Járművek (141,142)</t>
  </si>
  <si>
    <t>I.Ktgv-i tartalékok összesen</t>
  </si>
  <si>
    <t>4. Beruházások, felújítások</t>
  </si>
  <si>
    <t>1.Vállalk. tart. elszám. (4221,4224)</t>
  </si>
  <si>
    <t>5. Beruházásra átadott előlegek</t>
  </si>
  <si>
    <t xml:space="preserve">     tárgyévi vállalk. tartalék</t>
  </si>
  <si>
    <t>II. Tárgyi eszközök összesen</t>
  </si>
  <si>
    <t>II. Vállalkozási tartalék összesen</t>
  </si>
  <si>
    <t>1. Egyéb t. részesedés (171,175-ből)</t>
  </si>
  <si>
    <t>E.) TARTALÉKOK ÖSSZESEN</t>
  </si>
  <si>
    <t>2.T. hitelek, értékpapír (172-174,175-ből)</t>
  </si>
  <si>
    <t>Tartozás fejl.célú kötvény</t>
  </si>
  <si>
    <t>3. Egyéb tartósan adott kölcsön (19)</t>
  </si>
  <si>
    <t>Tartozás működési célú kötvény</t>
  </si>
  <si>
    <t>III. Befektetett pü-i eszköz össz.</t>
  </si>
  <si>
    <t>3.Beruh.fejlesztési hitelek</t>
  </si>
  <si>
    <t>IV. Üzemeltetésre, kez. átadott eszk.</t>
  </si>
  <si>
    <t>4.Egyéb hosszú lejáratú köt.(438)</t>
  </si>
  <si>
    <t>A.) BEFEKTETETT ESZK.ÖSSZESEN</t>
  </si>
  <si>
    <t xml:space="preserve">I.Hosszú lejáratú kötelezettségek </t>
  </si>
  <si>
    <t>1. Anyagok (21-22)</t>
  </si>
  <si>
    <t>Rövid lejáratú hitelek</t>
  </si>
  <si>
    <t>2. Befejelezetlen term. fék. term. (26)</t>
  </si>
  <si>
    <t>3.Kötelezettség (szállító)(441-443)</t>
  </si>
  <si>
    <t>3. Növedék-, hízó és egyéb állat. (25)</t>
  </si>
  <si>
    <t xml:space="preserve">    tárgyévi ktgv-i száll.-i köt.</t>
  </si>
  <si>
    <t>4. Késztermékek (24)</t>
  </si>
  <si>
    <t xml:space="preserve">    t. évet követő év szállítói köt.</t>
  </si>
  <si>
    <t>4.sz.melléklet</t>
  </si>
  <si>
    <t xml:space="preserve">                                                                                                4/a.sz.melléklet</t>
  </si>
  <si>
    <t>4/aa.sz.melléklet</t>
  </si>
  <si>
    <t>4/b.sz.melléklet</t>
  </si>
  <si>
    <t xml:space="preserve">            4/c.sz.melléklet</t>
  </si>
  <si>
    <t>2/a. Áruk és közv. Szolg. (23-ból)</t>
  </si>
  <si>
    <t>4.Egyéb rövid lejáratú kötelezettség</t>
  </si>
  <si>
    <t>Iparűzési adó feltöltés miatti kötel.</t>
  </si>
  <si>
    <t>Helyi adó túlfizetés</t>
  </si>
  <si>
    <t>Felhalmozási célú kötvény kibocs.
származó tartozás következő évi részlet</t>
  </si>
  <si>
    <t xml:space="preserve">Műk. célú kötvények sz. tart. köv. évi </t>
  </si>
  <si>
    <t>I. Készletek összesen</t>
  </si>
  <si>
    <t xml:space="preserve">    beruh.fejl.hitel köv.évi törl.</t>
  </si>
  <si>
    <t>1. Követelés szolg-ból (vevők)(282)</t>
  </si>
  <si>
    <t xml:space="preserve">    hosszú lejáratú hit.köv.évi törl.</t>
  </si>
  <si>
    <t>Működési célú hosszú lejáratú hitel
következeő évi törlesztése</t>
  </si>
  <si>
    <t>2. Adósok (281)</t>
  </si>
  <si>
    <t xml:space="preserve">    t. évi ktgv-t terh. rövid köt.</t>
  </si>
  <si>
    <t>4. Egyéb követ. (283-284,289,19-ből)</t>
  </si>
  <si>
    <t>II. Rövid lejáratú kötelezettségek</t>
  </si>
  <si>
    <t xml:space="preserve">   különf.egyéb követelések</t>
  </si>
  <si>
    <t>1. Ktgv-i passzív függő elszám.</t>
  </si>
  <si>
    <t>II. Követelések összesen</t>
  </si>
  <si>
    <t>2. Ktgv-i passzív átfutó elszám.</t>
  </si>
  <si>
    <t>2. Forg. célú hitel-visz.értékpapírok</t>
  </si>
  <si>
    <t>3. Ktsgv-i passzív kiegy.elszámol.</t>
  </si>
  <si>
    <t>III. Értékpapírok összesen</t>
  </si>
  <si>
    <t>4. Ktsgv-en kívüli passzív kiegy.elsz.</t>
  </si>
  <si>
    <t>1. Pénztárak, csekkek, betétkönyv (33)</t>
  </si>
  <si>
    <t xml:space="preserve">   Ki-en kívüli letéti elsz.</t>
  </si>
  <si>
    <t>2. Költségvetési bankszámlák (34)</t>
  </si>
  <si>
    <t xml:space="preserve">III. Egyéb passzív elszám. </t>
  </si>
  <si>
    <t>4. Idegen pénzeszközök (36)</t>
  </si>
  <si>
    <t>F.) KÖTELEZETTSÉGEK ÖSSZES.</t>
  </si>
  <si>
    <t>IV. Pénzeszközök összesen</t>
  </si>
  <si>
    <t>1/a. Ktgv-i aktív függő elszámol.</t>
  </si>
  <si>
    <t>}  10403</t>
  </si>
  <si>
    <t>2/a. Ktgv-i aktív átfutó elszám.</t>
  </si>
  <si>
    <t>3/a. Ktgv-i aktív kiegyenlítő elsz.</t>
  </si>
  <si>
    <t>V. Egyéb aktív pü-i elsz. összesen</t>
  </si>
  <si>
    <t>B.) FORGÓESZKÖZÖK ÖSSZESEN</t>
  </si>
  <si>
    <t>ESZKÖZÖK ÖSSZESEN</t>
  </si>
  <si>
    <t>FORRÁSOK ÖSSZESEN</t>
  </si>
  <si>
    <t>D.)SAJÁT TŐKE ÖSSZESEN</t>
  </si>
  <si>
    <t>7. sz. melléklet</t>
  </si>
  <si>
    <t>adatok db, eFt</t>
  </si>
  <si>
    <t>L a k á s ü g y</t>
  </si>
  <si>
    <t>Jegyzői igazolás kiadása</t>
  </si>
  <si>
    <t>2010.I.félév</t>
  </si>
  <si>
    <t>szociálpolitikai kedvezmény igénybevételére</t>
  </si>
  <si>
    <t>Építéshez</t>
  </si>
  <si>
    <t>-         új építéshez</t>
  </si>
  <si>
    <t>-         bővítéshez</t>
  </si>
  <si>
    <t>-</t>
  </si>
  <si>
    <t>Vásárláshoz</t>
  </si>
  <si>
    <t>-         új lakáshoz</t>
  </si>
  <si>
    <t>-         használt lakáshoz</t>
  </si>
  <si>
    <t xml:space="preserve">- </t>
  </si>
  <si>
    <t>Első lakáshoz jutók támogatása</t>
  </si>
  <si>
    <t>Támogatásban részesülő családok száma:</t>
  </si>
  <si>
    <t>-         építéshez</t>
  </si>
  <si>
    <t>-         vásárláshoz</t>
  </si>
  <si>
    <t>Kiosztott támogatás összege eFt</t>
  </si>
  <si>
    <t>Kiosztott kamatmentes kölcsön összege eFt</t>
  </si>
  <si>
    <t>Jelzálogjog átvitel másik lakásra</t>
  </si>
  <si>
    <t>Lakásmobilitás</t>
  </si>
  <si>
    <t>Szociális lakás</t>
  </si>
  <si>
    <t>Határozott idejű lakások kiutalása</t>
  </si>
  <si>
    <t>Határozott idejű lakások hosszabbítás</t>
  </si>
  <si>
    <t>Határozatlan idejű lakások kiutalása</t>
  </si>
  <si>
    <t>Határozott idejű lakások leadása</t>
  </si>
  <si>
    <t>Határozatlan idejű lakások leadása</t>
  </si>
  <si>
    <t>Jogcím nélküliek lakás leadása</t>
  </si>
  <si>
    <t>Közérdekű lakás</t>
  </si>
  <si>
    <t>Lakások kiutalása</t>
  </si>
  <si>
    <t>Lakások leadása</t>
  </si>
  <si>
    <t>Lakáskiutalás hosszabbítása</t>
  </si>
  <si>
    <t>Költségelvű lakások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</si>
</sst>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000"/>
    <numFmt numFmtId="169" formatCode="0.000"/>
    <numFmt numFmtId="170" formatCode="yyyy"/>
    <numFmt numFmtId="171" formatCode="0.0%"/>
    <numFmt numFmtId="172" formatCode="_-* #,##0\ _F_t_-;\-* #,##0\ _F_t_-;_-* &quot;-&quot;??\ _F_t_-;_-@_-"/>
    <numFmt numFmtId="173" formatCode="#,##0\ _F_t"/>
  </numFmts>
  <fonts count="5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.25"/>
      <name val="Arial"/>
      <family val="0"/>
    </font>
    <font>
      <sz val="10.25"/>
      <name val="Arial"/>
      <family val="0"/>
    </font>
    <font>
      <sz val="7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.5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u val="single"/>
      <sz val="10"/>
      <name val="Times New Roman"/>
      <family val="1"/>
    </font>
    <font>
      <u val="single"/>
      <sz val="10"/>
      <color indexed="12"/>
      <name val="Arial CE"/>
      <family val="0"/>
    </font>
    <font>
      <sz val="9.75"/>
      <color indexed="8"/>
      <name val="Arial"/>
      <family val="0"/>
    </font>
    <font>
      <sz val="9"/>
      <name val="Arial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i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u val="single"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10"/>
      <name val="Arial CE"/>
      <family val="0"/>
    </font>
    <font>
      <b/>
      <sz val="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trike/>
      <sz val="8"/>
      <name val="Times New Roman"/>
      <family val="1"/>
    </font>
    <font>
      <strike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0" borderId="5" xfId="0" applyFont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3" fontId="9" fillId="0" borderId="8" xfId="0" applyNumberFormat="1" applyFont="1" applyBorder="1" applyAlignment="1">
      <alignment horizontal="center" vertical="top" wrapText="1"/>
    </xf>
    <xf numFmtId="3" fontId="9" fillId="0" borderId="9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3" fontId="13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1" fillId="0" borderId="5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16" xfId="0" applyFont="1" applyBorder="1" applyAlignment="1">
      <alignment/>
    </xf>
    <xf numFmtId="3" fontId="13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2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11" fillId="0" borderId="7" xfId="0" applyFont="1" applyBorder="1" applyAlignment="1">
      <alignment wrapText="1"/>
    </xf>
    <xf numFmtId="3" fontId="13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3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5" xfId="0" applyFont="1" applyBorder="1" applyAlignment="1">
      <alignment/>
    </xf>
    <xf numFmtId="3" fontId="26" fillId="0" borderId="1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3" fontId="26" fillId="0" borderId="6" xfId="0" applyNumberFormat="1" applyFont="1" applyBorder="1" applyAlignment="1">
      <alignment/>
    </xf>
    <xf numFmtId="0" fontId="26" fillId="0" borderId="1" xfId="0" applyFont="1" applyBorder="1" applyAlignment="1">
      <alignment/>
    </xf>
    <xf numFmtId="3" fontId="26" fillId="0" borderId="28" xfId="0" applyNumberFormat="1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1" fontId="26" fillId="0" borderId="28" xfId="0" applyNumberFormat="1" applyFont="1" applyBorder="1" applyAlignment="1">
      <alignment/>
    </xf>
    <xf numFmtId="1" fontId="26" fillId="0" borderId="1" xfId="0" applyNumberFormat="1" applyFont="1" applyBorder="1" applyAlignment="1">
      <alignment/>
    </xf>
    <xf numFmtId="0" fontId="26" fillId="0" borderId="31" xfId="0" applyFont="1" applyBorder="1" applyAlignment="1">
      <alignment/>
    </xf>
    <xf numFmtId="2" fontId="26" fillId="0" borderId="32" xfId="0" applyNumberFormat="1" applyFont="1" applyBorder="1" applyAlignment="1">
      <alignment/>
    </xf>
    <xf numFmtId="2" fontId="26" fillId="0" borderId="22" xfId="0" applyNumberFormat="1" applyFont="1" applyBorder="1" applyAlignment="1">
      <alignment/>
    </xf>
    <xf numFmtId="0" fontId="26" fillId="0" borderId="33" xfId="0" applyFont="1" applyBorder="1" applyAlignment="1">
      <alignment/>
    </xf>
    <xf numFmtId="2" fontId="26" fillId="0" borderId="34" xfId="0" applyNumberFormat="1" applyFont="1" applyBorder="1" applyAlignment="1">
      <alignment/>
    </xf>
    <xf numFmtId="0" fontId="23" fillId="0" borderId="7" xfId="0" applyFont="1" applyBorder="1" applyAlignment="1">
      <alignment/>
    </xf>
    <xf numFmtId="3" fontId="23" fillId="0" borderId="8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9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2" fontId="26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17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2" fontId="11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5" xfId="0" applyFont="1" applyBorder="1" applyAlignment="1">
      <alignment horizontal="left"/>
    </xf>
    <xf numFmtId="0" fontId="41" fillId="0" borderId="0" xfId="0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41" fillId="0" borderId="5" xfId="0" applyFont="1" applyBorder="1" applyAlignment="1">
      <alignment/>
    </xf>
    <xf numFmtId="0" fontId="41" fillId="0" borderId="1" xfId="0" applyFont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164" fontId="41" fillId="0" borderId="1" xfId="0" applyNumberFormat="1" applyFont="1" applyBorder="1" applyAlignment="1">
      <alignment horizontal="right"/>
    </xf>
    <xf numFmtId="0" fontId="41" fillId="0" borderId="0" xfId="0" applyFont="1" applyAlignment="1">
      <alignment/>
    </xf>
    <xf numFmtId="164" fontId="11" fillId="0" borderId="1" xfId="0" applyNumberFormat="1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/>
    </xf>
    <xf numFmtId="171" fontId="11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distributed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172" fontId="5" fillId="0" borderId="1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2" fontId="5" fillId="0" borderId="1" xfId="15" applyNumberFormat="1" applyFont="1" applyFill="1" applyBorder="1" applyAlignment="1">
      <alignment horizontal="right"/>
    </xf>
    <xf numFmtId="172" fontId="2" fillId="0" borderId="1" xfId="15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justify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3" fontId="11" fillId="0" borderId="14" xfId="0" applyNumberFormat="1" applyFont="1" applyBorder="1" applyAlignment="1">
      <alignment horizontal="right" vertical="top" wrapText="1"/>
    </xf>
    <xf numFmtId="3" fontId="11" fillId="0" borderId="15" xfId="0" applyNumberFormat="1" applyFont="1" applyBorder="1" applyAlignment="1">
      <alignment horizontal="right" vertical="top" wrapText="1"/>
    </xf>
    <xf numFmtId="0" fontId="11" fillId="0" borderId="5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top" wrapText="1"/>
    </xf>
    <xf numFmtId="0" fontId="11" fillId="0" borderId="7" xfId="0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1" fillId="0" borderId="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vertical="top" wrapText="1"/>
    </xf>
    <xf numFmtId="3" fontId="9" fillId="0" borderId="2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justify" wrapText="1"/>
    </xf>
    <xf numFmtId="0" fontId="41" fillId="0" borderId="39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justify" vertical="top" wrapText="1"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6" xfId="0" applyFont="1" applyBorder="1" applyAlignment="1">
      <alignment horizontal="justify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1" fillId="0" borderId="18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justify" vertical="top" wrapText="1"/>
    </xf>
    <xf numFmtId="3" fontId="9" fillId="0" borderId="11" xfId="0" applyNumberFormat="1" applyFont="1" applyBorder="1" applyAlignment="1">
      <alignment horizontal="right" wrapText="1"/>
    </xf>
    <xf numFmtId="0" fontId="13" fillId="0" borderId="0" xfId="0" applyFont="1" applyAlignment="1">
      <alignment horizontal="justify" wrapText="1"/>
    </xf>
    <xf numFmtId="0" fontId="18" fillId="0" borderId="1" xfId="19" applyFont="1" applyFill="1" applyBorder="1" applyAlignment="1">
      <alignment horizontal="center" vertical="center" wrapText="1"/>
      <protection/>
    </xf>
    <xf numFmtId="0" fontId="18" fillId="0" borderId="1" xfId="19" applyFont="1" applyFill="1" applyBorder="1" applyAlignment="1">
      <alignment horizontal="center" vertical="center" wrapText="1"/>
      <protection/>
    </xf>
    <xf numFmtId="14" fontId="47" fillId="0" borderId="27" xfId="19" applyNumberFormat="1" applyFont="1" applyFill="1" applyBorder="1" applyAlignment="1">
      <alignment horizontal="center" vertical="center" wrapText="1"/>
      <protection/>
    </xf>
    <xf numFmtId="0" fontId="18" fillId="0" borderId="0" xfId="19" applyFont="1" applyBorder="1" applyAlignment="1">
      <alignment horizontal="center" vertical="center" wrapText="1"/>
      <protection/>
    </xf>
    <xf numFmtId="0" fontId="47" fillId="0" borderId="1" xfId="19" applyFont="1" applyFill="1" applyBorder="1" applyAlignment="1">
      <alignment horizontal="center" vertical="center" wrapText="1"/>
      <protection/>
    </xf>
    <xf numFmtId="0" fontId="18" fillId="0" borderId="1" xfId="19" applyFont="1" applyFill="1" applyBorder="1" applyAlignment="1">
      <alignment horizontal="right" vertical="center" wrapText="1"/>
      <protection/>
    </xf>
    <xf numFmtId="0" fontId="18" fillId="0" borderId="1" xfId="19" applyFont="1" applyFill="1" applyBorder="1" applyAlignment="1">
      <alignment horizontal="left" vertical="center" wrapText="1"/>
      <protection/>
    </xf>
    <xf numFmtId="0" fontId="18" fillId="0" borderId="1" xfId="19" applyFont="1" applyFill="1" applyBorder="1" applyAlignment="1">
      <alignment horizontal="left" vertical="center" wrapText="1"/>
      <protection/>
    </xf>
    <xf numFmtId="3" fontId="18" fillId="0" borderId="1" xfId="19" applyNumberFormat="1" applyFont="1" applyFill="1" applyBorder="1" applyAlignment="1">
      <alignment horizontal="right" vertical="center" wrapText="1"/>
      <protection/>
    </xf>
    <xf numFmtId="169" fontId="18" fillId="0" borderId="1" xfId="19" applyNumberFormat="1" applyFont="1" applyFill="1" applyBorder="1" applyAlignment="1">
      <alignment horizontal="right" vertical="center" wrapText="1"/>
      <protection/>
    </xf>
    <xf numFmtId="0" fontId="18" fillId="0" borderId="0" xfId="19" applyFont="1" applyBorder="1" applyAlignment="1">
      <alignment vertical="center" wrapText="1"/>
      <protection/>
    </xf>
    <xf numFmtId="0" fontId="42" fillId="0" borderId="1" xfId="19" applyFont="1" applyFill="1" applyBorder="1" applyAlignment="1">
      <alignment horizontal="left" vertical="center" wrapText="1"/>
      <protection/>
    </xf>
    <xf numFmtId="3" fontId="42" fillId="0" borderId="1" xfId="19" applyNumberFormat="1" applyFont="1" applyFill="1" applyBorder="1" applyAlignment="1">
      <alignment horizontal="right" vertical="center" wrapText="1"/>
      <protection/>
    </xf>
    <xf numFmtId="169" fontId="48" fillId="0" borderId="1" xfId="19" applyNumberFormat="1" applyFont="1" applyFill="1" applyBorder="1" applyAlignment="1">
      <alignment horizontal="right" vertical="center" wrapText="1"/>
      <protection/>
    </xf>
    <xf numFmtId="0" fontId="42" fillId="0" borderId="1" xfId="19" applyFont="1" applyFill="1" applyBorder="1" applyAlignment="1">
      <alignment horizontal="right" vertical="center" wrapText="1"/>
      <protection/>
    </xf>
    <xf numFmtId="0" fontId="42" fillId="0" borderId="0" xfId="19" applyFont="1" applyBorder="1" applyAlignment="1">
      <alignment vertical="center" wrapText="1"/>
      <protection/>
    </xf>
    <xf numFmtId="3" fontId="18" fillId="0" borderId="1" xfId="19" applyNumberFormat="1" applyFont="1" applyFill="1" applyBorder="1" applyAlignment="1">
      <alignment horizontal="center" vertical="center" wrapText="1"/>
      <protection/>
    </xf>
    <xf numFmtId="3" fontId="42" fillId="0" borderId="1" xfId="19" applyNumberFormat="1" applyFont="1" applyFill="1" applyBorder="1" applyAlignment="1">
      <alignment horizontal="center" vertical="center" wrapText="1"/>
      <protection/>
    </xf>
    <xf numFmtId="0" fontId="42" fillId="0" borderId="1" xfId="19" applyFont="1" applyFill="1" applyBorder="1" applyAlignment="1">
      <alignment horizontal="center" vertical="center" wrapText="1"/>
      <protection/>
    </xf>
    <xf numFmtId="0" fontId="48" fillId="0" borderId="0" xfId="19" applyFont="1" applyFill="1" applyBorder="1" applyAlignment="1">
      <alignment horizontal="right" vertical="center" wrapText="1"/>
      <protection/>
    </xf>
    <xf numFmtId="0" fontId="18" fillId="0" borderId="17" xfId="19" applyFont="1" applyFill="1" applyBorder="1" applyAlignment="1">
      <alignment horizontal="left" vertical="center" wrapText="1"/>
      <protection/>
    </xf>
    <xf numFmtId="169" fontId="48" fillId="0" borderId="0" xfId="19" applyNumberFormat="1" applyFont="1" applyFill="1" applyBorder="1" applyAlignment="1">
      <alignment horizontal="right" vertical="center" wrapText="1"/>
      <protection/>
    </xf>
    <xf numFmtId="3" fontId="18" fillId="0" borderId="1" xfId="19" applyNumberFormat="1" applyFont="1" applyFill="1" applyBorder="1" applyAlignment="1">
      <alignment horizontal="right" vertical="center" wrapText="1"/>
      <protection/>
    </xf>
    <xf numFmtId="169" fontId="18" fillId="0" borderId="1" xfId="19" applyNumberFormat="1" applyFont="1" applyFill="1" applyBorder="1" applyAlignment="1">
      <alignment horizontal="right" vertical="center" wrapText="1"/>
      <protection/>
    </xf>
    <xf numFmtId="3" fontId="49" fillId="0" borderId="1" xfId="19" applyNumberFormat="1" applyFont="1" applyFill="1" applyBorder="1" applyAlignment="1">
      <alignment horizontal="right" vertical="center" wrapText="1"/>
      <protection/>
    </xf>
    <xf numFmtId="0" fontId="18" fillId="0" borderId="1" xfId="19" applyFont="1" applyFill="1" applyBorder="1" applyAlignment="1">
      <alignment horizontal="right" vertical="center" wrapText="1"/>
      <protection/>
    </xf>
    <xf numFmtId="0" fontId="18" fillId="0" borderId="0" xfId="19" applyFont="1" applyBorder="1" applyAlignment="1">
      <alignment vertical="center" wrapText="1"/>
      <protection/>
    </xf>
    <xf numFmtId="0" fontId="42" fillId="0" borderId="17" xfId="19" applyFont="1" applyFill="1" applyBorder="1" applyAlignment="1">
      <alignment horizontal="left" vertical="center" wrapText="1"/>
      <protection/>
    </xf>
    <xf numFmtId="0" fontId="18" fillId="0" borderId="27" xfId="19" applyFont="1" applyFill="1" applyBorder="1" applyAlignment="1">
      <alignment horizontal="left" vertical="center" wrapText="1"/>
      <protection/>
    </xf>
    <xf numFmtId="0" fontId="18" fillId="0" borderId="30" xfId="19" applyFont="1" applyFill="1" applyBorder="1" applyAlignment="1">
      <alignment horizontal="center" vertical="center" wrapText="1"/>
      <protection/>
    </xf>
    <xf numFmtId="0" fontId="42" fillId="0" borderId="27" xfId="19" applyFont="1" applyFill="1" applyBorder="1" applyAlignment="1">
      <alignment horizontal="left" vertical="center" wrapText="1"/>
      <protection/>
    </xf>
    <xf numFmtId="0" fontId="42" fillId="0" borderId="38" xfId="19" applyFont="1" applyFill="1" applyBorder="1" applyAlignment="1">
      <alignment horizontal="left" vertical="center" wrapText="1"/>
      <protection/>
    </xf>
    <xf numFmtId="0" fontId="42" fillId="0" borderId="30" xfId="19" applyFont="1" applyFill="1" applyBorder="1" applyAlignment="1">
      <alignment horizontal="center" vertical="center" wrapText="1"/>
      <protection/>
    </xf>
    <xf numFmtId="0" fontId="18" fillId="0" borderId="40" xfId="19" applyFont="1" applyFill="1" applyBorder="1" applyAlignment="1">
      <alignment horizontal="center" vertical="center" wrapText="1"/>
      <protection/>
    </xf>
    <xf numFmtId="3" fontId="18" fillId="0" borderId="17" xfId="19" applyNumberFormat="1" applyFont="1" applyFill="1" applyBorder="1" applyAlignment="1">
      <alignment horizontal="right" vertical="center" wrapText="1"/>
      <protection/>
    </xf>
    <xf numFmtId="0" fontId="42" fillId="0" borderId="27" xfId="19" applyFont="1" applyFill="1" applyBorder="1" applyAlignment="1">
      <alignment horizontal="left" vertical="center" wrapText="1"/>
      <protection/>
    </xf>
    <xf numFmtId="0" fontId="42" fillId="0" borderId="25" xfId="19" applyFont="1" applyFill="1" applyBorder="1" applyAlignment="1">
      <alignment horizontal="left" vertical="center" wrapText="1"/>
      <protection/>
    </xf>
    <xf numFmtId="3" fontId="42" fillId="0" borderId="1" xfId="19" applyNumberFormat="1" applyFont="1" applyFill="1" applyBorder="1" applyAlignment="1">
      <alignment horizontal="right" vertical="center" wrapText="1"/>
      <protection/>
    </xf>
    <xf numFmtId="169" fontId="42" fillId="0" borderId="1" xfId="19" applyNumberFormat="1" applyFont="1" applyFill="1" applyBorder="1" applyAlignment="1">
      <alignment horizontal="right" vertical="center" wrapText="1"/>
      <protection/>
    </xf>
    <xf numFmtId="0" fontId="47" fillId="0" borderId="1" xfId="19" applyFont="1" applyBorder="1" applyAlignment="1">
      <alignment horizontal="left" vertical="center" wrapText="1"/>
      <protection/>
    </xf>
    <xf numFmtId="0" fontId="47" fillId="0" borderId="1" xfId="19" applyFont="1" applyBorder="1" applyAlignment="1">
      <alignment horizontal="center" vertical="center" wrapText="1"/>
      <protection/>
    </xf>
    <xf numFmtId="3" fontId="51" fillId="0" borderId="1" xfId="19" applyNumberFormat="1" applyFont="1" applyBorder="1" applyAlignment="1">
      <alignment horizontal="right" vertical="center" wrapText="1"/>
      <protection/>
    </xf>
    <xf numFmtId="3" fontId="18" fillId="0" borderId="0" xfId="19" applyNumberFormat="1" applyFont="1" applyBorder="1" applyAlignment="1">
      <alignment vertical="center" wrapText="1"/>
      <protection/>
    </xf>
    <xf numFmtId="0" fontId="47" fillId="0" borderId="1" xfId="19" applyFont="1" applyFill="1" applyBorder="1" applyAlignment="1">
      <alignment horizontal="left" vertical="center" wrapText="1"/>
      <protection/>
    </xf>
    <xf numFmtId="0" fontId="47" fillId="0" borderId="1" xfId="19" applyFont="1" applyFill="1" applyBorder="1" applyAlignment="1">
      <alignment horizontal="center" vertical="center" wrapText="1"/>
      <protection/>
    </xf>
    <xf numFmtId="3" fontId="51" fillId="0" borderId="1" xfId="19" applyNumberFormat="1" applyFont="1" applyFill="1" applyBorder="1" applyAlignment="1">
      <alignment horizontal="right" vertical="center" wrapText="1"/>
      <protection/>
    </xf>
    <xf numFmtId="169" fontId="51" fillId="0" borderId="1" xfId="19" applyNumberFormat="1" applyFont="1" applyFill="1" applyBorder="1" applyAlignment="1">
      <alignment horizontal="right" vertical="center" wrapText="1"/>
      <protection/>
    </xf>
    <xf numFmtId="3" fontId="47" fillId="0" borderId="0" xfId="19" applyNumberFormat="1" applyFont="1" applyFill="1" applyBorder="1" applyAlignment="1">
      <alignment vertical="center" wrapText="1"/>
      <protection/>
    </xf>
    <xf numFmtId="0" fontId="47" fillId="0" borderId="0" xfId="19" applyFont="1" applyFill="1" applyBorder="1" applyAlignment="1">
      <alignment vertical="center" wrapText="1"/>
      <protection/>
    </xf>
    <xf numFmtId="3" fontId="18" fillId="0" borderId="0" xfId="19" applyNumberFormat="1" applyFont="1" applyFill="1" applyBorder="1" applyAlignment="1">
      <alignment vertical="center" wrapText="1"/>
      <protection/>
    </xf>
    <xf numFmtId="0" fontId="18" fillId="0" borderId="0" xfId="19" applyFont="1" applyFill="1" applyBorder="1" applyAlignment="1">
      <alignment vertical="center" wrapText="1"/>
      <protection/>
    </xf>
    <xf numFmtId="0" fontId="18" fillId="0" borderId="1" xfId="19" applyFont="1" applyBorder="1" applyAlignment="1">
      <alignment horizontal="right" vertical="center" wrapText="1"/>
      <protection/>
    </xf>
    <xf numFmtId="0" fontId="18" fillId="0" borderId="25" xfId="19" applyFont="1" applyFill="1" applyBorder="1" applyAlignment="1">
      <alignment horizontal="left" vertical="center" wrapText="1"/>
      <protection/>
    </xf>
    <xf numFmtId="169" fontId="47" fillId="0" borderId="0" xfId="19" applyNumberFormat="1" applyFont="1" applyFill="1" applyBorder="1" applyAlignment="1">
      <alignment horizontal="right" vertical="center" wrapText="1"/>
      <protection/>
    </xf>
    <xf numFmtId="3" fontId="18" fillId="0" borderId="1" xfId="19" applyNumberFormat="1" applyFont="1" applyBorder="1" applyAlignment="1">
      <alignment horizontal="right" vertical="center" wrapText="1"/>
      <protection/>
    </xf>
    <xf numFmtId="3" fontId="18" fillId="0" borderId="0" xfId="19" applyNumberFormat="1" applyFont="1" applyBorder="1" applyAlignment="1">
      <alignment vertical="center" wrapText="1"/>
      <protection/>
    </xf>
    <xf numFmtId="0" fontId="42" fillId="0" borderId="14" xfId="19" applyFont="1" applyFill="1" applyBorder="1" applyAlignment="1">
      <alignment horizontal="center" vertical="center" wrapText="1"/>
      <protection/>
    </xf>
    <xf numFmtId="3" fontId="42" fillId="0" borderId="0" xfId="19" applyNumberFormat="1" applyFont="1" applyFill="1" applyBorder="1" applyAlignment="1">
      <alignment horizontal="right" vertical="center" wrapText="1"/>
      <protection/>
    </xf>
    <xf numFmtId="3" fontId="42" fillId="0" borderId="1" xfId="19" applyNumberFormat="1" applyFont="1" applyBorder="1" applyAlignment="1">
      <alignment horizontal="right" vertical="center" wrapText="1"/>
      <protection/>
    </xf>
    <xf numFmtId="169" fontId="42" fillId="0" borderId="1" xfId="19" applyNumberFormat="1" applyFont="1" applyFill="1" applyBorder="1" applyAlignment="1">
      <alignment horizontal="right" vertical="center" wrapText="1"/>
      <protection/>
    </xf>
    <xf numFmtId="0" fontId="47" fillId="0" borderId="1" xfId="19" applyFont="1" applyBorder="1" applyAlignment="1">
      <alignment horizontal="left" vertical="center" wrapText="1"/>
      <protection/>
    </xf>
    <xf numFmtId="3" fontId="47" fillId="0" borderId="1" xfId="19" applyNumberFormat="1" applyFont="1" applyBorder="1" applyAlignment="1">
      <alignment horizontal="right" vertical="center" wrapText="1"/>
      <protection/>
    </xf>
    <xf numFmtId="169" fontId="47" fillId="0" borderId="1" xfId="19" applyNumberFormat="1" applyFont="1" applyBorder="1" applyAlignment="1">
      <alignment horizontal="right" vertical="center" wrapText="1"/>
      <protection/>
    </xf>
    <xf numFmtId="3" fontId="47" fillId="0" borderId="0" xfId="19" applyNumberFormat="1" applyFont="1" applyBorder="1" applyAlignment="1">
      <alignment vertical="center" wrapText="1"/>
      <protection/>
    </xf>
    <xf numFmtId="0" fontId="47" fillId="0" borderId="0" xfId="19" applyFont="1" applyBorder="1" applyAlignment="1">
      <alignment vertical="center" wrapText="1"/>
      <protection/>
    </xf>
    <xf numFmtId="0" fontId="49" fillId="0" borderId="1" xfId="19" applyFont="1" applyBorder="1" applyAlignment="1">
      <alignment horizontal="right" vertical="center" wrapText="1"/>
      <protection/>
    </xf>
    <xf numFmtId="3" fontId="49" fillId="0" borderId="1" xfId="19" applyNumberFormat="1" applyFont="1" applyBorder="1" applyAlignment="1">
      <alignment horizontal="right" vertical="center" wrapText="1"/>
      <protection/>
    </xf>
    <xf numFmtId="0" fontId="47" fillId="0" borderId="0" xfId="19" applyFont="1" applyBorder="1" applyAlignment="1">
      <alignment horizontal="left" vertical="center" wrapText="1"/>
      <protection/>
    </xf>
    <xf numFmtId="0" fontId="47" fillId="0" borderId="0" xfId="19" applyFont="1" applyBorder="1" applyAlignment="1">
      <alignment horizontal="left" vertical="center" wrapText="1"/>
      <protection/>
    </xf>
    <xf numFmtId="0" fontId="47" fillId="0" borderId="0" xfId="19" applyFont="1" applyBorder="1" applyAlignment="1">
      <alignment horizontal="center" vertical="center" wrapText="1"/>
      <protection/>
    </xf>
    <xf numFmtId="3" fontId="47" fillId="0" borderId="0" xfId="19" applyNumberFormat="1" applyFont="1" applyBorder="1" applyAlignment="1">
      <alignment horizontal="right" vertical="center" wrapText="1"/>
      <protection/>
    </xf>
    <xf numFmtId="169" fontId="47" fillId="0" borderId="0" xfId="19" applyNumberFormat="1" applyFont="1" applyBorder="1" applyAlignment="1">
      <alignment horizontal="right" vertical="center" wrapText="1"/>
      <protection/>
    </xf>
    <xf numFmtId="3" fontId="51" fillId="0" borderId="0" xfId="19" applyNumberFormat="1" applyFont="1" applyBorder="1" applyAlignment="1">
      <alignment horizontal="right" vertical="center" wrapText="1"/>
      <protection/>
    </xf>
    <xf numFmtId="0" fontId="47" fillId="2" borderId="1" xfId="19" applyFont="1" applyFill="1" applyBorder="1" applyAlignment="1">
      <alignment horizontal="right" vertical="center" wrapText="1"/>
      <protection/>
    </xf>
    <xf numFmtId="0" fontId="18" fillId="0" borderId="1" xfId="19" applyFont="1" applyBorder="1" applyAlignment="1">
      <alignment horizontal="left" vertical="center" wrapText="1"/>
      <protection/>
    </xf>
    <xf numFmtId="0" fontId="18" fillId="0" borderId="1" xfId="19" applyFont="1" applyBorder="1" applyAlignment="1">
      <alignment horizontal="center" vertical="center" wrapText="1"/>
      <protection/>
    </xf>
    <xf numFmtId="3" fontId="47" fillId="0" borderId="1" xfId="19" applyNumberFormat="1" applyFont="1" applyBorder="1" applyAlignment="1">
      <alignment vertical="center" wrapText="1"/>
      <protection/>
    </xf>
    <xf numFmtId="3" fontId="47" fillId="0" borderId="1" xfId="19" applyNumberFormat="1" applyFont="1" applyBorder="1" applyAlignment="1">
      <alignment horizontal="right" vertical="center" wrapText="1"/>
      <protection/>
    </xf>
    <xf numFmtId="3" fontId="18" fillId="0" borderId="1" xfId="19" applyNumberFormat="1" applyFont="1" applyBorder="1" applyAlignment="1">
      <alignment horizontal="right" vertical="center" wrapText="1"/>
      <protection/>
    </xf>
    <xf numFmtId="0" fontId="42" fillId="0" borderId="1" xfId="19" applyFont="1" applyBorder="1" applyAlignment="1">
      <alignment horizontal="left" vertical="center" wrapText="1"/>
      <protection/>
    </xf>
    <xf numFmtId="3" fontId="18" fillId="0" borderId="1" xfId="19" applyNumberFormat="1" applyFont="1" applyBorder="1" applyAlignment="1">
      <alignment horizontal="center" vertical="center" wrapText="1"/>
      <protection/>
    </xf>
    <xf numFmtId="3" fontId="18" fillId="0" borderId="1" xfId="19" applyNumberFormat="1" applyFont="1" applyBorder="1" applyAlignment="1">
      <alignment vertical="center" wrapText="1"/>
      <protection/>
    </xf>
    <xf numFmtId="0" fontId="18" fillId="0" borderId="0" xfId="19" applyFont="1" applyBorder="1" applyAlignment="1">
      <alignment horizontal="left" vertical="center" wrapText="1"/>
      <protection/>
    </xf>
    <xf numFmtId="0" fontId="25" fillId="0" borderId="0" xfId="19" applyBorder="1" applyAlignment="1">
      <alignment vertical="center" wrapText="1"/>
      <protection/>
    </xf>
    <xf numFmtId="0" fontId="18" fillId="0" borderId="0" xfId="19" applyFont="1" applyBorder="1" applyAlignment="1">
      <alignment horizontal="left" vertical="center" wrapText="1"/>
      <protection/>
    </xf>
    <xf numFmtId="0" fontId="18" fillId="0" borderId="0" xfId="19" applyFont="1" applyBorder="1" applyAlignment="1">
      <alignment horizontal="right" vertical="center" wrapText="1"/>
      <protection/>
    </xf>
    <xf numFmtId="0" fontId="47" fillId="0" borderId="0" xfId="19" applyFont="1" applyBorder="1" applyAlignment="1">
      <alignment horizontal="right" vertical="center" wrapText="1"/>
      <protection/>
    </xf>
    <xf numFmtId="169" fontId="47" fillId="0" borderId="0" xfId="19" applyNumberFormat="1" applyFont="1" applyBorder="1" applyAlignment="1">
      <alignment horizontal="right" vertical="center" wrapText="1"/>
      <protection/>
    </xf>
    <xf numFmtId="49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73" fontId="9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3" fontId="9" fillId="0" borderId="11" xfId="0" applyNumberFormat="1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173" fontId="11" fillId="0" borderId="14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3" fontId="11" fillId="0" borderId="1" xfId="0" applyNumberFormat="1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73" fontId="9" fillId="0" borderId="8" xfId="0" applyNumberFormat="1" applyFont="1" applyFill="1" applyBorder="1" applyAlignment="1">
      <alignment horizontal="right" vertical="center" wrapText="1"/>
    </xf>
    <xf numFmtId="0" fontId="47" fillId="0" borderId="9" xfId="0" applyFont="1" applyFill="1" applyBorder="1" applyAlignment="1">
      <alignment horizontal="left" vertical="center" wrapText="1"/>
    </xf>
    <xf numFmtId="173" fontId="11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3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righ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54" fillId="0" borderId="6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73" fontId="11" fillId="0" borderId="0" xfId="0" applyNumberFormat="1" applyFont="1" applyFill="1" applyAlignment="1">
      <alignment horizontal="right" vertical="center" wrapText="1"/>
    </xf>
    <xf numFmtId="173" fontId="9" fillId="0" borderId="0" xfId="0" applyNumberFormat="1" applyFont="1" applyFill="1" applyAlignment="1">
      <alignment horizontal="righ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173" fontId="9" fillId="0" borderId="42" xfId="0" applyNumberFormat="1" applyFont="1" applyFill="1" applyBorder="1" applyAlignment="1">
      <alignment horizontal="right" vertical="center" wrapText="1"/>
    </xf>
    <xf numFmtId="173" fontId="9" fillId="0" borderId="4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/>
    </xf>
    <xf numFmtId="173" fontId="11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right" vertical="center" wrapText="1"/>
    </xf>
    <xf numFmtId="0" fontId="47" fillId="0" borderId="6" xfId="0" applyFont="1" applyFill="1" applyBorder="1" applyAlignment="1">
      <alignment horizontal="left" vertical="center" wrapText="1"/>
    </xf>
    <xf numFmtId="173" fontId="11" fillId="0" borderId="8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3" fontId="9" fillId="0" borderId="1" xfId="0" applyNumberFormat="1" applyFont="1" applyFill="1" applyBorder="1" applyAlignment="1">
      <alignment horizontal="right" vertical="center" wrapText="1"/>
    </xf>
    <xf numFmtId="173" fontId="9" fillId="0" borderId="44" xfId="0" applyNumberFormat="1" applyFont="1" applyFill="1" applyBorder="1" applyAlignment="1">
      <alignment horizontal="right" vertical="center" wrapText="1"/>
    </xf>
    <xf numFmtId="173" fontId="9" fillId="0" borderId="45" xfId="0" applyNumberFormat="1" applyFont="1" applyFill="1" applyBorder="1" applyAlignment="1">
      <alignment horizontal="right" vertical="center" wrapText="1"/>
    </xf>
    <xf numFmtId="173" fontId="9" fillId="0" borderId="4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22" fillId="0" borderId="0" xfId="19" applyFont="1" applyBorder="1" applyAlignment="1">
      <alignment vertical="center" wrapText="1"/>
      <protection/>
    </xf>
    <xf numFmtId="0" fontId="18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6" fillId="0" borderId="17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47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4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 wrapText="1"/>
    </xf>
    <xf numFmtId="0" fontId="26" fillId="0" borderId="30" xfId="0" applyFont="1" applyBorder="1" applyAlignment="1">
      <alignment/>
    </xf>
    <xf numFmtId="0" fontId="24" fillId="0" borderId="7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6" fillId="0" borderId="2" xfId="0" applyFont="1" applyBorder="1" applyAlignment="1">
      <alignment/>
    </xf>
    <xf numFmtId="0" fontId="26" fillId="0" borderId="3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30" xfId="0" applyFont="1" applyBorder="1" applyAlignment="1">
      <alignment/>
    </xf>
    <xf numFmtId="0" fontId="21" fillId="0" borderId="5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7" fillId="0" borderId="5" xfId="0" applyFont="1" applyBorder="1" applyAlignment="1">
      <alignment horizontal="left" vertical="top" wrapText="1"/>
    </xf>
    <xf numFmtId="3" fontId="57" fillId="0" borderId="1" xfId="0" applyNumberFormat="1" applyFont="1" applyBorder="1" applyAlignment="1">
      <alignment horizontal="right" vertical="top" wrapText="1"/>
    </xf>
    <xf numFmtId="3" fontId="57" fillId="0" borderId="6" xfId="0" applyNumberFormat="1" applyFont="1" applyBorder="1" applyAlignment="1">
      <alignment horizontal="right" vertical="top" wrapText="1"/>
    </xf>
    <xf numFmtId="0" fontId="57" fillId="0" borderId="16" xfId="0" applyFont="1" applyBorder="1" applyAlignment="1">
      <alignment horizontal="justify" vertical="top" wrapText="1"/>
    </xf>
    <xf numFmtId="3" fontId="57" fillId="0" borderId="17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3" fontId="26" fillId="0" borderId="1" xfId="0" applyNumberFormat="1" applyFont="1" applyBorder="1" applyAlignment="1">
      <alignment horizontal="right" vertical="center"/>
    </xf>
    <xf numFmtId="0" fontId="26" fillId="0" borderId="51" xfId="0" applyFont="1" applyBorder="1" applyAlignment="1">
      <alignment/>
    </xf>
    <xf numFmtId="0" fontId="0" fillId="0" borderId="30" xfId="0" applyBorder="1" applyAlignment="1">
      <alignment/>
    </xf>
    <xf numFmtId="0" fontId="26" fillId="0" borderId="51" xfId="0" applyFont="1" applyBorder="1" applyAlignment="1">
      <alignment wrapText="1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19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justify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justify"/>
    </xf>
    <xf numFmtId="0" fontId="18" fillId="0" borderId="1" xfId="19" applyFont="1" applyFill="1" applyBorder="1" applyAlignment="1">
      <alignment horizontal="center" vertical="center" wrapText="1"/>
      <protection/>
    </xf>
    <xf numFmtId="0" fontId="18" fillId="0" borderId="1" xfId="19" applyFont="1" applyFill="1" applyBorder="1" applyAlignment="1">
      <alignment horizontal="center" vertical="center" wrapText="1"/>
      <protection/>
    </xf>
    <xf numFmtId="0" fontId="9" fillId="0" borderId="27" xfId="19" applyFont="1" applyFill="1" applyBorder="1" applyAlignment="1">
      <alignment horizontal="left" vertical="center" wrapText="1"/>
      <protection/>
    </xf>
    <xf numFmtId="0" fontId="9" fillId="0" borderId="51" xfId="19" applyFont="1" applyFill="1" applyBorder="1" applyAlignment="1">
      <alignment horizontal="left" vertical="center" wrapText="1"/>
      <protection/>
    </xf>
    <xf numFmtId="0" fontId="9" fillId="0" borderId="30" xfId="19" applyFont="1" applyFill="1" applyBorder="1" applyAlignment="1">
      <alignment horizontal="left" vertical="center" wrapText="1"/>
      <protection/>
    </xf>
    <xf numFmtId="0" fontId="18" fillId="0" borderId="17" xfId="19" applyFont="1" applyFill="1" applyBorder="1" applyAlignment="1">
      <alignment horizontal="center" vertical="center" wrapText="1"/>
      <protection/>
    </xf>
    <xf numFmtId="0" fontId="18" fillId="0" borderId="14" xfId="19" applyFont="1" applyFill="1" applyBorder="1" applyAlignment="1">
      <alignment horizontal="center" vertical="center" wrapText="1"/>
      <protection/>
    </xf>
    <xf numFmtId="0" fontId="18" fillId="0" borderId="17" xfId="19" applyFont="1" applyFill="1" applyBorder="1" applyAlignment="1">
      <alignment horizontal="left" vertical="center" wrapText="1"/>
      <protection/>
    </xf>
    <xf numFmtId="0" fontId="18" fillId="0" borderId="14" xfId="19" applyFont="1" applyFill="1" applyBorder="1" applyAlignment="1">
      <alignment horizontal="left" vertical="center" wrapText="1"/>
      <protection/>
    </xf>
    <xf numFmtId="14" fontId="47" fillId="0" borderId="1" xfId="19" applyNumberFormat="1" applyFont="1" applyFill="1" applyBorder="1" applyAlignment="1">
      <alignment horizontal="center" vertical="center" wrapText="1"/>
      <protection/>
    </xf>
    <xf numFmtId="0" fontId="47" fillId="0" borderId="1" xfId="19" applyFont="1" applyFill="1" applyBorder="1" applyAlignment="1">
      <alignment horizontal="center" vertical="center" wrapText="1"/>
      <protection/>
    </xf>
    <xf numFmtId="169" fontId="47" fillId="0" borderId="55" xfId="19" applyNumberFormat="1" applyFont="1" applyFill="1" applyBorder="1" applyAlignment="1">
      <alignment horizontal="center" vertical="center" wrapText="1"/>
      <protection/>
    </xf>
    <xf numFmtId="169" fontId="25" fillId="0" borderId="49" xfId="19" applyNumberFormat="1" applyFill="1" applyBorder="1" applyAlignment="1">
      <alignment horizontal="center" vertical="center" wrapText="1"/>
      <protection/>
    </xf>
    <xf numFmtId="0" fontId="18" fillId="0" borderId="55" xfId="19" applyFont="1" applyFill="1" applyBorder="1" applyAlignment="1">
      <alignment horizontal="center" vertical="center" wrapText="1"/>
      <protection/>
    </xf>
    <xf numFmtId="0" fontId="18" fillId="0" borderId="40" xfId="19" applyFont="1" applyFill="1" applyBorder="1" applyAlignment="1">
      <alignment horizontal="center" vertical="center" wrapText="1"/>
      <protection/>
    </xf>
    <xf numFmtId="0" fontId="22" fillId="0" borderId="14" xfId="19" applyFont="1" applyFill="1" applyBorder="1" applyAlignment="1">
      <alignment horizontal="center" vertical="center" wrapText="1"/>
      <protection/>
    </xf>
    <xf numFmtId="3" fontId="42" fillId="0" borderId="27" xfId="19" applyNumberFormat="1" applyFont="1" applyFill="1" applyBorder="1" applyAlignment="1">
      <alignment horizontal="right" vertical="center" wrapText="1"/>
      <protection/>
    </xf>
    <xf numFmtId="0" fontId="50" fillId="0" borderId="51" xfId="19" applyFont="1" applyFill="1" applyBorder="1" applyAlignment="1">
      <alignment vertical="center" wrapText="1"/>
      <protection/>
    </xf>
    <xf numFmtId="0" fontId="50" fillId="0" borderId="30" xfId="19" applyFont="1" applyFill="1" applyBorder="1" applyAlignment="1">
      <alignment vertical="center" wrapText="1"/>
      <protection/>
    </xf>
    <xf numFmtId="0" fontId="9" fillId="0" borderId="27" xfId="19" applyFont="1" applyBorder="1" applyAlignment="1">
      <alignment horizontal="left" vertical="center" wrapText="1"/>
      <protection/>
    </xf>
    <xf numFmtId="0" fontId="9" fillId="0" borderId="51" xfId="19" applyFont="1" applyBorder="1" applyAlignment="1">
      <alignment horizontal="left" vertical="center" wrapText="1"/>
      <protection/>
    </xf>
    <xf numFmtId="0" fontId="9" fillId="0" borderId="30" xfId="19" applyFont="1" applyBorder="1" applyAlignment="1">
      <alignment horizontal="left" vertical="center" wrapText="1"/>
      <protection/>
    </xf>
    <xf numFmtId="0" fontId="9" fillId="0" borderId="25" xfId="19" applyFont="1" applyFill="1" applyBorder="1" applyAlignment="1">
      <alignment horizontal="left" vertical="center" wrapText="1"/>
      <protection/>
    </xf>
    <xf numFmtId="0" fontId="9" fillId="0" borderId="49" xfId="19" applyFont="1" applyFill="1" applyBorder="1" applyAlignment="1">
      <alignment horizontal="left" vertical="center" wrapText="1"/>
      <protection/>
    </xf>
    <xf numFmtId="0" fontId="9" fillId="0" borderId="56" xfId="19" applyFont="1" applyFill="1" applyBorder="1" applyAlignment="1">
      <alignment horizontal="left" vertical="center" wrapText="1"/>
      <protection/>
    </xf>
    <xf numFmtId="0" fontId="18" fillId="0" borderId="55" xfId="19" applyFont="1" applyBorder="1" applyAlignment="1">
      <alignment horizontal="left" vertical="center" wrapText="1"/>
      <protection/>
    </xf>
    <xf numFmtId="0" fontId="25" fillId="0" borderId="55" xfId="19" applyBorder="1" applyAlignment="1">
      <alignment vertical="center" wrapText="1"/>
      <protection/>
    </xf>
    <xf numFmtId="0" fontId="42" fillId="0" borderId="27" xfId="19" applyFont="1" applyBorder="1" applyAlignment="1">
      <alignment horizontal="left" vertical="center" wrapText="1"/>
      <protection/>
    </xf>
    <xf numFmtId="0" fontId="42" fillId="0" borderId="51" xfId="19" applyFont="1" applyBorder="1" applyAlignment="1">
      <alignment horizontal="left" vertical="center" wrapText="1"/>
      <protection/>
    </xf>
    <xf numFmtId="0" fontId="42" fillId="0" borderId="30" xfId="19" applyFont="1" applyBorder="1" applyAlignment="1">
      <alignment horizontal="left" vertical="center" wrapText="1"/>
      <protection/>
    </xf>
    <xf numFmtId="0" fontId="9" fillId="0" borderId="27" xfId="19" applyFont="1" applyFill="1" applyBorder="1" applyAlignment="1">
      <alignment horizontal="left" vertical="center" wrapText="1"/>
      <protection/>
    </xf>
    <xf numFmtId="0" fontId="9" fillId="0" borderId="51" xfId="19" applyFont="1" applyFill="1" applyBorder="1" applyAlignment="1">
      <alignment horizontal="left" vertical="center" wrapText="1"/>
      <protection/>
    </xf>
    <xf numFmtId="0" fontId="9" fillId="0" borderId="30" xfId="19" applyFont="1" applyFill="1" applyBorder="1" applyAlignment="1">
      <alignment horizontal="left" vertical="center" wrapText="1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3" fontId="9" fillId="0" borderId="3" xfId="0" applyNumberFormat="1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left" vertical="center" wrapText="1"/>
    </xf>
    <xf numFmtId="0" fontId="4" fillId="2" borderId="1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6" fillId="0" borderId="17" xfId="0" applyFont="1" applyBorder="1" applyAlignment="1">
      <alignment horizontal="center" vertical="center" textRotation="77" wrapText="1"/>
    </xf>
    <xf numFmtId="0" fontId="36" fillId="0" borderId="38" xfId="0" applyFont="1" applyBorder="1" applyAlignment="1">
      <alignment horizontal="center" vertical="center" textRotation="77" wrapText="1"/>
    </xf>
    <xf numFmtId="0" fontId="0" fillId="0" borderId="38" xfId="0" applyBorder="1" applyAlignment="1">
      <alignment horizontal="center" vertical="center" textRotation="77" wrapText="1"/>
    </xf>
    <xf numFmtId="0" fontId="0" fillId="0" borderId="32" xfId="0" applyBorder="1" applyAlignment="1">
      <alignment horizontal="center" vertical="center" textRotation="77" wrapText="1"/>
    </xf>
    <xf numFmtId="0" fontId="0" fillId="0" borderId="14" xfId="0" applyBorder="1" applyAlignment="1">
      <alignment horizontal="center" vertical="center" textRotation="77" wrapText="1"/>
    </xf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2. Kiadáso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7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'[4]Munka1'!$A$26</c:f>
              <c:strCache>
                <c:ptCount val="1"/>
                <c:pt idx="0">
                  <c:v>Építményadó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'[4]Munka1'!$B$24:$F$24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2010. I. félév</c:v>
                </c:pt>
              </c:strCache>
            </c:strRef>
          </c:cat>
          <c:val>
            <c:numRef>
              <c:f>'[4]Munka1'!$B$26:$F$26</c:f>
              <c:numCache>
                <c:ptCount val="5"/>
                <c:pt idx="0">
                  <c:v>41232</c:v>
                </c:pt>
                <c:pt idx="1">
                  <c:v>44659</c:v>
                </c:pt>
                <c:pt idx="2">
                  <c:v>25094</c:v>
                </c:pt>
                <c:pt idx="3">
                  <c:v>25769</c:v>
                </c:pt>
                <c:pt idx="4">
                  <c:v>31043</c:v>
                </c:pt>
              </c:numCache>
            </c:numRef>
          </c:val>
        </c:ser>
        <c:ser>
          <c:idx val="3"/>
          <c:order val="1"/>
          <c:tx>
            <c:strRef>
              <c:f>'[4]Munka1'!$A$27</c:f>
              <c:strCache>
                <c:ptCount val="1"/>
                <c:pt idx="0">
                  <c:v>Magánszemélyek kommunális adója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'[4]Munka1'!$B$24:$F$24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2010. I. félév</c:v>
                </c:pt>
              </c:strCache>
            </c:strRef>
          </c:cat>
          <c:val>
            <c:numRef>
              <c:f>'[4]Munka1'!$B$27:$F$27</c:f>
              <c:numCache>
                <c:ptCount val="5"/>
                <c:pt idx="0">
                  <c:v>27853</c:v>
                </c:pt>
                <c:pt idx="1">
                  <c:v>34883</c:v>
                </c:pt>
                <c:pt idx="2">
                  <c:v>31527</c:v>
                </c:pt>
                <c:pt idx="3">
                  <c:v>31760</c:v>
                </c:pt>
                <c:pt idx="4">
                  <c:v>14502</c:v>
                </c:pt>
              </c:numCache>
            </c:numRef>
          </c:val>
        </c:ser>
        <c:ser>
          <c:idx val="7"/>
          <c:order val="2"/>
          <c:tx>
            <c:strRef>
              <c:f>'[4]Munka1'!$A$30</c:f>
              <c:strCache>
                <c:ptCount val="1"/>
                <c:pt idx="0">
                  <c:v>Iparűzési adó állandó tev. után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'[4]Munka1'!$B$24:$F$24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2010. I. félév</c:v>
                </c:pt>
              </c:strCache>
            </c:strRef>
          </c:cat>
          <c:val>
            <c:numRef>
              <c:f>'[4]Munka1'!$B$30:$F$30</c:f>
              <c:numCache>
                <c:ptCount val="5"/>
                <c:pt idx="0">
                  <c:v>473637</c:v>
                </c:pt>
                <c:pt idx="1">
                  <c:v>376289</c:v>
                </c:pt>
                <c:pt idx="2">
                  <c:v>355217</c:v>
                </c:pt>
                <c:pt idx="3">
                  <c:v>585488</c:v>
                </c:pt>
                <c:pt idx="4">
                  <c:v>199362</c:v>
                </c:pt>
              </c:numCache>
            </c:numRef>
          </c:val>
        </c:ser>
        <c:ser>
          <c:idx val="12"/>
          <c:order val="3"/>
          <c:tx>
            <c:strRef>
              <c:f>'[4]Munka1'!$A$32</c:f>
              <c:strCache>
                <c:ptCount val="1"/>
                <c:pt idx="0">
                  <c:v>Gépjárműadó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'[4]Munka1'!$B$24:$F$24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2010. I. félév</c:v>
                </c:pt>
              </c:strCache>
            </c:strRef>
          </c:cat>
          <c:val>
            <c:numRef>
              <c:f>'[4]Munka1'!$B$32:$F$32</c:f>
              <c:numCache>
                <c:ptCount val="5"/>
                <c:pt idx="0">
                  <c:v>66417</c:v>
                </c:pt>
                <c:pt idx="1">
                  <c:v>77768</c:v>
                </c:pt>
                <c:pt idx="2">
                  <c:v>80841</c:v>
                </c:pt>
                <c:pt idx="3">
                  <c:v>83499</c:v>
                </c:pt>
                <c:pt idx="4">
                  <c:v>52973</c:v>
                </c:pt>
              </c:numCache>
            </c:numRef>
          </c:val>
        </c:ser>
        <c:axId val="45673767"/>
        <c:axId val="8410720"/>
      </c:bar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10720"/>
        <c:crosses val="autoZero"/>
        <c:auto val="1"/>
        <c:lblOffset val="100"/>
        <c:noMultiLvlLbl val="0"/>
      </c:catAx>
      <c:valAx>
        <c:axId val="8410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73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17725"/>
          <c:w val="0.22125"/>
          <c:h val="0.486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Eszközök alakulása</a:t>
            </a:r>
          </a:p>
        </c:rich>
      </c:tx>
      <c:layout>
        <c:manualLayout>
          <c:xMode val="factor"/>
          <c:yMode val="factor"/>
          <c:x val="-0.1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365"/>
          <c:w val="0.63025"/>
          <c:h val="0.9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'[3]Munka1'!$A$7</c:f>
              <c:strCache>
                <c:ptCount val="1"/>
                <c:pt idx="0">
                  <c:v>I.  Immateriális javak (112.112)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'[3]Munka1'!$C$2:$F$2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'[3]Munka1'!$C$7:$F$7</c:f>
              <c:numCache>
                <c:ptCount val="4"/>
                <c:pt idx="0">
                  <c:v>12203</c:v>
                </c:pt>
                <c:pt idx="1">
                  <c:v>8890</c:v>
                </c:pt>
                <c:pt idx="2">
                  <c:v>8399</c:v>
                </c:pt>
                <c:pt idx="3">
                  <c:v>12003</c:v>
                </c:pt>
              </c:numCache>
            </c:numRef>
          </c:val>
        </c:ser>
        <c:ser>
          <c:idx val="1"/>
          <c:order val="1"/>
          <c:tx>
            <c:strRef>
              <c:f>'[3]Munka1'!$A$13</c:f>
              <c:strCache>
                <c:ptCount val="1"/>
                <c:pt idx="0">
                  <c:v>II. Tárgyi eszközök összesen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BE7D9E"/>
                </a:gs>
              </a:gsLst>
              <a:path path="rect">
                <a:fillToRect l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'[3]Munka1'!$C$2:$F$2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'[3]Munka1'!$C$13:$F$13</c:f>
              <c:numCache>
                <c:ptCount val="4"/>
                <c:pt idx="0">
                  <c:v>11186402</c:v>
                </c:pt>
                <c:pt idx="1">
                  <c:v>11079677</c:v>
                </c:pt>
                <c:pt idx="2">
                  <c:v>10045010</c:v>
                </c:pt>
                <c:pt idx="3">
                  <c:v>8879854</c:v>
                </c:pt>
              </c:numCache>
            </c:numRef>
          </c:val>
        </c:ser>
        <c:ser>
          <c:idx val="2"/>
          <c:order val="2"/>
          <c:tx>
            <c:strRef>
              <c:f>'[3]Munka1'!$A$17</c:f>
              <c:strCache>
                <c:ptCount val="1"/>
                <c:pt idx="0">
                  <c:v>III. Befektetett pü-i eszköz össz.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'[3]Munka1'!$C$2:$F$2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'[3]Munka1'!$C$17:$F$17</c:f>
              <c:numCache>
                <c:ptCount val="4"/>
                <c:pt idx="0">
                  <c:v>192234</c:v>
                </c:pt>
                <c:pt idx="1">
                  <c:v>196781</c:v>
                </c:pt>
                <c:pt idx="2">
                  <c:v>198457</c:v>
                </c:pt>
                <c:pt idx="3">
                  <c:v>173623</c:v>
                </c:pt>
              </c:numCache>
            </c:numRef>
          </c:val>
        </c:ser>
        <c:ser>
          <c:idx val="3"/>
          <c:order val="3"/>
          <c:tx>
            <c:strRef>
              <c:f>'[3]Munka1'!$A$18</c:f>
              <c:strCache>
                <c:ptCount val="1"/>
                <c:pt idx="0">
                  <c:v>IV. Üzemeltetésre, kez. átadott eszk.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'[3]Munka1'!$C$2:$F$2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'[3]Munka1'!$C$18:$F$18</c:f>
              <c:numCache>
                <c:ptCount val="4"/>
                <c:pt idx="0">
                  <c:v>1432731</c:v>
                </c:pt>
                <c:pt idx="1">
                  <c:v>3805374</c:v>
                </c:pt>
                <c:pt idx="2">
                  <c:v>6828413</c:v>
                </c:pt>
                <c:pt idx="3">
                  <c:v>9324277</c:v>
                </c:pt>
              </c:numCache>
            </c:numRef>
          </c:val>
        </c:ser>
        <c:ser>
          <c:idx val="4"/>
          <c:order val="4"/>
          <c:tx>
            <c:strRef>
              <c:f>'[3]Munka1'!$A$29</c:f>
              <c:strCache>
                <c:ptCount val="1"/>
                <c:pt idx="0">
                  <c:v>I. Készletek összesen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'[3]Munka1'!$C$2:$F$2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'[3]Munka1'!$C$29:$F$29</c:f>
              <c:numCache>
                <c:ptCount val="4"/>
                <c:pt idx="0">
                  <c:v>18131</c:v>
                </c:pt>
                <c:pt idx="1">
                  <c:v>14075</c:v>
                </c:pt>
                <c:pt idx="2">
                  <c:v>14385</c:v>
                </c:pt>
                <c:pt idx="3">
                  <c:v>15514</c:v>
                </c:pt>
              </c:numCache>
            </c:numRef>
          </c:val>
        </c:ser>
        <c:ser>
          <c:idx val="5"/>
          <c:order val="5"/>
          <c:tx>
            <c:strRef>
              <c:f>'[3]Munka1'!$A$35</c:f>
              <c:strCache>
                <c:ptCount val="1"/>
                <c:pt idx="0">
                  <c:v>II. Követelések összesen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'[3]Munka1'!$C$2:$F$2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'[3]Munka1'!$C$35:$F$35</c:f>
              <c:numCache>
                <c:ptCount val="4"/>
                <c:pt idx="0">
                  <c:v>130058</c:v>
                </c:pt>
                <c:pt idx="1">
                  <c:v>136922</c:v>
                </c:pt>
                <c:pt idx="2">
                  <c:v>437119</c:v>
                </c:pt>
                <c:pt idx="3">
                  <c:v>410338</c:v>
                </c:pt>
              </c:numCache>
            </c:numRef>
          </c:val>
        </c:ser>
        <c:ser>
          <c:idx val="6"/>
          <c:order val="6"/>
          <c:tx>
            <c:strRef>
              <c:f>'[3]Munka1'!$A$41</c:f>
              <c:strCache>
                <c:ptCount val="1"/>
                <c:pt idx="0">
                  <c:v>IV. Pénzeszközök összesen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'[3]Munka1'!$C$2:$F$2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'[3]Munka1'!$C$41:$F$41</c:f>
              <c:numCache>
                <c:ptCount val="4"/>
                <c:pt idx="0">
                  <c:v>131806</c:v>
                </c:pt>
                <c:pt idx="1">
                  <c:v>530051</c:v>
                </c:pt>
                <c:pt idx="2">
                  <c:v>425213</c:v>
                </c:pt>
                <c:pt idx="3">
                  <c:v>308309</c:v>
                </c:pt>
              </c:numCache>
            </c:numRef>
          </c:val>
        </c:ser>
        <c:ser>
          <c:idx val="7"/>
          <c:order val="7"/>
          <c:tx>
            <c:strRef>
              <c:f>'[3]Munka1'!$A$45</c:f>
              <c:strCache>
                <c:ptCount val="1"/>
                <c:pt idx="0">
                  <c:v>V. Egyéb aktív pü-i elsz. összesen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'[3]Munka1'!$C$2:$F$2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'[3]Munka1'!$C$45:$F$45</c:f>
              <c:numCache>
                <c:ptCount val="4"/>
                <c:pt idx="0">
                  <c:v>89895</c:v>
                </c:pt>
                <c:pt idx="1">
                  <c:v>64594</c:v>
                </c:pt>
                <c:pt idx="2">
                  <c:v>67842</c:v>
                </c:pt>
                <c:pt idx="3">
                  <c:v>219774</c:v>
                </c:pt>
              </c:numCache>
            </c:numRef>
          </c:val>
        </c:ser>
        <c:overlap val="100"/>
        <c:axId val="8587617"/>
        <c:axId val="10179690"/>
      </c:bar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876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655"/>
          <c:y val="0.03125"/>
          <c:w val="0.27225"/>
          <c:h val="0.898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Források alakulása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3375"/>
          <c:w val="0.63625"/>
          <c:h val="0.9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'[3]Munka1'!$H$6</c:f>
              <c:strCache>
                <c:ptCount val="1"/>
                <c:pt idx="0">
                  <c:v>D.)SAJÁT TŐKE ÖSSZESEN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6A6AB1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'[3]Munka1'!$L$2:$O$2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'[3]Munka1'!$L$6:$O$6</c:f>
              <c:numCache>
                <c:ptCount val="4"/>
                <c:pt idx="0">
                  <c:v>11651892</c:v>
                </c:pt>
                <c:pt idx="1">
                  <c:v>13370298</c:v>
                </c:pt>
                <c:pt idx="2">
                  <c:v>15738028</c:v>
                </c:pt>
                <c:pt idx="3">
                  <c:v>16728609</c:v>
                </c:pt>
              </c:numCache>
            </c:numRef>
          </c:val>
        </c:ser>
        <c:ser>
          <c:idx val="1"/>
          <c:order val="1"/>
          <c:tx>
            <c:strRef>
              <c:f>'[3]Munka1'!$H$14</c:f>
              <c:strCache>
                <c:ptCount val="1"/>
                <c:pt idx="0">
                  <c:v>E.) TARTALÉKOK ÖSSZESEN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'[3]Munka1'!$L$2:$O$2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'[3]Munka1'!$L$14:$N$14</c:f>
              <c:numCache>
                <c:ptCount val="3"/>
                <c:pt idx="0">
                  <c:v>64065</c:v>
                </c:pt>
                <c:pt idx="1">
                  <c:v>54851</c:v>
                </c:pt>
                <c:pt idx="2">
                  <c:v>352777</c:v>
                </c:pt>
              </c:numCache>
            </c:numRef>
          </c:val>
        </c:ser>
        <c:ser>
          <c:idx val="2"/>
          <c:order val="2"/>
          <c:tx>
            <c:strRef>
              <c:f>'[3]Munka1'!$H$40</c:f>
              <c:strCache>
                <c:ptCount val="1"/>
                <c:pt idx="0">
                  <c:v>F.) KÖTELEZETTSÉGEK ÖSSZES.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A7D1A7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'[3]Munka1'!$L$2:$O$2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'[3]Munka1'!$L$40:$O$40</c:f>
              <c:numCache>
                <c:ptCount val="4"/>
                <c:pt idx="0">
                  <c:v>1477503</c:v>
                </c:pt>
                <c:pt idx="1">
                  <c:v>2411215</c:v>
                </c:pt>
                <c:pt idx="2">
                  <c:v>1934033</c:v>
                </c:pt>
                <c:pt idx="3">
                  <c:v>2735164</c:v>
                </c:pt>
              </c:numCache>
            </c:numRef>
          </c:val>
        </c:ser>
        <c:overlap val="100"/>
        <c:axId val="24508347"/>
        <c:axId val="19248532"/>
      </c:bar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083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22925"/>
          <c:w val="0.2415"/>
          <c:h val="0.487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81"/>
          <c:h val="0.85075"/>
        </c:manualLayout>
      </c:layout>
      <c:lineChart>
        <c:grouping val="stacked"/>
        <c:varyColors val="0"/>
        <c:ser>
          <c:idx val="0"/>
          <c:order val="0"/>
          <c:tx>
            <c:strRef>
              <c:f>'[1]demográfiai adatok'!$A$7</c:f>
              <c:strCache>
                <c:ptCount val="1"/>
                <c:pt idx="0">
                  <c:v>0-2 éves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'[1]demográfiai adatok'!$B$5:$E$5</c:f>
              <c:numCache>
                <c:ptCount val="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</c:numCache>
            </c:numRef>
          </c:cat>
          <c:val>
            <c:numRef>
              <c:f>'[1]demográfiai adatok'!$B$7:$E$7</c:f>
              <c:numCache>
                <c:ptCount val="4"/>
                <c:pt idx="0">
                  <c:v>458</c:v>
                </c:pt>
                <c:pt idx="1">
                  <c:v>476</c:v>
                </c:pt>
                <c:pt idx="2">
                  <c:v>459</c:v>
                </c:pt>
                <c:pt idx="3">
                  <c:v>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'[1]demográfiai adatok'!$A$8</c:f>
              <c:strCache>
                <c:ptCount val="1"/>
                <c:pt idx="0">
                  <c:v>3-5 éves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'[1]demográfiai adatok'!$B$5:$E$5</c:f>
              <c:numCache>
                <c:ptCount val="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</c:numCache>
            </c:numRef>
          </c:cat>
          <c:val>
            <c:numRef>
              <c:f>'[1]demográfiai adatok'!$B$8:$E$8</c:f>
              <c:numCache>
                <c:ptCount val="4"/>
                <c:pt idx="0">
                  <c:v>495</c:v>
                </c:pt>
                <c:pt idx="1">
                  <c:v>505</c:v>
                </c:pt>
                <c:pt idx="2">
                  <c:v>492</c:v>
                </c:pt>
                <c:pt idx="3">
                  <c:v>460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'[1]demográfiai adatok'!$A$9</c:f>
              <c:strCache>
                <c:ptCount val="1"/>
                <c:pt idx="0">
                  <c:v>6-13 éves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'[1]demográfiai adatok'!$B$5:$E$5</c:f>
              <c:numCache>
                <c:ptCount val="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</c:numCache>
            </c:numRef>
          </c:cat>
          <c:val>
            <c:numRef>
              <c:f>'[1]demográfiai adatok'!$B$9:$E$9</c:f>
              <c:numCache>
                <c:ptCount val="4"/>
                <c:pt idx="0">
                  <c:v>1478</c:v>
                </c:pt>
                <c:pt idx="1">
                  <c:v>1414</c:v>
                </c:pt>
                <c:pt idx="2">
                  <c:v>1367</c:v>
                </c:pt>
                <c:pt idx="3">
                  <c:v>1351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'[1]demográfiai adatok'!$A$10</c:f>
              <c:strCache>
                <c:ptCount val="1"/>
                <c:pt idx="0">
                  <c:v>14-17 éves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'[1]demográfiai adatok'!$B$5:$E$5</c:f>
              <c:numCache>
                <c:ptCount val="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</c:numCache>
            </c:numRef>
          </c:cat>
          <c:val>
            <c:numRef>
              <c:f>'[1]demográfiai adatok'!$B$10:$E$10</c:f>
              <c:numCache>
                <c:ptCount val="4"/>
                <c:pt idx="0">
                  <c:v>857</c:v>
                </c:pt>
                <c:pt idx="1">
                  <c:v>853</c:v>
                </c:pt>
                <c:pt idx="2">
                  <c:v>845</c:v>
                </c:pt>
                <c:pt idx="3">
                  <c:v>837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'[1]demográfiai adatok'!$A$11</c:f>
              <c:strCache>
                <c:ptCount val="1"/>
                <c:pt idx="0">
                  <c:v>18-54 éves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'[1]demográfiai adatok'!$B$5:$E$5</c:f>
              <c:numCache>
                <c:ptCount val="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</c:numCache>
            </c:numRef>
          </c:cat>
          <c:val>
            <c:numRef>
              <c:f>'[1]demográfiai adatok'!$B$11:$E$11</c:f>
              <c:numCache>
                <c:ptCount val="4"/>
                <c:pt idx="0">
                  <c:v>9333</c:v>
                </c:pt>
                <c:pt idx="1">
                  <c:v>9244</c:v>
                </c:pt>
                <c:pt idx="2">
                  <c:v>9226</c:v>
                </c:pt>
                <c:pt idx="3">
                  <c:v>9096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'[1]demográfiai adatok'!$A$12</c:f>
              <c:strCache>
                <c:ptCount val="1"/>
                <c:pt idx="0">
                  <c:v>55-59 éves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'[1]demográfiai adatok'!$B$5:$E$5</c:f>
              <c:numCache>
                <c:ptCount val="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</c:numCache>
            </c:numRef>
          </c:cat>
          <c:val>
            <c:numRef>
              <c:f>'[1]demográfiai adatok'!$B$12:$E$12</c:f>
              <c:numCache>
                <c:ptCount val="4"/>
                <c:pt idx="0">
                  <c:v>1243</c:v>
                </c:pt>
                <c:pt idx="1">
                  <c:v>1251</c:v>
                </c:pt>
                <c:pt idx="2">
                  <c:v>1252</c:v>
                </c:pt>
                <c:pt idx="3">
                  <c:v>1316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'[1]demográfiai adatok'!$A$13</c:f>
              <c:strCache>
                <c:ptCount val="1"/>
                <c:pt idx="0">
                  <c:v>60-69 éves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'[1]demográfiai adatok'!$B$5:$E$5</c:f>
              <c:numCache>
                <c:ptCount val="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</c:numCache>
            </c:numRef>
          </c:cat>
          <c:val>
            <c:numRef>
              <c:f>'[1]demográfiai adatok'!$B$13:$E$13</c:f>
              <c:numCache>
                <c:ptCount val="4"/>
                <c:pt idx="0">
                  <c:v>2109</c:v>
                </c:pt>
                <c:pt idx="1">
                  <c:v>2154</c:v>
                </c:pt>
                <c:pt idx="2">
                  <c:v>2177</c:v>
                </c:pt>
                <c:pt idx="3">
                  <c:v>2187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'[1]demográfiai adatok'!$A$14</c:f>
              <c:strCache>
                <c:ptCount val="1"/>
                <c:pt idx="0">
                  <c:v>70-79 éves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'[1]demográfiai adatok'!$B$5:$E$5</c:f>
              <c:numCache>
                <c:ptCount val="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</c:numCache>
            </c:numRef>
          </c:cat>
          <c:val>
            <c:numRef>
              <c:f>'[1]demográfiai adatok'!$B$14:$E$14</c:f>
              <c:numCache>
                <c:ptCount val="4"/>
                <c:pt idx="0">
                  <c:v>1556</c:v>
                </c:pt>
                <c:pt idx="1">
                  <c:v>1517</c:v>
                </c:pt>
                <c:pt idx="2">
                  <c:v>1515</c:v>
                </c:pt>
                <c:pt idx="3">
                  <c:v>1511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'[1]demográfiai adatok'!$A$15</c:f>
              <c:strCache>
                <c:ptCount val="1"/>
                <c:pt idx="0">
                  <c:v>80-… éves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'[1]demográfiai adatok'!$B$5:$E$5</c:f>
              <c:numCache>
                <c:ptCount val="4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</c:numCache>
            </c:numRef>
          </c:cat>
          <c:val>
            <c:numRef>
              <c:f>'[1]demográfiai adatok'!$B$15:$E$15</c:f>
              <c:numCache>
                <c:ptCount val="4"/>
                <c:pt idx="0">
                  <c:v>882</c:v>
                </c:pt>
                <c:pt idx="1">
                  <c:v>915</c:v>
                </c:pt>
                <c:pt idx="2">
                  <c:v>918</c:v>
                </c:pt>
                <c:pt idx="3">
                  <c:v>911</c:v>
                </c:pt>
              </c:numCache>
            </c:numRef>
          </c:val>
          <c:smooth val="0"/>
        </c:ser>
        <c:marker val="1"/>
        <c:axId val="39019061"/>
        <c:axId val="15627230"/>
      </c:line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27230"/>
        <c:crosses val="autoZero"/>
        <c:auto val="1"/>
        <c:lblOffset val="100"/>
        <c:noMultiLvlLbl val="0"/>
      </c:catAx>
      <c:valAx>
        <c:axId val="15627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19061"/>
        <c:crossesAt val="1"/>
        <c:crossBetween val="between"/>
        <c:dispUnits/>
      </c:valAx>
      <c:spPr>
        <a:solidFill>
          <a:srgbClr val="FFFFCC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b"/>
      <c:layout>
        <c:manualLayout>
          <c:xMode val="edge"/>
          <c:yMode val="edge"/>
          <c:x val="0.19425"/>
          <c:y val="0.8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'[2]óvodai'!$A$5</c:f>
              <c:strCache>
                <c:ptCount val="1"/>
                <c:pt idx="0">
                  <c:v>Bercsényi utcai „Kincskereső” Óvoda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100000">
                  <a:srgbClr val="9999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'[2]óvodai'!$B$4:$E$4</c:f>
              <c:strCache>
                <c:ptCount val="4"/>
                <c:pt idx="0">
                  <c:v>2007. október 1.</c:v>
                </c:pt>
                <c:pt idx="1">
                  <c:v>2008. október 1.</c:v>
                </c:pt>
                <c:pt idx="2">
                  <c:v>2009. október 1.  </c:v>
                </c:pt>
                <c:pt idx="3">
                  <c:v>2010. október 1. (várható)  </c:v>
                </c:pt>
              </c:strCache>
            </c:strRef>
          </c:cat>
          <c:val>
            <c:numRef>
              <c:f>'[2]óvodai'!$B$5:$E$5</c:f>
              <c:numCache>
                <c:ptCount val="4"/>
                <c:pt idx="0">
                  <c:v>122</c:v>
                </c:pt>
                <c:pt idx="1">
                  <c:v>115</c:v>
                </c:pt>
                <c:pt idx="2">
                  <c:v>101</c:v>
                </c:pt>
                <c:pt idx="3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'[2]óvodai'!$A$6</c:f>
              <c:strCache>
                <c:ptCount val="1"/>
                <c:pt idx="0">
                  <c:v>Bokrosi „Napsugár” Óvoda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100000">
                  <a:srgbClr val="99336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'[2]óvodai'!$B$4:$E$4</c:f>
              <c:strCache>
                <c:ptCount val="4"/>
                <c:pt idx="0">
                  <c:v>2007. október 1.</c:v>
                </c:pt>
                <c:pt idx="1">
                  <c:v>2008. október 1.</c:v>
                </c:pt>
                <c:pt idx="2">
                  <c:v>2009. október 1.  </c:v>
                </c:pt>
                <c:pt idx="3">
                  <c:v>2010. október 1. (várható)  </c:v>
                </c:pt>
              </c:strCache>
            </c:strRef>
          </c:cat>
          <c:val>
            <c:numRef>
              <c:f>'[2]óvodai'!$B$6:$E$6</c:f>
              <c:numCache>
                <c:ptCount val="4"/>
                <c:pt idx="0">
                  <c:v>21</c:v>
                </c:pt>
                <c:pt idx="1">
                  <c:v>35</c:v>
                </c:pt>
                <c:pt idx="2">
                  <c:v>39</c:v>
                </c:pt>
                <c:pt idx="3">
                  <c:v>44</c:v>
                </c:pt>
              </c:numCache>
            </c:numRef>
          </c:val>
        </c:ser>
        <c:ser>
          <c:idx val="2"/>
          <c:order val="2"/>
          <c:tx>
            <c:strRef>
              <c:f>'[2]óvodai'!$A$7</c:f>
              <c:strCache>
                <c:ptCount val="1"/>
                <c:pt idx="0">
                  <c:v>Bökényi „Napraforgó” Óvoda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100000">
                  <a:srgbClr val="FFFFCC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'[2]óvodai'!$B$4:$E$4</c:f>
              <c:strCache>
                <c:ptCount val="4"/>
                <c:pt idx="0">
                  <c:v>2007. október 1.</c:v>
                </c:pt>
                <c:pt idx="1">
                  <c:v>2008. október 1.</c:v>
                </c:pt>
                <c:pt idx="2">
                  <c:v>2009. október 1.  </c:v>
                </c:pt>
                <c:pt idx="3">
                  <c:v>2010. október 1. (várható)  </c:v>
                </c:pt>
              </c:strCache>
            </c:strRef>
          </c:cat>
          <c:val>
            <c:numRef>
              <c:f>'[2]óvodai'!$B$7:$E$7</c:f>
              <c:numCache>
                <c:ptCount val="4"/>
                <c:pt idx="0">
                  <c:v>112</c:v>
                </c:pt>
                <c:pt idx="1">
                  <c:v>100</c:v>
                </c:pt>
                <c:pt idx="2">
                  <c:v>102</c:v>
                </c:pt>
                <c:pt idx="3">
                  <c:v>103</c:v>
                </c:pt>
              </c:numCache>
            </c:numRef>
          </c:val>
        </c:ser>
        <c:ser>
          <c:idx val="3"/>
          <c:order val="3"/>
          <c:tx>
            <c:strRef>
              <c:f>'[2]óvodai'!$A$8</c:f>
              <c:strCache>
                <c:ptCount val="1"/>
                <c:pt idx="0">
                  <c:v>Dohánysori „Kippkopp” Óvoda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100000">
                  <a:srgbClr val="CCFF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'[2]óvodai'!$B$4:$E$4</c:f>
              <c:strCache>
                <c:ptCount val="4"/>
                <c:pt idx="0">
                  <c:v>2007. október 1.</c:v>
                </c:pt>
                <c:pt idx="1">
                  <c:v>2008. október 1.</c:v>
                </c:pt>
                <c:pt idx="2">
                  <c:v>2009. október 1.  </c:v>
                </c:pt>
                <c:pt idx="3">
                  <c:v>2010. október 1. (várható)  </c:v>
                </c:pt>
              </c:strCache>
            </c:strRef>
          </c:cat>
          <c:val>
            <c:numRef>
              <c:f>'[2]óvodai'!$B$8:$E$8</c:f>
              <c:numCache>
                <c:ptCount val="4"/>
                <c:pt idx="0">
                  <c:v>32</c:v>
                </c:pt>
                <c:pt idx="1">
                  <c:v>23</c:v>
                </c:pt>
                <c:pt idx="2">
                  <c:v>29</c:v>
                </c:pt>
                <c:pt idx="3">
                  <c:v>34</c:v>
                </c:pt>
              </c:numCache>
            </c:numRef>
          </c:val>
        </c:ser>
        <c:ser>
          <c:idx val="4"/>
          <c:order val="4"/>
          <c:tx>
            <c:strRef>
              <c:f>'[2]óvodai'!$A$9</c:f>
              <c:strCache>
                <c:ptCount val="1"/>
                <c:pt idx="0">
                  <c:v>Fő utcai „Platánfa” Óvoda</c:v>
                </c:pt>
              </c:strCache>
            </c:strRef>
          </c:tx>
          <c:spPr>
            <a:gradFill rotWithShape="1">
              <a:gsLst>
                <a:gs pos="0">
                  <a:srgbClr val="2F002F"/>
                </a:gs>
                <a:gs pos="100000">
                  <a:srgbClr val="66006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'[2]óvodai'!$B$4:$E$4</c:f>
              <c:strCache>
                <c:ptCount val="4"/>
                <c:pt idx="0">
                  <c:v>2007. október 1.</c:v>
                </c:pt>
                <c:pt idx="1">
                  <c:v>2008. október 1.</c:v>
                </c:pt>
                <c:pt idx="2">
                  <c:v>2009. október 1.  </c:v>
                </c:pt>
                <c:pt idx="3">
                  <c:v>2010. október 1. (várható)  </c:v>
                </c:pt>
              </c:strCache>
            </c:strRef>
          </c:cat>
          <c:val>
            <c:numRef>
              <c:f>'[2]óvodai'!$B$9:$E$9</c:f>
              <c:numCache>
                <c:ptCount val="4"/>
                <c:pt idx="0">
                  <c:v>90</c:v>
                </c:pt>
                <c:pt idx="1">
                  <c:v>102</c:v>
                </c:pt>
                <c:pt idx="2">
                  <c:v>91</c:v>
                </c:pt>
                <c:pt idx="3">
                  <c:v>79</c:v>
                </c:pt>
              </c:numCache>
            </c:numRef>
          </c:val>
        </c:ser>
        <c:ser>
          <c:idx val="5"/>
          <c:order val="5"/>
          <c:tx>
            <c:strRef>
              <c:f>'[2]óvodai'!$A$10</c:f>
              <c:strCache>
                <c:ptCount val="1"/>
                <c:pt idx="0">
                  <c:v>Széchenyi utcai „Gézengúz” Óvoda</c:v>
                </c:pt>
              </c:strCache>
            </c:strRef>
          </c:tx>
          <c:spPr>
            <a:gradFill rotWithShape="1">
              <a:gsLst>
                <a:gs pos="0">
                  <a:srgbClr val="753B3B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'[2]óvodai'!$B$4:$E$4</c:f>
              <c:strCache>
                <c:ptCount val="4"/>
                <c:pt idx="0">
                  <c:v>2007. október 1.</c:v>
                </c:pt>
                <c:pt idx="1">
                  <c:v>2008. október 1.</c:v>
                </c:pt>
                <c:pt idx="2">
                  <c:v>2009. október 1.  </c:v>
                </c:pt>
                <c:pt idx="3">
                  <c:v>2010. október 1. (várható)  </c:v>
                </c:pt>
              </c:strCache>
            </c:strRef>
          </c:cat>
          <c:val>
            <c:numRef>
              <c:f>'[2]óvodai'!$B$10:$E$10</c:f>
              <c:numCache>
                <c:ptCount val="4"/>
                <c:pt idx="0">
                  <c:v>70</c:v>
                </c:pt>
                <c:pt idx="1">
                  <c:v>70</c:v>
                </c:pt>
                <c:pt idx="2">
                  <c:v>58</c:v>
                </c:pt>
                <c:pt idx="3">
                  <c:v>59</c:v>
                </c:pt>
              </c:numCache>
            </c:numRef>
          </c:val>
        </c:ser>
        <c:ser>
          <c:idx val="6"/>
          <c:order val="6"/>
          <c:tx>
            <c:strRef>
              <c:f>'[2]óvodai'!$A$11</c:f>
              <c:strCache>
                <c:ptCount val="1"/>
                <c:pt idx="0">
                  <c:v>Templom utcai „Delfin” Óvoda</c:v>
                </c:pt>
              </c:strCache>
            </c:strRef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'[2]óvodai'!$B$4:$E$4</c:f>
              <c:strCache>
                <c:ptCount val="4"/>
                <c:pt idx="0">
                  <c:v>2007. október 1.</c:v>
                </c:pt>
                <c:pt idx="1">
                  <c:v>2008. október 1.</c:v>
                </c:pt>
                <c:pt idx="2">
                  <c:v>2009. október 1.  </c:v>
                </c:pt>
                <c:pt idx="3">
                  <c:v>2010. október 1. (várható)  </c:v>
                </c:pt>
              </c:strCache>
            </c:strRef>
          </c:cat>
          <c:val>
            <c:numRef>
              <c:f>'[2]óvodai'!$B$11:$E$11</c:f>
              <c:numCache>
                <c:ptCount val="4"/>
                <c:pt idx="0">
                  <c:v>127</c:v>
                </c:pt>
                <c:pt idx="1">
                  <c:v>121</c:v>
                </c:pt>
                <c:pt idx="2">
                  <c:v>128</c:v>
                </c:pt>
                <c:pt idx="3">
                  <c:v>124</c:v>
                </c:pt>
              </c:numCache>
            </c:numRef>
          </c:val>
        </c:ser>
        <c:axId val="6427343"/>
        <c:axId val="57846088"/>
      </c:bar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6088"/>
        <c:crosses val="autoZero"/>
        <c:auto val="1"/>
        <c:lblOffset val="100"/>
        <c:tickLblSkip val="1"/>
        <c:noMultiLvlLbl val="0"/>
      </c:catAx>
      <c:valAx>
        <c:axId val="57846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25"/>
          <c:y val="0.6925"/>
          <c:w val="0.873"/>
          <c:h val="0.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225"/>
          <c:w val="0.980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'[2]óvodai'!$A$12</c:f>
              <c:strCache>
                <c:ptCount val="1"/>
                <c:pt idx="0">
                  <c:v>Gyermekek száma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'[2]óvodai'!$B$4:$E$4</c:f>
              <c:strCache>
                <c:ptCount val="4"/>
                <c:pt idx="0">
                  <c:v>2007. október 1.</c:v>
                </c:pt>
                <c:pt idx="1">
                  <c:v>2008. október 1.</c:v>
                </c:pt>
                <c:pt idx="2">
                  <c:v>2009. október 1.  </c:v>
                </c:pt>
                <c:pt idx="3">
                  <c:v>2010. október 1. (várható)  </c:v>
                </c:pt>
              </c:strCache>
            </c:strRef>
          </c:cat>
          <c:val>
            <c:numRef>
              <c:f>'[2]óvodai'!$B$12:$E$12</c:f>
              <c:numCache>
                <c:ptCount val="4"/>
                <c:pt idx="0">
                  <c:v>574</c:v>
                </c:pt>
                <c:pt idx="1">
                  <c:v>566</c:v>
                </c:pt>
                <c:pt idx="2">
                  <c:v>548</c:v>
                </c:pt>
                <c:pt idx="3">
                  <c:v>544</c:v>
                </c:pt>
              </c:numCache>
            </c:numRef>
          </c:val>
        </c:ser>
        <c:ser>
          <c:idx val="1"/>
          <c:order val="1"/>
          <c:tx>
            <c:strRef>
              <c:f>'[2]óvodai'!$A$13</c:f>
              <c:strCache>
                <c:ptCount val="1"/>
                <c:pt idx="0">
                  <c:v>csoportok száma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'[2]óvodai'!$B$4:$E$4</c:f>
              <c:strCache>
                <c:ptCount val="4"/>
                <c:pt idx="0">
                  <c:v>2007. október 1.</c:v>
                </c:pt>
                <c:pt idx="1">
                  <c:v>2008. október 1.</c:v>
                </c:pt>
                <c:pt idx="2">
                  <c:v>2009. október 1.  </c:v>
                </c:pt>
                <c:pt idx="3">
                  <c:v>2010. október 1. (várható)  </c:v>
                </c:pt>
              </c:strCache>
            </c:strRef>
          </c:cat>
          <c:val>
            <c:numRef>
              <c:f>'[2]óvodai'!$B$13:$E$13</c:f>
              <c:numCache>
                <c:ptCount val="4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</c:numCache>
            </c:numRef>
          </c:val>
        </c:ser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27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'[2]iskolai'!$A$4</c:f>
              <c:strCache>
                <c:ptCount val="1"/>
                <c:pt idx="0">
                  <c:v>Bokrosi Ált. Isk.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100000">
                  <a:srgbClr val="9999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'[2]iskolai'!$B$3:$F$3</c:f>
              <c:strCache>
                <c:ptCount val="5"/>
                <c:pt idx="0">
                  <c:v>2006/ 2007.</c:v>
                </c:pt>
                <c:pt idx="1">
                  <c:v>2007/ 2008.</c:v>
                </c:pt>
                <c:pt idx="2">
                  <c:v>2008/ 2009.</c:v>
                </c:pt>
                <c:pt idx="3">
                  <c:v>2009/ 2010.</c:v>
                </c:pt>
                <c:pt idx="4">
                  <c:v>2010/ 2011. várható</c:v>
                </c:pt>
              </c:strCache>
            </c:strRef>
          </c:cat>
          <c:val>
            <c:numRef>
              <c:f>'[2]iskolai'!$B$4:$F$4</c:f>
              <c:numCache>
                <c:ptCount val="5"/>
                <c:pt idx="0">
                  <c:v>94</c:v>
                </c:pt>
                <c:pt idx="1">
                  <c:v>92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</c:numCache>
            </c:numRef>
          </c:val>
        </c:ser>
        <c:ser>
          <c:idx val="1"/>
          <c:order val="1"/>
          <c:tx>
            <c:strRef>
              <c:f>'[2]iskolai'!$A$5</c:f>
              <c:strCache>
                <c:ptCount val="1"/>
                <c:pt idx="0">
                  <c:v>Ének Zene Ált. Isk.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100000">
                  <a:srgbClr val="99336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'[2]iskolai'!$B$3:$F$3</c:f>
              <c:strCache>
                <c:ptCount val="5"/>
                <c:pt idx="0">
                  <c:v>2006/ 2007.</c:v>
                </c:pt>
                <c:pt idx="1">
                  <c:v>2007/ 2008.</c:v>
                </c:pt>
                <c:pt idx="2">
                  <c:v>2008/ 2009.</c:v>
                </c:pt>
                <c:pt idx="3">
                  <c:v>2009/ 2010.</c:v>
                </c:pt>
                <c:pt idx="4">
                  <c:v>2010/ 2011. várható</c:v>
                </c:pt>
              </c:strCache>
            </c:strRef>
          </c:cat>
          <c:val>
            <c:numRef>
              <c:f>'[2]iskolai'!$B$5:$F$5</c:f>
              <c:numCache>
                <c:ptCount val="5"/>
                <c:pt idx="0">
                  <c:v>368</c:v>
                </c:pt>
                <c:pt idx="1">
                  <c:v>380</c:v>
                </c:pt>
                <c:pt idx="2">
                  <c:v>364</c:v>
                </c:pt>
                <c:pt idx="3">
                  <c:v>338</c:v>
                </c:pt>
                <c:pt idx="4">
                  <c:v>340</c:v>
                </c:pt>
              </c:numCache>
            </c:numRef>
          </c:val>
        </c:ser>
        <c:ser>
          <c:idx val="2"/>
          <c:order val="2"/>
          <c:tx>
            <c:strRef>
              <c:f>'[2]iskolai'!$A$6</c:f>
              <c:strCache>
                <c:ptCount val="1"/>
                <c:pt idx="0">
                  <c:v>Kossuth Lajos Ált. Isk.</c:v>
                </c:pt>
              </c:strCache>
            </c:strRef>
          </c:tx>
          <c:spPr>
            <a:gradFill rotWithShape="1">
              <a:gsLst>
                <a:gs pos="0">
                  <a:srgbClr val="75755E"/>
                </a:gs>
                <a:gs pos="100000">
                  <a:srgbClr val="FFFFCC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'[2]iskolai'!$B$3:$F$3</c:f>
              <c:strCache>
                <c:ptCount val="5"/>
                <c:pt idx="0">
                  <c:v>2006/ 2007.</c:v>
                </c:pt>
                <c:pt idx="1">
                  <c:v>2007/ 2008.</c:v>
                </c:pt>
                <c:pt idx="2">
                  <c:v>2008/ 2009.</c:v>
                </c:pt>
                <c:pt idx="3">
                  <c:v>2009/ 2010.</c:v>
                </c:pt>
                <c:pt idx="4">
                  <c:v>2010/ 2011. várható</c:v>
                </c:pt>
              </c:strCache>
            </c:strRef>
          </c:cat>
          <c:val>
            <c:numRef>
              <c:f>'[2]iskolai'!$B$6:$F$6</c:f>
              <c:numCache>
                <c:ptCount val="5"/>
                <c:pt idx="0">
                  <c:v>376</c:v>
                </c:pt>
                <c:pt idx="1">
                  <c:v>378</c:v>
                </c:pt>
                <c:pt idx="2">
                  <c:v>375</c:v>
                </c:pt>
                <c:pt idx="3">
                  <c:v>361</c:v>
                </c:pt>
                <c:pt idx="4">
                  <c:v>335</c:v>
                </c:pt>
              </c:numCache>
            </c:numRef>
          </c:val>
        </c:ser>
        <c:ser>
          <c:idx val="3"/>
          <c:order val="3"/>
          <c:tx>
            <c:strRef>
              <c:f>'[2]iskolai'!$A$7</c:f>
              <c:strCache>
                <c:ptCount val="1"/>
                <c:pt idx="0">
                  <c:v>Piroskavárosi Ált. Isk.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100000">
                  <a:srgbClr val="CCFF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'[2]iskolai'!$B$3:$F$3</c:f>
              <c:strCache>
                <c:ptCount val="5"/>
                <c:pt idx="0">
                  <c:v>2006/ 2007.</c:v>
                </c:pt>
                <c:pt idx="1">
                  <c:v>2007/ 2008.</c:v>
                </c:pt>
                <c:pt idx="2">
                  <c:v>2008/ 2009.</c:v>
                </c:pt>
                <c:pt idx="3">
                  <c:v>2009/ 2010.</c:v>
                </c:pt>
                <c:pt idx="4">
                  <c:v>2010/ 2011. várható</c:v>
                </c:pt>
              </c:strCache>
            </c:strRef>
          </c:cat>
          <c:val>
            <c:numRef>
              <c:f>'[2]iskolai'!$B$7:$F$7</c:f>
              <c:numCache>
                <c:ptCount val="5"/>
                <c:pt idx="0">
                  <c:v>186</c:v>
                </c:pt>
                <c:pt idx="1">
                  <c:v>258</c:v>
                </c:pt>
                <c:pt idx="2">
                  <c:v>271</c:v>
                </c:pt>
                <c:pt idx="3">
                  <c:v>290</c:v>
                </c:pt>
                <c:pt idx="4">
                  <c:v>275</c:v>
                </c:pt>
              </c:numCache>
            </c:numRef>
          </c:val>
        </c:ser>
        <c:ser>
          <c:idx val="4"/>
          <c:order val="4"/>
          <c:tx>
            <c:strRef>
              <c:f>'[2]iskolai'!$A$8</c:f>
              <c:strCache>
                <c:ptCount val="1"/>
                <c:pt idx="0">
                  <c:v>Széchenyi István Ált. Isk.</c:v>
                </c:pt>
              </c:strCache>
            </c:strRef>
          </c:tx>
          <c:spPr>
            <a:gradFill rotWithShape="1">
              <a:gsLst>
                <a:gs pos="0">
                  <a:srgbClr val="3B003B"/>
                </a:gs>
                <a:gs pos="100000">
                  <a:srgbClr val="800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'[2]iskolai'!$B$3:$F$3</c:f>
              <c:strCache>
                <c:ptCount val="5"/>
                <c:pt idx="0">
                  <c:v>2006/ 2007.</c:v>
                </c:pt>
                <c:pt idx="1">
                  <c:v>2007/ 2008.</c:v>
                </c:pt>
                <c:pt idx="2">
                  <c:v>2008/ 2009.</c:v>
                </c:pt>
                <c:pt idx="3">
                  <c:v>2009/ 2010.</c:v>
                </c:pt>
                <c:pt idx="4">
                  <c:v>2010/ 2011. várható</c:v>
                </c:pt>
              </c:strCache>
            </c:strRef>
          </c:cat>
          <c:val>
            <c:numRef>
              <c:f>'[2]iskolai'!$B$8:$F$8</c:f>
              <c:numCache>
                <c:ptCount val="5"/>
                <c:pt idx="0">
                  <c:v>267</c:v>
                </c:pt>
                <c:pt idx="1">
                  <c:v>183</c:v>
                </c:pt>
                <c:pt idx="2">
                  <c:v>179</c:v>
                </c:pt>
                <c:pt idx="3">
                  <c:v>169</c:v>
                </c:pt>
                <c:pt idx="4">
                  <c:v>167</c:v>
                </c:pt>
              </c:numCache>
            </c:numRef>
          </c:val>
        </c:ser>
        <c:ser>
          <c:idx val="5"/>
          <c:order val="5"/>
          <c:tx>
            <c:strRef>
              <c:f>'[2]iskolai'!$A$9</c:f>
              <c:strCache>
                <c:ptCount val="1"/>
                <c:pt idx="0">
                  <c:v>Síp utcai Ált. Isk.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'[2]iskolai'!$B$3:$F$3</c:f>
              <c:strCache>
                <c:ptCount val="5"/>
                <c:pt idx="0">
                  <c:v>2006/ 2007.</c:v>
                </c:pt>
                <c:pt idx="1">
                  <c:v>2007/ 2008.</c:v>
                </c:pt>
                <c:pt idx="2">
                  <c:v>2008/ 2009.</c:v>
                </c:pt>
                <c:pt idx="3">
                  <c:v>2009/ 2010.</c:v>
                </c:pt>
                <c:pt idx="4">
                  <c:v>2010/ 2011. várható</c:v>
                </c:pt>
              </c:strCache>
            </c:strRef>
          </c:cat>
          <c:val>
            <c:numRef>
              <c:f>'[2]iskolai'!$B$9:$F$9</c:f>
              <c:numCache>
                <c:ptCount val="5"/>
                <c:pt idx="0">
                  <c:v>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8268"/>
        <c:crosses val="autoZero"/>
        <c:auto val="1"/>
        <c:lblOffset val="100"/>
        <c:tickLblSkip val="1"/>
        <c:noMultiLvlLbl val="0"/>
      </c:catAx>
      <c:valAx>
        <c:axId val="2755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16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75"/>
          <c:y val="0.8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'[2]iskolai'!$A$10</c:f>
              <c:strCache>
                <c:ptCount val="1"/>
                <c:pt idx="0">
                  <c:v>Gyermekek száma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75754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'[2]iskolai'!$B$10:$F$10</c:f>
              <c:numCache>
                <c:ptCount val="5"/>
                <c:pt idx="0">
                  <c:v>1355</c:v>
                </c:pt>
                <c:pt idx="1">
                  <c:v>1291</c:v>
                </c:pt>
                <c:pt idx="2">
                  <c:v>1269</c:v>
                </c:pt>
                <c:pt idx="3">
                  <c:v>1240</c:v>
                </c:pt>
                <c:pt idx="4">
                  <c:v>1199</c:v>
                </c:pt>
              </c:numCache>
            </c:numRef>
          </c:val>
        </c:ser>
        <c:ser>
          <c:idx val="1"/>
          <c:order val="1"/>
          <c:tx>
            <c:strRef>
              <c:f>'[2]iskolai'!$A$11</c:f>
              <c:strCache>
                <c:ptCount val="1"/>
                <c:pt idx="0">
                  <c:v>Osztályok száma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'[2]iskolai'!$B$11:$F$11</c:f>
              <c:numCache>
                <c:ptCount val="5"/>
                <c:pt idx="0">
                  <c:v>63</c:v>
                </c:pt>
                <c:pt idx="1">
                  <c:v>58</c:v>
                </c:pt>
                <c:pt idx="2">
                  <c:v>58</c:v>
                </c:pt>
                <c:pt idx="3">
                  <c:v>59</c:v>
                </c:pt>
                <c:pt idx="4">
                  <c:v>57</c:v>
                </c:pt>
              </c:numCache>
            </c:numRef>
          </c:val>
        </c:ser>
        <c:axId val="46697821"/>
        <c:axId val="17627206"/>
      </c:bar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27206"/>
        <c:crosses val="autoZero"/>
        <c:auto val="1"/>
        <c:lblOffset val="100"/>
        <c:tickLblSkip val="1"/>
        <c:noMultiLvlLbl val="0"/>
      </c:catAx>
      <c:valAx>
        <c:axId val="1762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78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66675</xdr:rowOff>
    </xdr:from>
    <xdr:to>
      <xdr:col>5</xdr:col>
      <xdr:colOff>695325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8100" y="1781175"/>
        <a:ext cx="8134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52</xdr:row>
      <xdr:rowOff>104775</xdr:rowOff>
    </xdr:from>
    <xdr:to>
      <xdr:col>5</xdr:col>
      <xdr:colOff>180975</xdr:colOff>
      <xdr:row>77</xdr:row>
      <xdr:rowOff>28575</xdr:rowOff>
    </xdr:to>
    <xdr:graphicFrame>
      <xdr:nvGraphicFramePr>
        <xdr:cNvPr id="1" name="Chart 1"/>
        <xdr:cNvGraphicFramePr/>
      </xdr:nvGraphicFramePr>
      <xdr:xfrm>
        <a:off x="333375" y="8429625"/>
        <a:ext cx="46672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52</xdr:row>
      <xdr:rowOff>104775</xdr:rowOff>
    </xdr:from>
    <xdr:to>
      <xdr:col>14</xdr:col>
      <xdr:colOff>238125</xdr:colOff>
      <xdr:row>77</xdr:row>
      <xdr:rowOff>28575</xdr:rowOff>
    </xdr:to>
    <xdr:graphicFrame>
      <xdr:nvGraphicFramePr>
        <xdr:cNvPr id="2" name="Chart 2"/>
        <xdr:cNvGraphicFramePr/>
      </xdr:nvGraphicFramePr>
      <xdr:xfrm>
        <a:off x="6819900" y="8429625"/>
        <a:ext cx="3990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19050</xdr:rowOff>
    </xdr:from>
    <xdr:to>
      <xdr:col>4</xdr:col>
      <xdr:colOff>781050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47625" y="3343275"/>
        <a:ext cx="5133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57150</xdr:rowOff>
    </xdr:from>
    <xdr:to>
      <xdr:col>4</xdr:col>
      <xdr:colOff>828675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28575" y="3581400"/>
        <a:ext cx="56388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32</xdr:row>
      <xdr:rowOff>28575</xdr:rowOff>
    </xdr:from>
    <xdr:to>
      <xdr:col>4</xdr:col>
      <xdr:colOff>85725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466725" y="6143625"/>
        <a:ext cx="445770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9525</xdr:rowOff>
    </xdr:from>
    <xdr:to>
      <xdr:col>5</xdr:col>
      <xdr:colOff>600075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38100" y="3429000"/>
        <a:ext cx="52863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32</xdr:row>
      <xdr:rowOff>19050</xdr:rowOff>
    </xdr:from>
    <xdr:to>
      <xdr:col>5</xdr:col>
      <xdr:colOff>400050</xdr:colOff>
      <xdr:row>41</xdr:row>
      <xdr:rowOff>47625</xdr:rowOff>
    </xdr:to>
    <xdr:graphicFrame>
      <xdr:nvGraphicFramePr>
        <xdr:cNvPr id="2" name="Chart 4"/>
        <xdr:cNvGraphicFramePr/>
      </xdr:nvGraphicFramePr>
      <xdr:xfrm>
        <a:off x="152400" y="6191250"/>
        <a:ext cx="4972050" cy="148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ll&#233;kletek\demogr&#225;fiai%20adat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ll&#233;kletek\9.%20Gyermekl&#233;tsz&#225;mok,%20csoport%20&#233;s%20oszt&#225;lysz&#225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ell&#233;kletek\5.%20m&#233;rleg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ell&#233;kletek\2.%20sz.%20mell&#233;klet%20V&#225;llalkoz&#225;sok,%20&#252;zletek,%20ad&#243;&#252;bev&#233;telek%20alakul&#225;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ézményi"/>
      <sheetName val="Közfoglalkoztatás"/>
      <sheetName val="demográfiai adatok"/>
      <sheetName val="Óvodai létszám"/>
      <sheetName val="Kimutatás HH,HHH,SNI"/>
    </sheetNames>
    <sheetDataSet>
      <sheetData sheetId="2">
        <row r="5">
          <cell r="B5">
            <v>38718</v>
          </cell>
          <cell r="C5">
            <v>39083</v>
          </cell>
          <cell r="D5">
            <v>39448</v>
          </cell>
          <cell r="E5">
            <v>39814</v>
          </cell>
        </row>
        <row r="7">
          <cell r="A7" t="str">
            <v>0-2 éves</v>
          </cell>
          <cell r="B7">
            <v>458</v>
          </cell>
          <cell r="C7">
            <v>476</v>
          </cell>
          <cell r="D7">
            <v>459</v>
          </cell>
          <cell r="E7">
            <v>439</v>
          </cell>
        </row>
        <row r="8">
          <cell r="A8" t="str">
            <v>3-5 éves</v>
          </cell>
          <cell r="B8">
            <v>495</v>
          </cell>
          <cell r="C8">
            <v>505</v>
          </cell>
          <cell r="D8">
            <v>492</v>
          </cell>
          <cell r="E8">
            <v>460</v>
          </cell>
        </row>
        <row r="9">
          <cell r="A9" t="str">
            <v>6-13 éves</v>
          </cell>
          <cell r="B9">
            <v>1478</v>
          </cell>
          <cell r="C9">
            <v>1414</v>
          </cell>
          <cell r="D9">
            <v>1367</v>
          </cell>
          <cell r="E9">
            <v>1351</v>
          </cell>
        </row>
        <row r="10">
          <cell r="A10" t="str">
            <v>14-17 éves</v>
          </cell>
          <cell r="B10">
            <v>857</v>
          </cell>
          <cell r="C10">
            <v>853</v>
          </cell>
          <cell r="D10">
            <v>845</v>
          </cell>
          <cell r="E10">
            <v>837</v>
          </cell>
        </row>
        <row r="11">
          <cell r="A11" t="str">
            <v>18-54 éves</v>
          </cell>
          <cell r="B11">
            <v>9333</v>
          </cell>
          <cell r="C11">
            <v>9244</v>
          </cell>
          <cell r="D11">
            <v>9226</v>
          </cell>
          <cell r="E11">
            <v>9096</v>
          </cell>
        </row>
        <row r="12">
          <cell r="A12" t="str">
            <v>55-59 éves</v>
          </cell>
          <cell r="B12">
            <v>1243</v>
          </cell>
          <cell r="C12">
            <v>1251</v>
          </cell>
          <cell r="D12">
            <v>1252</v>
          </cell>
          <cell r="E12">
            <v>1316</v>
          </cell>
        </row>
        <row r="13">
          <cell r="A13" t="str">
            <v>60-69 éves</v>
          </cell>
          <cell r="B13">
            <v>2109</v>
          </cell>
          <cell r="C13">
            <v>2154</v>
          </cell>
          <cell r="D13">
            <v>2177</v>
          </cell>
          <cell r="E13">
            <v>2187</v>
          </cell>
        </row>
        <row r="14">
          <cell r="A14" t="str">
            <v>70-79 éves</v>
          </cell>
          <cell r="B14">
            <v>1556</v>
          </cell>
          <cell r="C14">
            <v>1517</v>
          </cell>
          <cell r="D14">
            <v>1515</v>
          </cell>
          <cell r="E14">
            <v>1511</v>
          </cell>
        </row>
        <row r="15">
          <cell r="A15" t="str">
            <v>80-… éves</v>
          </cell>
          <cell r="B15">
            <v>882</v>
          </cell>
          <cell r="C15">
            <v>915</v>
          </cell>
          <cell r="D15">
            <v>918</v>
          </cell>
          <cell r="E15">
            <v>911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óvodai"/>
      <sheetName val="iskolai"/>
      <sheetName val="Munka3"/>
    </sheetNames>
    <sheetDataSet>
      <sheetData sheetId="0">
        <row r="4">
          <cell r="B4" t="str">
            <v>2007. október 1.</v>
          </cell>
          <cell r="C4" t="str">
            <v>2008. október 1.</v>
          </cell>
          <cell r="D4" t="str">
            <v>2009. október 1.  </v>
          </cell>
          <cell r="E4" t="str">
            <v>2010. október 1. (várható)  </v>
          </cell>
        </row>
        <row r="5">
          <cell r="A5" t="str">
            <v>Bercsényi utcai „Kincskereső” Óvoda</v>
          </cell>
          <cell r="B5">
            <v>122</v>
          </cell>
          <cell r="C5">
            <v>115</v>
          </cell>
          <cell r="D5">
            <v>101</v>
          </cell>
          <cell r="E5">
            <v>101</v>
          </cell>
        </row>
        <row r="6">
          <cell r="A6" t="str">
            <v>Bokrosi „Napsugár” Óvoda</v>
          </cell>
          <cell r="B6">
            <v>21</v>
          </cell>
          <cell r="C6">
            <v>35</v>
          </cell>
          <cell r="D6">
            <v>39</v>
          </cell>
          <cell r="E6">
            <v>44</v>
          </cell>
        </row>
        <row r="7">
          <cell r="A7" t="str">
            <v>Bökényi „Napraforgó” Óvoda</v>
          </cell>
          <cell r="B7">
            <v>112</v>
          </cell>
          <cell r="C7">
            <v>100</v>
          </cell>
          <cell r="D7">
            <v>102</v>
          </cell>
          <cell r="E7">
            <v>103</v>
          </cell>
        </row>
        <row r="8">
          <cell r="A8" t="str">
            <v>Dohánysori „Kippkopp” Óvoda</v>
          </cell>
          <cell r="B8">
            <v>32</v>
          </cell>
          <cell r="C8">
            <v>23</v>
          </cell>
          <cell r="D8">
            <v>29</v>
          </cell>
          <cell r="E8">
            <v>34</v>
          </cell>
        </row>
        <row r="9">
          <cell r="A9" t="str">
            <v>Fő utcai „Platánfa” Óvoda</v>
          </cell>
          <cell r="B9">
            <v>90</v>
          </cell>
          <cell r="C9">
            <v>102</v>
          </cell>
          <cell r="D9">
            <v>91</v>
          </cell>
          <cell r="E9">
            <v>79</v>
          </cell>
        </row>
        <row r="10">
          <cell r="A10" t="str">
            <v>Széchenyi utcai „Gézengúz” Óvoda</v>
          </cell>
          <cell r="B10">
            <v>70</v>
          </cell>
          <cell r="C10">
            <v>70</v>
          </cell>
          <cell r="D10">
            <v>58</v>
          </cell>
          <cell r="E10">
            <v>59</v>
          </cell>
        </row>
        <row r="11">
          <cell r="A11" t="str">
            <v>Templom utcai „Delfin” Óvoda</v>
          </cell>
          <cell r="B11">
            <v>127</v>
          </cell>
          <cell r="C11">
            <v>121</v>
          </cell>
          <cell r="D11">
            <v>128</v>
          </cell>
          <cell r="E11">
            <v>124</v>
          </cell>
        </row>
        <row r="12">
          <cell r="A12" t="str">
            <v>Gyermekek száma</v>
          </cell>
          <cell r="B12">
            <v>574</v>
          </cell>
          <cell r="C12">
            <v>566</v>
          </cell>
          <cell r="D12">
            <v>548</v>
          </cell>
          <cell r="E12">
            <v>544</v>
          </cell>
        </row>
        <row r="13">
          <cell r="A13" t="str">
            <v>csoportok száma</v>
          </cell>
          <cell r="B13">
            <v>27</v>
          </cell>
          <cell r="C13">
            <v>26</v>
          </cell>
          <cell r="D13">
            <v>26</v>
          </cell>
          <cell r="E13">
            <v>26</v>
          </cell>
        </row>
      </sheetData>
      <sheetData sheetId="1">
        <row r="3">
          <cell r="B3" t="str">
            <v>2006/ 2007.</v>
          </cell>
          <cell r="C3" t="str">
            <v>2007/ 2008.</v>
          </cell>
          <cell r="D3" t="str">
            <v>2008/ 2009.</v>
          </cell>
          <cell r="E3" t="str">
            <v>2009/ 2010.</v>
          </cell>
          <cell r="F3" t="str">
            <v>2010/ 2011. várható</v>
          </cell>
        </row>
        <row r="4">
          <cell r="A4" t="str">
            <v>Bokrosi Ált. Isk.</v>
          </cell>
          <cell r="B4">
            <v>94</v>
          </cell>
          <cell r="C4">
            <v>92</v>
          </cell>
          <cell r="D4">
            <v>80</v>
          </cell>
          <cell r="E4">
            <v>82</v>
          </cell>
          <cell r="F4">
            <v>82</v>
          </cell>
        </row>
        <row r="5">
          <cell r="A5" t="str">
            <v>Ének Zene Ált. Isk.</v>
          </cell>
          <cell r="B5">
            <v>368</v>
          </cell>
          <cell r="C5">
            <v>380</v>
          </cell>
          <cell r="D5">
            <v>364</v>
          </cell>
          <cell r="E5">
            <v>338</v>
          </cell>
          <cell r="F5">
            <v>340</v>
          </cell>
        </row>
        <row r="6">
          <cell r="A6" t="str">
            <v>Kossuth Lajos Ált. Isk.</v>
          </cell>
          <cell r="B6">
            <v>376</v>
          </cell>
          <cell r="C6">
            <v>378</v>
          </cell>
          <cell r="D6">
            <v>375</v>
          </cell>
          <cell r="E6">
            <v>361</v>
          </cell>
          <cell r="F6">
            <v>335</v>
          </cell>
        </row>
        <row r="7">
          <cell r="A7" t="str">
            <v>Piroskavárosi Ált. Isk.</v>
          </cell>
          <cell r="B7">
            <v>186</v>
          </cell>
          <cell r="C7">
            <v>258</v>
          </cell>
          <cell r="D7">
            <v>271</v>
          </cell>
          <cell r="E7">
            <v>290</v>
          </cell>
          <cell r="F7">
            <v>275</v>
          </cell>
        </row>
        <row r="8">
          <cell r="A8" t="str">
            <v>Széchenyi István Ált. Isk.</v>
          </cell>
          <cell r="B8">
            <v>267</v>
          </cell>
          <cell r="C8">
            <v>183</v>
          </cell>
          <cell r="D8">
            <v>179</v>
          </cell>
          <cell r="E8">
            <v>169</v>
          </cell>
          <cell r="F8">
            <v>167</v>
          </cell>
        </row>
        <row r="9">
          <cell r="A9" t="str">
            <v>Síp utcai Ált. Isk.</v>
          </cell>
          <cell r="B9">
            <v>64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Gyermekek száma</v>
          </cell>
          <cell r="B10">
            <v>1355</v>
          </cell>
          <cell r="C10">
            <v>1291</v>
          </cell>
          <cell r="D10">
            <v>1269</v>
          </cell>
          <cell r="E10">
            <v>1240</v>
          </cell>
          <cell r="F10">
            <v>1199</v>
          </cell>
        </row>
        <row r="11">
          <cell r="A11" t="str">
            <v>Osztályok száma</v>
          </cell>
          <cell r="B11">
            <v>63</v>
          </cell>
          <cell r="C11">
            <v>58</v>
          </cell>
          <cell r="D11">
            <v>58</v>
          </cell>
          <cell r="E11">
            <v>59</v>
          </cell>
          <cell r="F11">
            <v>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">
          <cell r="C2" t="str">
            <v>2006.</v>
          </cell>
          <cell r="D2" t="str">
            <v>2007.</v>
          </cell>
          <cell r="E2" t="str">
            <v>2008.</v>
          </cell>
          <cell r="F2" t="str">
            <v>2009.</v>
          </cell>
          <cell r="L2" t="str">
            <v>2006.</v>
          </cell>
          <cell r="M2" t="str">
            <v>2007.</v>
          </cell>
          <cell r="N2" t="str">
            <v>2008.</v>
          </cell>
          <cell r="O2" t="str">
            <v>2009.</v>
          </cell>
        </row>
        <row r="6">
          <cell r="H6" t="str">
            <v>D.)SAJÁT TŐKE ÖSSZESEN</v>
          </cell>
          <cell r="L6">
            <v>11651892</v>
          </cell>
          <cell r="M6">
            <v>13370298</v>
          </cell>
          <cell r="N6">
            <v>15738028</v>
          </cell>
          <cell r="O6">
            <v>16728609</v>
          </cell>
        </row>
        <row r="7">
          <cell r="A7" t="str">
            <v>I.  Immateriális javak (112.112)</v>
          </cell>
          <cell r="C7">
            <v>12203</v>
          </cell>
          <cell r="D7">
            <v>8890</v>
          </cell>
          <cell r="E7">
            <v>8399</v>
          </cell>
          <cell r="F7">
            <v>12003</v>
          </cell>
        </row>
        <row r="13">
          <cell r="A13" t="str">
            <v>II. Tárgyi eszközök összesen</v>
          </cell>
          <cell r="C13">
            <v>11186402</v>
          </cell>
          <cell r="D13">
            <v>11079677</v>
          </cell>
          <cell r="E13">
            <v>10045010</v>
          </cell>
          <cell r="F13">
            <v>8879854</v>
          </cell>
        </row>
        <row r="14">
          <cell r="H14" t="str">
            <v>E.) TARTALÉKOK ÖSSZESEN</v>
          </cell>
          <cell r="L14">
            <v>64065</v>
          </cell>
          <cell r="M14">
            <v>54851</v>
          </cell>
          <cell r="N14">
            <v>352777</v>
          </cell>
        </row>
        <row r="17">
          <cell r="A17" t="str">
            <v>III. Befektetett pü-i eszköz össz.</v>
          </cell>
          <cell r="C17">
            <v>192234</v>
          </cell>
          <cell r="D17">
            <v>196781</v>
          </cell>
          <cell r="E17">
            <v>198457</v>
          </cell>
          <cell r="F17">
            <v>173623</v>
          </cell>
        </row>
        <row r="18">
          <cell r="A18" t="str">
            <v>IV. Üzemeltetésre, kez. átadott eszk.</v>
          </cell>
          <cell r="C18">
            <v>1432731</v>
          </cell>
          <cell r="D18">
            <v>3805374</v>
          </cell>
          <cell r="E18">
            <v>6828413</v>
          </cell>
          <cell r="F18">
            <v>9324277</v>
          </cell>
        </row>
        <row r="29">
          <cell r="A29" t="str">
            <v>I. Készletek összesen</v>
          </cell>
          <cell r="C29">
            <v>18131</v>
          </cell>
          <cell r="D29">
            <v>14075</v>
          </cell>
          <cell r="E29">
            <v>14385</v>
          </cell>
          <cell r="F29">
            <v>15514</v>
          </cell>
        </row>
        <row r="35">
          <cell r="A35" t="str">
            <v>II. Követelések összesen</v>
          </cell>
          <cell r="C35">
            <v>130058</v>
          </cell>
          <cell r="D35">
            <v>136922</v>
          </cell>
          <cell r="E35">
            <v>437119</v>
          </cell>
          <cell r="F35">
            <v>410338</v>
          </cell>
        </row>
        <row r="40">
          <cell r="H40" t="str">
            <v>F.) KÖTELEZETTSÉGEK ÖSSZES.</v>
          </cell>
          <cell r="L40">
            <v>1477503</v>
          </cell>
          <cell r="M40">
            <v>2411215</v>
          </cell>
          <cell r="N40">
            <v>1934033</v>
          </cell>
          <cell r="O40">
            <v>2735164</v>
          </cell>
        </row>
        <row r="41">
          <cell r="A41" t="str">
            <v>IV. Pénzeszközök összesen</v>
          </cell>
          <cell r="C41">
            <v>131806</v>
          </cell>
          <cell r="D41">
            <v>530051</v>
          </cell>
          <cell r="E41">
            <v>425213</v>
          </cell>
          <cell r="F41">
            <v>308309</v>
          </cell>
        </row>
        <row r="45">
          <cell r="A45" t="str">
            <v>V. Egyéb aktív pü-i elsz. összesen</v>
          </cell>
          <cell r="C45">
            <v>89895</v>
          </cell>
          <cell r="D45">
            <v>64594</v>
          </cell>
          <cell r="E45">
            <v>67842</v>
          </cell>
          <cell r="F45">
            <v>219774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4">
          <cell r="B24" t="str">
            <v>2006.</v>
          </cell>
          <cell r="C24" t="str">
            <v>2007.</v>
          </cell>
          <cell r="D24" t="str">
            <v>2008.</v>
          </cell>
          <cell r="E24" t="str">
            <v>2009. </v>
          </cell>
          <cell r="F24" t="str">
            <v>2010. I. félév</v>
          </cell>
        </row>
        <row r="26">
          <cell r="A26" t="str">
            <v>Építményadó</v>
          </cell>
          <cell r="B26">
            <v>41232</v>
          </cell>
          <cell r="C26">
            <v>44659</v>
          </cell>
          <cell r="D26">
            <v>25094</v>
          </cell>
          <cell r="E26">
            <v>25769</v>
          </cell>
          <cell r="F26">
            <v>31043</v>
          </cell>
        </row>
        <row r="27">
          <cell r="A27" t="str">
            <v>Magánszemélyek kommunális adója</v>
          </cell>
          <cell r="B27">
            <v>27853</v>
          </cell>
          <cell r="C27">
            <v>34883</v>
          </cell>
          <cell r="D27">
            <v>31527</v>
          </cell>
          <cell r="E27">
            <v>31760</v>
          </cell>
          <cell r="F27">
            <v>14502</v>
          </cell>
        </row>
        <row r="30">
          <cell r="A30" t="str">
            <v>Iparűzési adó állandó tev. után</v>
          </cell>
          <cell r="B30">
            <v>473637</v>
          </cell>
          <cell r="C30">
            <v>376289</v>
          </cell>
          <cell r="D30">
            <v>355217</v>
          </cell>
          <cell r="E30">
            <v>585488</v>
          </cell>
          <cell r="F30">
            <v>199362</v>
          </cell>
        </row>
        <row r="32">
          <cell r="A32" t="str">
            <v>Gépjárműadó</v>
          </cell>
          <cell r="B32">
            <v>66417</v>
          </cell>
          <cell r="C32">
            <v>77768</v>
          </cell>
          <cell r="D32">
            <v>80841</v>
          </cell>
          <cell r="E32">
            <v>83499</v>
          </cell>
          <cell r="F32">
            <v>52973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nfu.gov.hu/index.nfh?r=&amp;v=&amp;l=&amp;d=&amp;mf=&amp;p=-letoltes_gop_070109_en_rev1.pdf" TargetMode="External" /><Relationship Id="rId2" Type="http://schemas.openxmlformats.org/officeDocument/2006/relationships/hyperlink" Target="http://www.nfu.gov.hu/index.nfh?r=&amp;v=&amp;l=&amp;d=&amp;mf=&amp;p=-letoltes_kozop_070111_en_rev1.pdf" TargetMode="External" /><Relationship Id="rId3" Type="http://schemas.openxmlformats.org/officeDocument/2006/relationships/hyperlink" Target="http://www.nfu.gov.hu/index.nfh?r=&amp;v=&amp;l=&amp;d=&amp;mf=&amp;p=-letoltes_tamop_070109_en_rev1.pdf" TargetMode="External" /><Relationship Id="rId4" Type="http://schemas.openxmlformats.org/officeDocument/2006/relationships/hyperlink" Target="http://www.nfu.gov.hu/index.nfh?r=&amp;v=&amp;l=&amp;d=&amp;mf=&amp;p=-letoltes_tiop_070111_en_rev1.pdf" TargetMode="External" /><Relationship Id="rId5" Type="http://schemas.openxmlformats.org/officeDocument/2006/relationships/hyperlink" Target="http://www.nfu.gov.hu/index.nfh?r=&amp;v=&amp;l=&amp;d=&amp;mf=&amp;p=-letoltes_keop_070111_en_rev1.pdf" TargetMode="External" /><Relationship Id="rId6" Type="http://schemas.openxmlformats.org/officeDocument/2006/relationships/hyperlink" Target="http://www.nfu.gov.hu/index.nfh?r=&amp;v=&amp;l=&amp;d=&amp;mf=&amp;p=-letoltes_arop_070109_en_rev1.pdf" TargetMode="External" /><Relationship Id="rId7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37">
      <selection activeCell="C46" sqref="C46"/>
    </sheetView>
  </sheetViews>
  <sheetFormatPr defaultColWidth="9.140625" defaultRowHeight="12.75"/>
  <cols>
    <col min="1" max="1" width="19.28125" style="541" customWidth="1"/>
    <col min="2" max="2" width="67.28125" style="540" customWidth="1"/>
    <col min="3" max="16384" width="9.140625" style="540" customWidth="1"/>
  </cols>
  <sheetData>
    <row r="1" spans="1:2" ht="15.75">
      <c r="A1" s="524" t="s">
        <v>1003</v>
      </c>
      <c r="B1" s="539"/>
    </row>
    <row r="3" spans="1:2" ht="15.75">
      <c r="A3" s="603" t="s">
        <v>288</v>
      </c>
      <c r="B3" s="604"/>
    </row>
    <row r="5" spans="1:2" ht="15.75">
      <c r="A5" s="541" t="s">
        <v>289</v>
      </c>
      <c r="B5" s="540" t="s">
        <v>290</v>
      </c>
    </row>
    <row r="6" ht="15.75">
      <c r="A6" s="541" t="s">
        <v>1002</v>
      </c>
    </row>
    <row r="7" spans="1:2" ht="15.75">
      <c r="A7" s="541" t="s">
        <v>291</v>
      </c>
      <c r="B7" s="540" t="s">
        <v>292</v>
      </c>
    </row>
    <row r="9" spans="1:2" ht="15.75">
      <c r="A9" s="541" t="s">
        <v>293</v>
      </c>
      <c r="B9" s="540" t="s">
        <v>294</v>
      </c>
    </row>
    <row r="10" spans="1:9" ht="15.75">
      <c r="A10" s="541" t="s">
        <v>295</v>
      </c>
      <c r="I10" s="542"/>
    </row>
    <row r="11" spans="1:9" ht="15.75">
      <c r="A11" s="541" t="s">
        <v>296</v>
      </c>
      <c r="B11" s="540" t="s">
        <v>297</v>
      </c>
      <c r="H11" s="542"/>
      <c r="I11" s="542"/>
    </row>
    <row r="12" ht="15.75">
      <c r="A12" s="541" t="s">
        <v>1002</v>
      </c>
    </row>
    <row r="13" spans="1:2" ht="15.75">
      <c r="A13" s="541" t="s">
        <v>298</v>
      </c>
      <c r="B13" s="540" t="s">
        <v>299</v>
      </c>
    </row>
    <row r="14" spans="1:2" ht="31.5">
      <c r="A14" s="543" t="s">
        <v>1193</v>
      </c>
      <c r="B14" s="544" t="s">
        <v>1301</v>
      </c>
    </row>
    <row r="15" ht="15.75">
      <c r="B15" s="545"/>
    </row>
    <row r="16" spans="1:2" ht="15.75">
      <c r="A16" s="541" t="s">
        <v>300</v>
      </c>
      <c r="B16" s="540" t="s">
        <v>301</v>
      </c>
    </row>
    <row r="18" spans="1:2" ht="15.75">
      <c r="A18" s="541" t="s">
        <v>302</v>
      </c>
      <c r="B18" s="540" t="s">
        <v>303</v>
      </c>
    </row>
    <row r="20" spans="1:2" ht="15.75">
      <c r="A20" s="541" t="s">
        <v>304</v>
      </c>
      <c r="B20" s="540" t="s">
        <v>305</v>
      </c>
    </row>
    <row r="22" spans="1:2" ht="15.75">
      <c r="A22" s="541" t="s">
        <v>1179</v>
      </c>
      <c r="B22" s="540" t="s">
        <v>306</v>
      </c>
    </row>
    <row r="23" spans="1:2" ht="15.75">
      <c r="A23" s="543" t="s">
        <v>307</v>
      </c>
      <c r="B23" s="540" t="s">
        <v>308</v>
      </c>
    </row>
    <row r="24" spans="1:2" ht="15.75">
      <c r="A24" s="543" t="s">
        <v>309</v>
      </c>
      <c r="B24" s="540" t="s">
        <v>310</v>
      </c>
    </row>
    <row r="25" ht="15.75">
      <c r="A25" s="541" t="s">
        <v>312</v>
      </c>
    </row>
    <row r="26" spans="1:2" ht="15.75">
      <c r="A26" s="541" t="s">
        <v>313</v>
      </c>
      <c r="B26" s="540" t="s">
        <v>314</v>
      </c>
    </row>
    <row r="28" spans="1:2" ht="15.75">
      <c r="A28" s="541" t="s">
        <v>315</v>
      </c>
      <c r="B28" s="540" t="s">
        <v>316</v>
      </c>
    </row>
    <row r="30" spans="1:2" ht="15.75">
      <c r="A30" s="541" t="s">
        <v>317</v>
      </c>
      <c r="B30" s="540" t="s">
        <v>318</v>
      </c>
    </row>
    <row r="32" spans="1:2" ht="15.75">
      <c r="A32" s="541" t="s">
        <v>319</v>
      </c>
      <c r="B32" s="540" t="s">
        <v>320</v>
      </c>
    </row>
    <row r="33" spans="1:2" ht="15.75">
      <c r="A33" s="543" t="s">
        <v>321</v>
      </c>
      <c r="B33" s="540" t="s">
        <v>322</v>
      </c>
    </row>
    <row r="34" spans="1:2" ht="15.75">
      <c r="A34" s="543" t="s">
        <v>323</v>
      </c>
      <c r="B34" s="540" t="s">
        <v>324</v>
      </c>
    </row>
    <row r="35" spans="1:2" ht="15.75">
      <c r="A35" s="543" t="s">
        <v>325</v>
      </c>
      <c r="B35" s="540" t="s">
        <v>326</v>
      </c>
    </row>
    <row r="36" spans="1:2" ht="15.75">
      <c r="A36" s="543" t="s">
        <v>327</v>
      </c>
      <c r="B36" s="540" t="s">
        <v>328</v>
      </c>
    </row>
    <row r="38" spans="1:2" ht="15.75">
      <c r="A38" s="541" t="s">
        <v>329</v>
      </c>
      <c r="B38" s="540" t="s">
        <v>330</v>
      </c>
    </row>
    <row r="40" spans="1:2" ht="15.75">
      <c r="A40" s="541" t="s">
        <v>331</v>
      </c>
      <c r="B40" s="540" t="s">
        <v>332</v>
      </c>
    </row>
    <row r="42" spans="1:2" ht="15.75">
      <c r="A42" s="541" t="s">
        <v>333</v>
      </c>
      <c r="B42" s="540" t="s">
        <v>334</v>
      </c>
    </row>
    <row r="44" spans="1:2" ht="31.5">
      <c r="A44" s="541" t="s">
        <v>422</v>
      </c>
      <c r="B44" s="547" t="s">
        <v>425</v>
      </c>
    </row>
    <row r="46" spans="1:2" ht="31.5">
      <c r="A46" s="541" t="s">
        <v>423</v>
      </c>
      <c r="B46" s="547" t="s">
        <v>424</v>
      </c>
    </row>
  </sheetData>
  <mergeCells count="1">
    <mergeCell ref="A3:B3"/>
  </mergeCells>
  <printOptions/>
  <pageMargins left="0.7874015748031497" right="0.7874015748031497" top="0.7874015748031497" bottom="0.3937007874015748" header="0.5118110236220472" footer="0.31496062992125984"/>
  <pageSetup horizontalDpi="200" verticalDpi="200" orientation="portrait" paperSize="9" r:id="rId1"/>
  <headerFooter alignWithMargins="0">
    <oddFooter>&amp;L&amp;"Arial,Dőlt"&amp;8&amp;Z&amp;F&amp;R&amp;9&amp;A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21" sqref="A21"/>
    </sheetView>
  </sheetViews>
  <sheetFormatPr defaultColWidth="9.140625" defaultRowHeight="12.75"/>
  <cols>
    <col min="1" max="1" width="32.7109375" style="110" customWidth="1"/>
    <col min="2" max="2" width="8.28125" style="110" customWidth="1"/>
    <col min="3" max="3" width="10.7109375" style="110" customWidth="1"/>
    <col min="4" max="4" width="10.421875" style="110" customWidth="1"/>
    <col min="5" max="5" width="10.140625" style="110" customWidth="1"/>
    <col min="6" max="6" width="10.421875" style="110" bestFit="1" customWidth="1"/>
    <col min="7" max="7" width="5.140625" style="110" customWidth="1"/>
    <col min="8" max="8" width="2.421875" style="110" customWidth="1"/>
    <col min="9" max="9" width="9.140625" style="110" customWidth="1"/>
    <col min="10" max="10" width="19.28125" style="110" customWidth="1"/>
    <col min="11" max="11" width="8.140625" style="110" customWidth="1"/>
    <col min="12" max="12" width="10.28125" style="110" customWidth="1"/>
    <col min="13" max="13" width="10.00390625" style="110" customWidth="1"/>
    <col min="14" max="14" width="11.421875" style="110" customWidth="1"/>
    <col min="15" max="15" width="10.421875" style="110" customWidth="1"/>
    <col min="16" max="16384" width="9.140625" style="110" customWidth="1"/>
  </cols>
  <sheetData>
    <row r="1" spans="1:14" ht="14.25">
      <c r="A1" s="30" t="s">
        <v>1003</v>
      </c>
      <c r="F1" s="130" t="s">
        <v>1195</v>
      </c>
      <c r="K1" s="110" t="s">
        <v>639</v>
      </c>
      <c r="L1" s="110" t="s">
        <v>312</v>
      </c>
      <c r="N1" s="110" t="s">
        <v>639</v>
      </c>
    </row>
    <row r="2" ht="12.75" thickBot="1"/>
    <row r="3" spans="1:15" s="95" customFormat="1" ht="12.75" customHeight="1">
      <c r="A3" s="92" t="s">
        <v>1006</v>
      </c>
      <c r="B3" s="583" t="s">
        <v>1302</v>
      </c>
      <c r="C3" s="583"/>
      <c r="D3" s="583"/>
      <c r="E3" s="584"/>
      <c r="F3" s="585"/>
      <c r="G3" s="93"/>
      <c r="H3" s="94"/>
      <c r="I3" s="566" t="s">
        <v>1006</v>
      </c>
      <c r="J3" s="567"/>
      <c r="K3" s="568"/>
      <c r="L3" s="569"/>
      <c r="M3" s="569"/>
      <c r="N3" s="569"/>
      <c r="O3" s="570"/>
    </row>
    <row r="4" spans="1:15" s="95" customFormat="1" ht="13.5" thickBot="1">
      <c r="A4" s="96" t="s">
        <v>1303</v>
      </c>
      <c r="B4" s="97" t="s">
        <v>1304</v>
      </c>
      <c r="C4" s="97" t="s">
        <v>1023</v>
      </c>
      <c r="D4" s="97" t="s">
        <v>1024</v>
      </c>
      <c r="E4" s="98" t="s">
        <v>1025</v>
      </c>
      <c r="F4" s="99" t="s">
        <v>1039</v>
      </c>
      <c r="G4" s="100"/>
      <c r="H4" s="559" t="s">
        <v>1305</v>
      </c>
      <c r="I4" s="560"/>
      <c r="J4" s="560"/>
      <c r="K4" s="97" t="s">
        <v>1304</v>
      </c>
      <c r="L4" s="101" t="s">
        <v>1023</v>
      </c>
      <c r="M4" s="101" t="s">
        <v>1024</v>
      </c>
      <c r="N4" s="102" t="s">
        <v>1025</v>
      </c>
      <c r="O4" s="102" t="s">
        <v>1039</v>
      </c>
    </row>
    <row r="5" spans="1:15" ht="12">
      <c r="A5" s="103" t="s">
        <v>1306</v>
      </c>
      <c r="B5" s="104">
        <v>0</v>
      </c>
      <c r="C5" s="104">
        <v>337</v>
      </c>
      <c r="D5" s="104">
        <v>97</v>
      </c>
      <c r="E5" s="105">
        <v>0</v>
      </c>
      <c r="F5" s="106"/>
      <c r="G5" s="107"/>
      <c r="H5" s="561" t="s">
        <v>1307</v>
      </c>
      <c r="I5" s="562"/>
      <c r="J5" s="562"/>
      <c r="K5" s="108">
        <v>446882</v>
      </c>
      <c r="L5" s="108">
        <v>594045</v>
      </c>
      <c r="M5" s="108">
        <v>592294</v>
      </c>
      <c r="N5" s="108">
        <v>592294</v>
      </c>
      <c r="O5" s="109">
        <v>592294</v>
      </c>
    </row>
    <row r="6" spans="1:15" ht="12">
      <c r="A6" s="111" t="s">
        <v>1308</v>
      </c>
      <c r="B6" s="112">
        <v>2582</v>
      </c>
      <c r="C6" s="112">
        <v>11866</v>
      </c>
      <c r="D6" s="112">
        <v>8793</v>
      </c>
      <c r="E6" s="113">
        <v>8399</v>
      </c>
      <c r="F6" s="114">
        <v>12003</v>
      </c>
      <c r="G6" s="107"/>
      <c r="H6" s="111" t="s">
        <v>1309</v>
      </c>
      <c r="I6" s="115"/>
      <c r="J6" s="115"/>
      <c r="K6" s="112">
        <v>0</v>
      </c>
      <c r="L6" s="112">
        <v>11057847</v>
      </c>
      <c r="M6" s="112">
        <v>12778004</v>
      </c>
      <c r="N6" s="112">
        <v>15050895</v>
      </c>
      <c r="O6" s="116">
        <v>15716733</v>
      </c>
    </row>
    <row r="7" spans="1:15" ht="12">
      <c r="A7" s="111"/>
      <c r="B7" s="112"/>
      <c r="C7" s="112"/>
      <c r="D7" s="112"/>
      <c r="E7" s="113"/>
      <c r="F7" s="114"/>
      <c r="G7" s="107"/>
      <c r="H7" s="117" t="s">
        <v>1310</v>
      </c>
      <c r="I7" s="118" t="s">
        <v>1311</v>
      </c>
      <c r="J7" s="115"/>
      <c r="K7" s="112">
        <v>0</v>
      </c>
      <c r="L7" s="112">
        <v>0</v>
      </c>
      <c r="M7" s="112">
        <v>0</v>
      </c>
      <c r="N7" s="112">
        <v>94839</v>
      </c>
      <c r="O7" s="116">
        <v>419582</v>
      </c>
    </row>
    <row r="8" spans="1:15" ht="12">
      <c r="A8" s="111" t="s">
        <v>1312</v>
      </c>
      <c r="B8" s="112">
        <v>436</v>
      </c>
      <c r="C8" s="112"/>
      <c r="D8" s="112">
        <v>0</v>
      </c>
      <c r="E8" s="113">
        <v>0</v>
      </c>
      <c r="F8" s="114"/>
      <c r="G8" s="107"/>
      <c r="H8" s="111" t="s">
        <v>1390</v>
      </c>
      <c r="I8" s="115"/>
      <c r="J8" s="115"/>
      <c r="K8" s="112">
        <v>446882</v>
      </c>
      <c r="L8" s="112">
        <v>11651892</v>
      </c>
      <c r="M8" s="112">
        <v>13370298</v>
      </c>
      <c r="N8" s="112">
        <v>15738028</v>
      </c>
      <c r="O8" s="116">
        <v>16728609</v>
      </c>
    </row>
    <row r="9" spans="1:15" ht="12">
      <c r="A9" s="111" t="s">
        <v>1313</v>
      </c>
      <c r="B9" s="112">
        <v>3018</v>
      </c>
      <c r="C9" s="112">
        <v>12203</v>
      </c>
      <c r="D9" s="112">
        <v>8890</v>
      </c>
      <c r="E9" s="113">
        <v>8399</v>
      </c>
      <c r="F9" s="114">
        <v>12003</v>
      </c>
      <c r="G9" s="107"/>
      <c r="H9" s="111" t="s">
        <v>1314</v>
      </c>
      <c r="I9" s="115"/>
      <c r="J9" s="115"/>
      <c r="K9" s="112">
        <v>17269</v>
      </c>
      <c r="L9" s="112">
        <v>64065</v>
      </c>
      <c r="M9" s="112">
        <v>54851</v>
      </c>
      <c r="N9" s="112">
        <v>352777</v>
      </c>
      <c r="O9" s="119">
        <v>-120081</v>
      </c>
    </row>
    <row r="10" spans="1:15" ht="12">
      <c r="A10" s="111" t="s">
        <v>1315</v>
      </c>
      <c r="B10" s="112">
        <v>345731</v>
      </c>
      <c r="C10" s="112">
        <v>7794084</v>
      </c>
      <c r="D10" s="112">
        <v>5851407</v>
      </c>
      <c r="E10" s="113">
        <v>5862414</v>
      </c>
      <c r="F10" s="114">
        <v>6310507</v>
      </c>
      <c r="G10" s="107"/>
      <c r="H10" s="111" t="s">
        <v>1316</v>
      </c>
      <c r="I10" s="115"/>
      <c r="J10" s="115"/>
      <c r="K10" s="112">
        <v>17269</v>
      </c>
      <c r="L10" s="112">
        <v>65855</v>
      </c>
      <c r="M10" s="112">
        <v>56641</v>
      </c>
      <c r="N10" s="112">
        <v>354567</v>
      </c>
      <c r="O10" s="119">
        <v>-120081</v>
      </c>
    </row>
    <row r="11" spans="1:15" ht="12">
      <c r="A11" s="111" t="s">
        <v>1317</v>
      </c>
      <c r="B11" s="112">
        <v>39428</v>
      </c>
      <c r="C11" s="112">
        <v>115803</v>
      </c>
      <c r="D11" s="112">
        <v>101210</v>
      </c>
      <c r="E11" s="113">
        <v>92205</v>
      </c>
      <c r="F11" s="114">
        <v>78018</v>
      </c>
      <c r="G11" s="107"/>
      <c r="H11" s="111" t="s">
        <v>1318</v>
      </c>
      <c r="I11" s="115"/>
      <c r="J11" s="115"/>
      <c r="K11" s="115"/>
      <c r="L11" s="115">
        <v>-1790</v>
      </c>
      <c r="M11" s="115">
        <v>-1790</v>
      </c>
      <c r="N11" s="120">
        <v>-1790</v>
      </c>
      <c r="O11" s="119">
        <v>0</v>
      </c>
    </row>
    <row r="12" spans="1:15" ht="12">
      <c r="A12" s="111" t="s">
        <v>1319</v>
      </c>
      <c r="B12" s="112">
        <v>6463</v>
      </c>
      <c r="C12" s="112">
        <v>79191</v>
      </c>
      <c r="D12" s="112">
        <v>58791</v>
      </c>
      <c r="E12" s="113">
        <v>50146</v>
      </c>
      <c r="F12" s="114">
        <v>39449</v>
      </c>
      <c r="G12" s="107"/>
      <c r="H12" s="111" t="s">
        <v>1320</v>
      </c>
      <c r="I12" s="115"/>
      <c r="J12" s="115"/>
      <c r="K12" s="112">
        <v>17269</v>
      </c>
      <c r="L12" s="112">
        <v>64065</v>
      </c>
      <c r="M12" s="112">
        <v>54851</v>
      </c>
      <c r="N12" s="112">
        <v>352777</v>
      </c>
      <c r="O12" s="116">
        <v>-120081</v>
      </c>
    </row>
    <row r="13" spans="1:15" ht="12">
      <c r="A13" s="111" t="s">
        <v>1321</v>
      </c>
      <c r="B13" s="112">
        <v>1714</v>
      </c>
      <c r="C13" s="112">
        <v>2756657</v>
      </c>
      <c r="D13" s="112">
        <v>4990599</v>
      </c>
      <c r="E13" s="113">
        <v>3303598</v>
      </c>
      <c r="F13" s="114">
        <v>2327700</v>
      </c>
      <c r="G13" s="107"/>
      <c r="H13" s="111" t="s">
        <v>1322</v>
      </c>
      <c r="I13" s="115"/>
      <c r="J13" s="115"/>
      <c r="K13" s="112">
        <v>9580</v>
      </c>
      <c r="L13" s="112">
        <v>0</v>
      </c>
      <c r="M13" s="112">
        <v>0</v>
      </c>
      <c r="N13" s="112"/>
      <c r="O13" s="116"/>
    </row>
    <row r="14" spans="1:15" ht="12">
      <c r="A14" s="111" t="s">
        <v>1323</v>
      </c>
      <c r="B14" s="112">
        <v>0</v>
      </c>
      <c r="C14" s="112">
        <v>440667</v>
      </c>
      <c r="D14" s="112">
        <v>77670</v>
      </c>
      <c r="E14" s="113">
        <v>736649</v>
      </c>
      <c r="F14" s="114">
        <v>124180</v>
      </c>
      <c r="G14" s="107"/>
      <c r="H14" s="111" t="s">
        <v>1324</v>
      </c>
      <c r="I14" s="115"/>
      <c r="J14" s="115"/>
      <c r="K14" s="112">
        <v>9580</v>
      </c>
      <c r="L14" s="112">
        <v>0</v>
      </c>
      <c r="M14" s="112">
        <v>0</v>
      </c>
      <c r="N14" s="112"/>
      <c r="O14" s="116"/>
    </row>
    <row r="15" spans="1:15" ht="12">
      <c r="A15" s="111" t="s">
        <v>1325</v>
      </c>
      <c r="B15" s="112">
        <v>393336</v>
      </c>
      <c r="C15" s="112">
        <v>11186402</v>
      </c>
      <c r="D15" s="112">
        <v>11079677</v>
      </c>
      <c r="E15" s="113">
        <v>10045010</v>
      </c>
      <c r="F15" s="114">
        <v>8879854</v>
      </c>
      <c r="G15" s="107"/>
      <c r="H15" s="111" t="s">
        <v>1326</v>
      </c>
      <c r="I15" s="115"/>
      <c r="J15" s="115"/>
      <c r="K15" s="112">
        <v>9580</v>
      </c>
      <c r="L15" s="112">
        <v>0</v>
      </c>
      <c r="M15" s="112">
        <v>0</v>
      </c>
      <c r="N15" s="112"/>
      <c r="O15" s="116"/>
    </row>
    <row r="16" spans="1:15" ht="12">
      <c r="A16" s="111" t="s">
        <v>1327</v>
      </c>
      <c r="B16" s="112">
        <v>6000</v>
      </c>
      <c r="C16" s="112">
        <v>106162</v>
      </c>
      <c r="D16" s="112">
        <v>108162</v>
      </c>
      <c r="E16" s="113">
        <v>108262</v>
      </c>
      <c r="F16" s="114">
        <v>96882</v>
      </c>
      <c r="G16" s="107"/>
      <c r="H16" s="111" t="s">
        <v>1328</v>
      </c>
      <c r="I16" s="115"/>
      <c r="J16" s="115"/>
      <c r="K16" s="112">
        <v>26849</v>
      </c>
      <c r="L16" s="112">
        <v>64065</v>
      </c>
      <c r="M16" s="112">
        <v>54851</v>
      </c>
      <c r="N16" s="112">
        <v>352777</v>
      </c>
      <c r="O16" s="116">
        <v>-120081</v>
      </c>
    </row>
    <row r="17" spans="1:15" ht="12">
      <c r="A17" s="111" t="s">
        <v>1329</v>
      </c>
      <c r="B17" s="112"/>
      <c r="C17" s="112">
        <v>29348</v>
      </c>
      <c r="D17" s="112">
        <v>29349</v>
      </c>
      <c r="E17" s="113">
        <v>29348</v>
      </c>
      <c r="F17" s="114">
        <v>21918</v>
      </c>
      <c r="G17" s="107"/>
      <c r="H17" s="563" t="s">
        <v>1330</v>
      </c>
      <c r="I17" s="564"/>
      <c r="J17" s="565"/>
      <c r="K17" s="112">
        <v>0</v>
      </c>
      <c r="L17" s="112">
        <v>0</v>
      </c>
      <c r="M17" s="112">
        <v>326914</v>
      </c>
      <c r="N17" s="112">
        <v>511594</v>
      </c>
      <c r="O17" s="116">
        <v>387572</v>
      </c>
    </row>
    <row r="18" spans="1:15" ht="12">
      <c r="A18" s="111" t="s">
        <v>1331</v>
      </c>
      <c r="B18" s="112">
        <v>590</v>
      </c>
      <c r="C18" s="112">
        <v>56724</v>
      </c>
      <c r="D18" s="112">
        <v>59270</v>
      </c>
      <c r="E18" s="113">
        <v>60847</v>
      </c>
      <c r="F18" s="114">
        <v>54823</v>
      </c>
      <c r="G18" s="107"/>
      <c r="H18" s="563" t="s">
        <v>1332</v>
      </c>
      <c r="I18" s="564"/>
      <c r="J18" s="565"/>
      <c r="K18" s="112">
        <v>0</v>
      </c>
      <c r="L18" s="112">
        <v>0</v>
      </c>
      <c r="M18" s="112">
        <v>307446</v>
      </c>
      <c r="N18" s="112">
        <v>190129</v>
      </c>
      <c r="O18" s="116">
        <v>290951</v>
      </c>
    </row>
    <row r="19" spans="1:15" ht="12">
      <c r="A19" s="111" t="s">
        <v>1333</v>
      </c>
      <c r="B19" s="112">
        <v>6590</v>
      </c>
      <c r="C19" s="112">
        <v>192234</v>
      </c>
      <c r="D19" s="112">
        <v>196781</v>
      </c>
      <c r="E19" s="113">
        <v>198457</v>
      </c>
      <c r="F19" s="114">
        <v>173623</v>
      </c>
      <c r="G19" s="107"/>
      <c r="H19" s="111" t="s">
        <v>1334</v>
      </c>
      <c r="I19" s="115"/>
      <c r="J19" s="115"/>
      <c r="K19" s="112">
        <v>4960</v>
      </c>
      <c r="L19" s="112">
        <v>409270</v>
      </c>
      <c r="M19" s="112">
        <v>369464</v>
      </c>
      <c r="N19" s="112">
        <v>303496</v>
      </c>
      <c r="O19" s="116">
        <v>311371</v>
      </c>
    </row>
    <row r="20" spans="1:15" ht="12">
      <c r="A20" s="111" t="s">
        <v>1335</v>
      </c>
      <c r="B20" s="112"/>
      <c r="C20" s="112">
        <v>1432731</v>
      </c>
      <c r="D20" s="112">
        <v>3805374</v>
      </c>
      <c r="E20" s="113">
        <v>6828413</v>
      </c>
      <c r="F20" s="114">
        <v>9324277</v>
      </c>
      <c r="G20" s="107"/>
      <c r="H20" s="111" t="s">
        <v>1336</v>
      </c>
      <c r="I20" s="115"/>
      <c r="J20" s="115"/>
      <c r="K20" s="112"/>
      <c r="L20" s="112">
        <v>6048</v>
      </c>
      <c r="M20" s="112">
        <v>749</v>
      </c>
      <c r="N20" s="112">
        <v>326</v>
      </c>
      <c r="O20" s="116">
        <v>2640</v>
      </c>
    </row>
    <row r="21" spans="1:15" ht="12">
      <c r="A21" s="111" t="s">
        <v>1337</v>
      </c>
      <c r="B21" s="112">
        <v>402944</v>
      </c>
      <c r="C21" s="112">
        <v>12823570</v>
      </c>
      <c r="D21" s="112">
        <v>15090722</v>
      </c>
      <c r="E21" s="113">
        <v>17080279</v>
      </c>
      <c r="F21" s="114">
        <v>18389757</v>
      </c>
      <c r="G21" s="107"/>
      <c r="H21" s="111" t="s">
        <v>1338</v>
      </c>
      <c r="I21" s="115"/>
      <c r="J21" s="115"/>
      <c r="K21" s="112">
        <v>4960</v>
      </c>
      <c r="L21" s="112">
        <v>415318</v>
      </c>
      <c r="M21" s="112">
        <v>1004573</v>
      </c>
      <c r="N21" s="112">
        <v>1005545</v>
      </c>
      <c r="O21" s="116">
        <v>992534</v>
      </c>
    </row>
    <row r="22" spans="1:15" ht="12">
      <c r="A22" s="111" t="s">
        <v>1339</v>
      </c>
      <c r="B22" s="112">
        <v>12262</v>
      </c>
      <c r="C22" s="112">
        <v>18094</v>
      </c>
      <c r="D22" s="112">
        <v>14075</v>
      </c>
      <c r="E22" s="113">
        <v>14385</v>
      </c>
      <c r="F22" s="114">
        <v>15514</v>
      </c>
      <c r="G22" s="107"/>
      <c r="H22" s="563" t="s">
        <v>1340</v>
      </c>
      <c r="I22" s="564"/>
      <c r="J22" s="565"/>
      <c r="K22" s="112">
        <v>0</v>
      </c>
      <c r="L22" s="112">
        <v>0</v>
      </c>
      <c r="M22" s="112">
        <v>21044</v>
      </c>
      <c r="N22" s="112">
        <v>336638</v>
      </c>
      <c r="O22" s="116">
        <v>419754</v>
      </c>
    </row>
    <row r="23" spans="1:15" ht="12">
      <c r="A23" s="111" t="s">
        <v>1341</v>
      </c>
      <c r="B23" s="112">
        <v>2214</v>
      </c>
      <c r="C23" s="112">
        <v>0</v>
      </c>
      <c r="D23" s="112">
        <v>0</v>
      </c>
      <c r="E23" s="113"/>
      <c r="F23" s="114"/>
      <c r="G23" s="107"/>
      <c r="H23" s="111" t="s">
        <v>1342</v>
      </c>
      <c r="I23" s="115"/>
      <c r="J23" s="115"/>
      <c r="K23" s="112">
        <v>3103</v>
      </c>
      <c r="L23" s="112">
        <v>398635</v>
      </c>
      <c r="M23" s="112">
        <v>488192</v>
      </c>
      <c r="N23" s="112">
        <v>243062</v>
      </c>
      <c r="O23" s="116">
        <v>683560</v>
      </c>
    </row>
    <row r="24" spans="1:15" ht="12">
      <c r="A24" s="111" t="s">
        <v>1343</v>
      </c>
      <c r="B24" s="112">
        <v>47</v>
      </c>
      <c r="C24" s="112">
        <v>0</v>
      </c>
      <c r="D24" s="112">
        <v>0</v>
      </c>
      <c r="E24" s="113"/>
      <c r="F24" s="114"/>
      <c r="G24" s="107"/>
      <c r="H24" s="111" t="s">
        <v>1344</v>
      </c>
      <c r="I24" s="115"/>
      <c r="J24" s="115"/>
      <c r="K24" s="112">
        <v>3103</v>
      </c>
      <c r="L24" s="112">
        <v>131819</v>
      </c>
      <c r="M24" s="112">
        <v>23955</v>
      </c>
      <c r="N24" s="112">
        <v>112254</v>
      </c>
      <c r="O24" s="116">
        <v>120550</v>
      </c>
    </row>
    <row r="25" spans="1:15" ht="12">
      <c r="A25" s="111" t="s">
        <v>1345</v>
      </c>
      <c r="B25" s="112">
        <v>259</v>
      </c>
      <c r="C25" s="112">
        <v>37</v>
      </c>
      <c r="D25" s="112">
        <v>0</v>
      </c>
      <c r="E25" s="113"/>
      <c r="F25" s="114"/>
      <c r="G25" s="107"/>
      <c r="H25" s="111" t="s">
        <v>1346</v>
      </c>
      <c r="I25" s="115"/>
      <c r="J25" s="115"/>
      <c r="K25" s="112"/>
      <c r="L25" s="112">
        <v>266816</v>
      </c>
      <c r="M25" s="112">
        <v>464237</v>
      </c>
      <c r="N25" s="112">
        <v>130808</v>
      </c>
      <c r="O25" s="116">
        <v>563010</v>
      </c>
    </row>
    <row r="26" spans="1:15" ht="12">
      <c r="A26" s="111" t="s">
        <v>1352</v>
      </c>
      <c r="B26" s="112"/>
      <c r="C26" s="112">
        <v>0</v>
      </c>
      <c r="D26" s="112">
        <v>0</v>
      </c>
      <c r="E26" s="113"/>
      <c r="F26" s="114"/>
      <c r="G26" s="107"/>
      <c r="H26" s="111" t="s">
        <v>1353</v>
      </c>
      <c r="I26" s="115"/>
      <c r="J26" s="115"/>
      <c r="K26" s="112">
        <v>730</v>
      </c>
      <c r="L26" s="112">
        <v>152161</v>
      </c>
      <c r="M26" s="112">
        <v>168212</v>
      </c>
      <c r="N26" s="112">
        <v>208510</v>
      </c>
      <c r="O26" s="116">
        <v>410906</v>
      </c>
    </row>
    <row r="27" spans="1:15" ht="12" customHeight="1">
      <c r="A27" s="111"/>
      <c r="B27" s="112"/>
      <c r="C27" s="112"/>
      <c r="D27" s="112"/>
      <c r="E27" s="113"/>
      <c r="F27" s="114"/>
      <c r="G27" s="107"/>
      <c r="H27" s="117"/>
      <c r="I27" s="614" t="s">
        <v>1354</v>
      </c>
      <c r="J27" s="615"/>
      <c r="K27" s="112">
        <v>0</v>
      </c>
      <c r="L27" s="112">
        <v>0</v>
      </c>
      <c r="M27" s="112">
        <v>38978</v>
      </c>
      <c r="N27" s="112">
        <v>74991</v>
      </c>
      <c r="O27" s="116">
        <v>148771</v>
      </c>
    </row>
    <row r="28" spans="1:15" ht="12" customHeight="1">
      <c r="A28" s="111"/>
      <c r="B28" s="112"/>
      <c r="C28" s="112"/>
      <c r="D28" s="112"/>
      <c r="E28" s="113"/>
      <c r="F28" s="114"/>
      <c r="G28" s="107"/>
      <c r="H28" s="117"/>
      <c r="I28" s="614" t="s">
        <v>1355</v>
      </c>
      <c r="J28" s="615"/>
      <c r="K28" s="112">
        <v>0</v>
      </c>
      <c r="L28" s="112">
        <v>0</v>
      </c>
      <c r="M28" s="112">
        <v>13451</v>
      </c>
      <c r="N28" s="112">
        <v>14915</v>
      </c>
      <c r="O28" s="116">
        <v>18165</v>
      </c>
    </row>
    <row r="29" spans="1:15" ht="23.25" customHeight="1">
      <c r="A29" s="111"/>
      <c r="B29" s="112"/>
      <c r="C29" s="112"/>
      <c r="D29" s="112"/>
      <c r="E29" s="113"/>
      <c r="F29" s="114"/>
      <c r="G29" s="107"/>
      <c r="H29" s="117"/>
      <c r="I29" s="616" t="s">
        <v>1356</v>
      </c>
      <c r="J29" s="615"/>
      <c r="K29" s="112"/>
      <c r="L29" s="112"/>
      <c r="M29" s="112"/>
      <c r="N29" s="112"/>
      <c r="O29" s="116">
        <v>23533</v>
      </c>
    </row>
    <row r="30" spans="1:15" ht="12" customHeight="1">
      <c r="A30" s="111"/>
      <c r="B30" s="112"/>
      <c r="C30" s="112"/>
      <c r="D30" s="112"/>
      <c r="E30" s="113"/>
      <c r="F30" s="114"/>
      <c r="G30" s="107"/>
      <c r="H30" s="117"/>
      <c r="I30" s="614" t="s">
        <v>1357</v>
      </c>
      <c r="J30" s="615"/>
      <c r="K30" s="112">
        <v>0</v>
      </c>
      <c r="L30" s="112">
        <v>0</v>
      </c>
      <c r="M30" s="112">
        <v>16975</v>
      </c>
      <c r="N30" s="112">
        <v>40168</v>
      </c>
      <c r="O30" s="116">
        <v>17666</v>
      </c>
    </row>
    <row r="31" spans="1:15" ht="12">
      <c r="A31" s="111" t="s">
        <v>1358</v>
      </c>
      <c r="B31" s="112">
        <v>14782</v>
      </c>
      <c r="C31" s="112">
        <v>18131</v>
      </c>
      <c r="D31" s="112">
        <v>14075</v>
      </c>
      <c r="E31" s="113">
        <v>14385</v>
      </c>
      <c r="F31" s="114">
        <v>15514</v>
      </c>
      <c r="G31" s="107"/>
      <c r="H31" s="111" t="s">
        <v>1359</v>
      </c>
      <c r="I31" s="115"/>
      <c r="J31" s="115"/>
      <c r="K31" s="112"/>
      <c r="L31" s="112">
        <v>52600</v>
      </c>
      <c r="M31" s="112">
        <v>0</v>
      </c>
      <c r="N31" s="112">
        <v>0</v>
      </c>
      <c r="O31" s="116"/>
    </row>
    <row r="32" spans="1:15" ht="12">
      <c r="A32" s="111" t="s">
        <v>1360</v>
      </c>
      <c r="B32" s="112">
        <v>3325</v>
      </c>
      <c r="C32" s="112">
        <v>61991</v>
      </c>
      <c r="D32" s="112">
        <v>84355</v>
      </c>
      <c r="E32" s="113">
        <v>352897</v>
      </c>
      <c r="F32" s="114">
        <v>125645</v>
      </c>
      <c r="G32" s="107"/>
      <c r="H32" s="111" t="s">
        <v>1361</v>
      </c>
      <c r="I32" s="115"/>
      <c r="J32" s="115"/>
      <c r="K32" s="112"/>
      <c r="L32" s="112">
        <v>1646</v>
      </c>
      <c r="M32" s="112">
        <v>79762</v>
      </c>
      <c r="N32" s="112">
        <v>78436</v>
      </c>
      <c r="O32" s="116">
        <v>77771</v>
      </c>
    </row>
    <row r="33" spans="1:15" ht="24" customHeight="1">
      <c r="A33" s="111"/>
      <c r="B33" s="112"/>
      <c r="C33" s="112"/>
      <c r="D33" s="112"/>
      <c r="E33" s="113"/>
      <c r="F33" s="114"/>
      <c r="G33" s="107"/>
      <c r="H33" s="111"/>
      <c r="I33" s="557" t="s">
        <v>1362</v>
      </c>
      <c r="J33" s="558"/>
      <c r="K33" s="112"/>
      <c r="L33" s="112"/>
      <c r="M33" s="112"/>
      <c r="N33" s="112"/>
      <c r="O33" s="116">
        <v>125000</v>
      </c>
    </row>
    <row r="34" spans="1:15" ht="12">
      <c r="A34" s="111" t="s">
        <v>1363</v>
      </c>
      <c r="B34" s="112">
        <v>6670</v>
      </c>
      <c r="C34" s="112">
        <v>66768</v>
      </c>
      <c r="D34" s="112">
        <v>52567</v>
      </c>
      <c r="E34" s="113">
        <v>58632</v>
      </c>
      <c r="F34" s="114">
        <v>57984</v>
      </c>
      <c r="G34" s="107"/>
      <c r="H34" s="111" t="s">
        <v>1364</v>
      </c>
      <c r="I34" s="115"/>
      <c r="J34" s="115"/>
      <c r="K34" s="112">
        <v>730</v>
      </c>
      <c r="L34" s="112">
        <v>0</v>
      </c>
      <c r="M34" s="112">
        <v>0</v>
      </c>
      <c r="N34" s="112"/>
      <c r="O34" s="116"/>
    </row>
    <row r="35" spans="1:15" ht="12">
      <c r="A35" s="111" t="s">
        <v>1365</v>
      </c>
      <c r="B35" s="112">
        <v>672</v>
      </c>
      <c r="C35" s="112">
        <v>1299</v>
      </c>
      <c r="D35" s="112">
        <v>0</v>
      </c>
      <c r="E35" s="113">
        <v>25590</v>
      </c>
      <c r="F35" s="114">
        <v>226709</v>
      </c>
      <c r="G35" s="107"/>
      <c r="H35" s="111" t="s">
        <v>1366</v>
      </c>
      <c r="I35" s="115"/>
      <c r="J35" s="115"/>
      <c r="K35" s="112">
        <v>3803</v>
      </c>
      <c r="L35" s="112">
        <v>904548</v>
      </c>
      <c r="M35" s="112">
        <v>866848</v>
      </c>
      <c r="N35" s="112">
        <v>788210</v>
      </c>
      <c r="O35" s="116">
        <v>1514220</v>
      </c>
    </row>
    <row r="36" spans="1:15" ht="12">
      <c r="A36" s="111" t="s">
        <v>1367</v>
      </c>
      <c r="B36" s="112"/>
      <c r="C36" s="112"/>
      <c r="D36" s="112"/>
      <c r="E36" s="113"/>
      <c r="F36" s="114"/>
      <c r="G36" s="107"/>
      <c r="H36" s="111" t="s">
        <v>1368</v>
      </c>
      <c r="I36" s="115"/>
      <c r="J36" s="115"/>
      <c r="K36" s="112">
        <v>31813</v>
      </c>
      <c r="L36" s="112">
        <v>8770</v>
      </c>
      <c r="M36" s="112">
        <v>456418</v>
      </c>
      <c r="N36" s="112">
        <v>42605</v>
      </c>
      <c r="O36" s="116">
        <v>116456</v>
      </c>
    </row>
    <row r="37" spans="1:15" ht="12">
      <c r="A37" s="111" t="s">
        <v>1369</v>
      </c>
      <c r="B37" s="112">
        <v>10667</v>
      </c>
      <c r="C37" s="112">
        <v>130058</v>
      </c>
      <c r="D37" s="112">
        <v>136922</v>
      </c>
      <c r="E37" s="113">
        <v>437119</v>
      </c>
      <c r="F37" s="114">
        <v>410338</v>
      </c>
      <c r="G37" s="107"/>
      <c r="H37" s="111" t="s">
        <v>1370</v>
      </c>
      <c r="I37" s="115"/>
      <c r="J37" s="115"/>
      <c r="K37" s="112"/>
      <c r="L37" s="112">
        <v>83949</v>
      </c>
      <c r="M37" s="112">
        <v>69907</v>
      </c>
      <c r="N37" s="112">
        <v>67120</v>
      </c>
      <c r="O37" s="116">
        <v>69176</v>
      </c>
    </row>
    <row r="38" spans="1:15" ht="12">
      <c r="A38" s="111" t="s">
        <v>1371</v>
      </c>
      <c r="B38" s="112">
        <v>15000</v>
      </c>
      <c r="C38" s="112">
        <v>0</v>
      </c>
      <c r="D38" s="112">
        <v>0</v>
      </c>
      <c r="E38" s="113"/>
      <c r="F38" s="114"/>
      <c r="G38" s="107"/>
      <c r="H38" s="111" t="s">
        <v>1372</v>
      </c>
      <c r="I38" s="115"/>
      <c r="J38" s="115"/>
      <c r="K38" s="112">
        <v>67</v>
      </c>
      <c r="L38" s="112">
        <v>0</v>
      </c>
      <c r="M38" s="112">
        <v>0</v>
      </c>
      <c r="N38" s="112"/>
      <c r="O38" s="116"/>
    </row>
    <row r="39" spans="1:15" ht="12">
      <c r="A39" s="111" t="s">
        <v>1373</v>
      </c>
      <c r="B39" s="112">
        <v>15000</v>
      </c>
      <c r="C39" s="112">
        <v>0</v>
      </c>
      <c r="D39" s="112">
        <v>0</v>
      </c>
      <c r="E39" s="113"/>
      <c r="F39" s="114"/>
      <c r="G39" s="107"/>
      <c r="H39" s="111" t="s">
        <v>1374</v>
      </c>
      <c r="I39" s="115"/>
      <c r="J39" s="115"/>
      <c r="K39" s="112"/>
      <c r="L39" s="112">
        <v>64918</v>
      </c>
      <c r="M39" s="112">
        <v>13469</v>
      </c>
      <c r="N39" s="112">
        <v>30553</v>
      </c>
      <c r="O39" s="116">
        <v>42778</v>
      </c>
    </row>
    <row r="40" spans="1:15" ht="12">
      <c r="A40" s="111" t="s">
        <v>1375</v>
      </c>
      <c r="B40" s="112">
        <v>55</v>
      </c>
      <c r="C40" s="112">
        <v>905</v>
      </c>
      <c r="D40" s="112">
        <v>644</v>
      </c>
      <c r="E40" s="113">
        <v>518</v>
      </c>
      <c r="F40" s="114">
        <v>598</v>
      </c>
      <c r="G40" s="107"/>
      <c r="H40" s="563" t="s">
        <v>1376</v>
      </c>
      <c r="I40" s="564"/>
      <c r="J40" s="565"/>
      <c r="K40" s="112">
        <v>181</v>
      </c>
      <c r="L40" s="112">
        <v>36</v>
      </c>
      <c r="M40" s="112">
        <v>36</v>
      </c>
      <c r="N40" s="112">
        <v>56</v>
      </c>
      <c r="O40" s="116">
        <v>96</v>
      </c>
    </row>
    <row r="41" spans="1:15" ht="12">
      <c r="A41" s="111" t="s">
        <v>1377</v>
      </c>
      <c r="B41" s="112">
        <v>45762</v>
      </c>
      <c r="C41" s="112">
        <v>65984</v>
      </c>
      <c r="D41" s="112">
        <v>515938</v>
      </c>
      <c r="E41" s="113">
        <v>394142</v>
      </c>
      <c r="F41" s="114">
        <v>264933</v>
      </c>
      <c r="G41" s="107"/>
      <c r="H41" s="111" t="s">
        <v>1378</v>
      </c>
      <c r="I41" s="115"/>
      <c r="J41" s="115"/>
      <c r="K41" s="112">
        <v>32061</v>
      </c>
      <c r="L41" s="112">
        <v>157637</v>
      </c>
      <c r="M41" s="112">
        <v>539797</v>
      </c>
      <c r="N41" s="112">
        <v>140278</v>
      </c>
      <c r="O41" s="116">
        <v>228410</v>
      </c>
    </row>
    <row r="42" spans="1:15" ht="12">
      <c r="A42" s="111" t="s">
        <v>1379</v>
      </c>
      <c r="B42" s="112">
        <v>3325</v>
      </c>
      <c r="C42" s="112">
        <v>64917</v>
      </c>
      <c r="D42" s="112">
        <v>13469</v>
      </c>
      <c r="E42" s="113">
        <v>30553</v>
      </c>
      <c r="F42" s="114">
        <v>42778</v>
      </c>
      <c r="G42" s="107"/>
      <c r="H42" s="111" t="s">
        <v>1380</v>
      </c>
      <c r="I42" s="115"/>
      <c r="J42" s="115"/>
      <c r="K42" s="112">
        <v>29474</v>
      </c>
      <c r="L42" s="112">
        <v>1477503</v>
      </c>
      <c r="M42" s="112">
        <v>2411215</v>
      </c>
      <c r="N42" s="112">
        <v>1934033</v>
      </c>
      <c r="O42" s="116">
        <v>2735164</v>
      </c>
    </row>
    <row r="43" spans="1:15" ht="12">
      <c r="A43" s="111" t="s">
        <v>1381</v>
      </c>
      <c r="B43" s="112">
        <v>49342</v>
      </c>
      <c r="C43" s="112">
        <v>131806</v>
      </c>
      <c r="D43" s="112">
        <v>530051</v>
      </c>
      <c r="E43" s="113">
        <v>425213</v>
      </c>
      <c r="F43" s="114">
        <v>308309</v>
      </c>
      <c r="G43" s="107"/>
      <c r="H43" s="121"/>
      <c r="I43" s="107"/>
      <c r="J43" s="107"/>
      <c r="K43" s="107"/>
      <c r="L43" s="107"/>
      <c r="M43" s="107"/>
      <c r="N43" s="122"/>
      <c r="O43" s="123"/>
    </row>
    <row r="44" spans="1:15" ht="12">
      <c r="A44" s="111" t="s">
        <v>1382</v>
      </c>
      <c r="B44" s="613" t="s">
        <v>1383</v>
      </c>
      <c r="C44" s="112">
        <v>83358</v>
      </c>
      <c r="D44" s="112">
        <v>61262</v>
      </c>
      <c r="E44" s="113">
        <v>60909</v>
      </c>
      <c r="F44" s="114">
        <v>208736</v>
      </c>
      <c r="G44" s="107"/>
      <c r="H44" s="121"/>
      <c r="I44" s="107"/>
      <c r="J44" s="107"/>
      <c r="K44" s="107"/>
      <c r="L44" s="107"/>
      <c r="M44" s="107"/>
      <c r="N44" s="122"/>
      <c r="O44" s="123"/>
    </row>
    <row r="45" spans="1:15" ht="12">
      <c r="A45" s="111" t="s">
        <v>1384</v>
      </c>
      <c r="B45" s="613"/>
      <c r="C45" s="112">
        <v>6229</v>
      </c>
      <c r="D45" s="112">
        <v>3254</v>
      </c>
      <c r="E45" s="113">
        <v>6855</v>
      </c>
      <c r="F45" s="114">
        <v>10960</v>
      </c>
      <c r="G45" s="107"/>
      <c r="H45" s="121"/>
      <c r="I45" s="107"/>
      <c r="J45" s="107"/>
      <c r="K45" s="107"/>
      <c r="L45" s="107"/>
      <c r="M45" s="107"/>
      <c r="N45" s="122"/>
      <c r="O45" s="123"/>
    </row>
    <row r="46" spans="1:15" ht="12">
      <c r="A46" s="111" t="s">
        <v>1385</v>
      </c>
      <c r="B46" s="112">
        <v>67</v>
      </c>
      <c r="C46" s="112">
        <v>308</v>
      </c>
      <c r="D46" s="112">
        <v>78</v>
      </c>
      <c r="E46" s="113">
        <v>78</v>
      </c>
      <c r="F46" s="114">
        <v>78</v>
      </c>
      <c r="G46" s="107"/>
      <c r="H46" s="121"/>
      <c r="I46" s="107"/>
      <c r="J46" s="107"/>
      <c r="K46" s="107"/>
      <c r="L46" s="107"/>
      <c r="M46" s="107"/>
      <c r="N46" s="122"/>
      <c r="O46" s="123"/>
    </row>
    <row r="47" spans="1:15" ht="12">
      <c r="A47" s="111" t="s">
        <v>1386</v>
      </c>
      <c r="B47" s="112">
        <v>10470</v>
      </c>
      <c r="C47" s="112">
        <v>89895</v>
      </c>
      <c r="D47" s="112">
        <v>64594</v>
      </c>
      <c r="E47" s="113">
        <v>67842</v>
      </c>
      <c r="F47" s="114">
        <v>219774</v>
      </c>
      <c r="G47" s="107"/>
      <c r="H47" s="121"/>
      <c r="I47" s="107"/>
      <c r="J47" s="107"/>
      <c r="K47" s="107"/>
      <c r="L47" s="107"/>
      <c r="M47" s="107"/>
      <c r="N47" s="122"/>
      <c r="O47" s="123"/>
    </row>
    <row r="48" spans="1:15" ht="12.75" thickBot="1">
      <c r="A48" s="111" t="s">
        <v>1387</v>
      </c>
      <c r="B48" s="112">
        <v>100261</v>
      </c>
      <c r="C48" s="112">
        <v>369890</v>
      </c>
      <c r="D48" s="112">
        <v>745642</v>
      </c>
      <c r="E48" s="113">
        <v>944559</v>
      </c>
      <c r="F48" s="114">
        <v>953935</v>
      </c>
      <c r="G48" s="124"/>
      <c r="H48" s="121"/>
      <c r="I48" s="107"/>
      <c r="J48" s="107"/>
      <c r="K48" s="107"/>
      <c r="L48" s="107"/>
      <c r="M48" s="107"/>
      <c r="N48" s="125"/>
      <c r="O48" s="123"/>
    </row>
    <row r="49" spans="1:15" s="130" customFormat="1" ht="12.75" thickBot="1">
      <c r="A49" s="126" t="s">
        <v>1388</v>
      </c>
      <c r="B49" s="127">
        <v>503205</v>
      </c>
      <c r="C49" s="127">
        <v>13193460</v>
      </c>
      <c r="D49" s="127">
        <v>15836364</v>
      </c>
      <c r="E49" s="128">
        <v>18024838</v>
      </c>
      <c r="F49" s="129">
        <v>19343692</v>
      </c>
      <c r="H49" s="131" t="s">
        <v>1389</v>
      </c>
      <c r="I49" s="132"/>
      <c r="J49" s="132"/>
      <c r="K49" s="133">
        <v>503205</v>
      </c>
      <c r="L49" s="133">
        <v>13193460</v>
      </c>
      <c r="M49" s="133">
        <v>15836364</v>
      </c>
      <c r="N49" s="134">
        <v>18024838</v>
      </c>
      <c r="O49" s="135">
        <v>19343692</v>
      </c>
    </row>
    <row r="50" ht="12">
      <c r="G50" s="136" t="s">
        <v>1002</v>
      </c>
    </row>
  </sheetData>
  <mergeCells count="15">
    <mergeCell ref="I33:J33"/>
    <mergeCell ref="H40:J40"/>
    <mergeCell ref="B44:B45"/>
    <mergeCell ref="I27:J27"/>
    <mergeCell ref="I28:J28"/>
    <mergeCell ref="I29:J29"/>
    <mergeCell ref="I30:J30"/>
    <mergeCell ref="H5:J5"/>
    <mergeCell ref="H17:J17"/>
    <mergeCell ref="H18:J18"/>
    <mergeCell ref="H22:J22"/>
    <mergeCell ref="B3:F3"/>
    <mergeCell ref="I3:K3"/>
    <mergeCell ref="L3:O3"/>
    <mergeCell ref="H4:J4"/>
  </mergeCells>
  <printOptions/>
  <pageMargins left="0.1968503937007874" right="0.1968503937007874" top="0.7874015748031497" bottom="0.3937007874015748" header="0.5118110236220472" footer="0.2755905511811024"/>
  <pageSetup horizontalDpi="200" verticalDpi="200" orientation="landscape" paperSize="9" scale="85" r:id="rId2"/>
  <headerFooter alignWithMargins="0">
    <oddFooter>&amp;L&amp;"Arial,Dőlt"&amp;8&amp;Z&amp;F&amp;R&amp;9&amp;A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53">
      <selection activeCell="I74" sqref="I74"/>
    </sheetView>
  </sheetViews>
  <sheetFormatPr defaultColWidth="9.140625" defaultRowHeight="12.75"/>
  <cols>
    <col min="1" max="1" width="8.140625" style="426" customWidth="1"/>
    <col min="2" max="2" width="25.7109375" style="428" customWidth="1"/>
    <col min="3" max="3" width="6.140625" style="347" customWidth="1"/>
    <col min="4" max="4" width="11.8515625" style="429" customWidth="1"/>
    <col min="5" max="5" width="9.8515625" style="429" hidden="1" customWidth="1"/>
    <col min="6" max="6" width="9.8515625" style="430" customWidth="1"/>
    <col min="7" max="7" width="9.8515625" style="430" hidden="1" customWidth="1"/>
    <col min="8" max="8" width="11.421875" style="431" hidden="1" customWidth="1"/>
    <col min="9" max="9" width="10.140625" style="429" bestFit="1" customWidth="1"/>
    <col min="10" max="13" width="8.7109375" style="429" customWidth="1"/>
    <col min="14" max="14" width="9.57421875" style="429" bestFit="1" customWidth="1"/>
    <col min="15" max="15" width="13.140625" style="429" customWidth="1"/>
    <col min="16" max="16" width="9.57421875" style="354" bestFit="1" customWidth="1"/>
    <col min="17" max="16384" width="9.140625" style="354" customWidth="1"/>
  </cols>
  <sheetData>
    <row r="1" spans="1:15" s="347" customFormat="1" ht="22.5">
      <c r="A1" s="625" t="s">
        <v>390</v>
      </c>
      <c r="B1" s="626" t="s">
        <v>1006</v>
      </c>
      <c r="C1" s="625" t="s">
        <v>391</v>
      </c>
      <c r="D1" s="626" t="s">
        <v>392</v>
      </c>
      <c r="E1" s="344" t="s">
        <v>393</v>
      </c>
      <c r="F1" s="634">
        <v>40359</v>
      </c>
      <c r="G1" s="346"/>
      <c r="H1" s="636" t="s">
        <v>394</v>
      </c>
      <c r="I1" s="638"/>
      <c r="J1" s="638"/>
      <c r="K1" s="638"/>
      <c r="L1" s="638"/>
      <c r="M1" s="638"/>
      <c r="N1" s="639"/>
      <c r="O1" s="630" t="s">
        <v>395</v>
      </c>
    </row>
    <row r="2" spans="1:15" s="347" customFormat="1" ht="33.75">
      <c r="A2" s="625"/>
      <c r="B2" s="626"/>
      <c r="C2" s="625"/>
      <c r="D2" s="626"/>
      <c r="E2" s="345" t="s">
        <v>396</v>
      </c>
      <c r="F2" s="635"/>
      <c r="G2" s="348"/>
      <c r="H2" s="637"/>
      <c r="I2" s="345" t="s">
        <v>773</v>
      </c>
      <c r="J2" s="345" t="s">
        <v>397</v>
      </c>
      <c r="K2" s="345" t="s">
        <v>398</v>
      </c>
      <c r="L2" s="345">
        <v>2013</v>
      </c>
      <c r="M2" s="345">
        <v>2014</v>
      </c>
      <c r="N2" s="345" t="s">
        <v>399</v>
      </c>
      <c r="O2" s="640"/>
    </row>
    <row r="3" spans="1:15" s="347" customFormat="1" ht="12.75" customHeight="1">
      <c r="A3" s="627" t="s">
        <v>400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9"/>
      <c r="O3" s="349" t="s">
        <v>401</v>
      </c>
    </row>
    <row r="4" spans="1:15" ht="11.25">
      <c r="A4" s="350">
        <v>4311110</v>
      </c>
      <c r="B4" s="351" t="s">
        <v>402</v>
      </c>
      <c r="C4" s="630" t="s">
        <v>403</v>
      </c>
      <c r="D4" s="352">
        <v>7492000</v>
      </c>
      <c r="E4" s="352" t="e">
        <f>D4-#REF!-#REF!-#REF!-#REF!-#REF!-I4-J4-K4-L4</f>
        <v>#REF!</v>
      </c>
      <c r="F4" s="352">
        <v>822000</v>
      </c>
      <c r="G4" s="352"/>
      <c r="H4" s="353" t="s">
        <v>404</v>
      </c>
      <c r="I4" s="352">
        <v>556000</v>
      </c>
      <c r="J4" s="352">
        <v>266000</v>
      </c>
      <c r="K4" s="352"/>
      <c r="L4" s="349"/>
      <c r="M4" s="349"/>
      <c r="N4" s="349"/>
      <c r="O4" s="352">
        <f aca="true" t="shared" si="0" ref="O4:O19">SUM(I4:N4)</f>
        <v>822000</v>
      </c>
    </row>
    <row r="5" spans="1:15" s="359" customFormat="1" ht="11.25">
      <c r="A5" s="355"/>
      <c r="B5" s="355" t="s">
        <v>405</v>
      </c>
      <c r="C5" s="631"/>
      <c r="D5" s="356" t="s">
        <v>1002</v>
      </c>
      <c r="E5" s="356"/>
      <c r="F5" s="356"/>
      <c r="G5" s="356"/>
      <c r="H5" s="357">
        <v>6.77</v>
      </c>
      <c r="I5" s="356">
        <v>120000</v>
      </c>
      <c r="J5" s="356">
        <v>15000</v>
      </c>
      <c r="K5" s="356"/>
      <c r="L5" s="358"/>
      <c r="M5" s="358"/>
      <c r="N5" s="358"/>
      <c r="O5" s="356">
        <f t="shared" si="0"/>
        <v>135000</v>
      </c>
    </row>
    <row r="6" spans="1:15" ht="11.25">
      <c r="A6" s="350">
        <v>4311111</v>
      </c>
      <c r="B6" s="351" t="s">
        <v>406</v>
      </c>
      <c r="C6" s="360" t="s">
        <v>407</v>
      </c>
      <c r="D6" s="352">
        <v>5230000</v>
      </c>
      <c r="E6" s="352" t="e">
        <f>D6-#REF!-#REF!-#REF!-#REF!-#REF!-I6-J6-K6-L6</f>
        <v>#REF!</v>
      </c>
      <c r="F6" s="352">
        <v>186000</v>
      </c>
      <c r="G6" s="352"/>
      <c r="H6" s="353" t="s">
        <v>404</v>
      </c>
      <c r="I6" s="352">
        <v>186000</v>
      </c>
      <c r="J6" s="352"/>
      <c r="K6" s="352"/>
      <c r="L6" s="349"/>
      <c r="M6" s="349"/>
      <c r="N6" s="349"/>
      <c r="O6" s="352">
        <f t="shared" si="0"/>
        <v>186000</v>
      </c>
    </row>
    <row r="7" spans="1:15" s="359" customFormat="1" ht="11.25">
      <c r="A7" s="355"/>
      <c r="B7" s="355" t="s">
        <v>405</v>
      </c>
      <c r="C7" s="361"/>
      <c r="D7" s="356"/>
      <c r="E7" s="356"/>
      <c r="F7" s="356"/>
      <c r="G7" s="356"/>
      <c r="H7" s="357">
        <v>6.77</v>
      </c>
      <c r="I7" s="356">
        <v>58000</v>
      </c>
      <c r="J7" s="356"/>
      <c r="K7" s="356"/>
      <c r="L7" s="358"/>
      <c r="M7" s="358"/>
      <c r="N7" s="358"/>
      <c r="O7" s="356">
        <f t="shared" si="0"/>
        <v>58000</v>
      </c>
    </row>
    <row r="8" spans="1:15" ht="11.25">
      <c r="A8" s="350">
        <v>4311112</v>
      </c>
      <c r="B8" s="351" t="s">
        <v>408</v>
      </c>
      <c r="C8" s="345" t="s">
        <v>407</v>
      </c>
      <c r="D8" s="352">
        <v>5948000</v>
      </c>
      <c r="E8" s="352" t="e">
        <f>D8-#REF!-#REF!-#REF!-#REF!-#REF!-I8-J8-K8-L8</f>
        <v>#REF!</v>
      </c>
      <c r="F8" s="352">
        <v>202000</v>
      </c>
      <c r="G8" s="352"/>
      <c r="H8" s="353" t="s">
        <v>404</v>
      </c>
      <c r="I8" s="352">
        <v>202000</v>
      </c>
      <c r="J8" s="352"/>
      <c r="K8" s="352"/>
      <c r="L8" s="349"/>
      <c r="M8" s="349"/>
      <c r="N8" s="349"/>
      <c r="O8" s="352">
        <f t="shared" si="0"/>
        <v>202000</v>
      </c>
    </row>
    <row r="9" spans="1:15" s="359" customFormat="1" ht="11.25">
      <c r="A9" s="355"/>
      <c r="B9" s="355" t="s">
        <v>405</v>
      </c>
      <c r="C9" s="362"/>
      <c r="D9" s="356"/>
      <c r="E9" s="356"/>
      <c r="F9" s="356"/>
      <c r="G9" s="356"/>
      <c r="H9" s="357">
        <v>6.77</v>
      </c>
      <c r="I9" s="356">
        <v>60000</v>
      </c>
      <c r="J9" s="356"/>
      <c r="K9" s="356"/>
      <c r="L9" s="358"/>
      <c r="M9" s="358"/>
      <c r="N9" s="358"/>
      <c r="O9" s="356">
        <f t="shared" si="0"/>
        <v>60000</v>
      </c>
    </row>
    <row r="10" spans="1:15" ht="11.25">
      <c r="A10" s="350">
        <v>4311113</v>
      </c>
      <c r="B10" s="351" t="s">
        <v>409</v>
      </c>
      <c r="C10" s="345" t="s">
        <v>407</v>
      </c>
      <c r="D10" s="352">
        <v>2882000</v>
      </c>
      <c r="E10" s="352" t="e">
        <f>D10-#REF!-#REF!-#REF!-#REF!-#REF!-I10-J10-K10-L10</f>
        <v>#REF!</v>
      </c>
      <c r="F10" s="352">
        <v>100000</v>
      </c>
      <c r="G10" s="352"/>
      <c r="H10" s="353" t="s">
        <v>404</v>
      </c>
      <c r="I10" s="352">
        <v>100000</v>
      </c>
      <c r="J10" s="352"/>
      <c r="K10" s="352"/>
      <c r="L10" s="349"/>
      <c r="M10" s="349"/>
      <c r="N10" s="349"/>
      <c r="O10" s="352">
        <f t="shared" si="0"/>
        <v>100000</v>
      </c>
    </row>
    <row r="11" spans="1:15" s="359" customFormat="1" ht="11.25">
      <c r="A11" s="355"/>
      <c r="B11" s="355" t="s">
        <v>405</v>
      </c>
      <c r="C11" s="362"/>
      <c r="D11" s="356"/>
      <c r="E11" s="356"/>
      <c r="F11" s="356"/>
      <c r="G11" s="356"/>
      <c r="H11" s="357">
        <v>6.77</v>
      </c>
      <c r="I11" s="356">
        <v>30000</v>
      </c>
      <c r="J11" s="356"/>
      <c r="K11" s="356"/>
      <c r="L11" s="358"/>
      <c r="M11" s="358"/>
      <c r="N11" s="358"/>
      <c r="O11" s="356">
        <f t="shared" si="0"/>
        <v>30000</v>
      </c>
    </row>
    <row r="12" spans="1:15" ht="11.25">
      <c r="A12" s="350">
        <v>4311114</v>
      </c>
      <c r="B12" s="351" t="s">
        <v>410</v>
      </c>
      <c r="C12" s="345" t="s">
        <v>407</v>
      </c>
      <c r="D12" s="352">
        <v>3627000</v>
      </c>
      <c r="E12" s="352" t="e">
        <f>D12-#REF!-#REF!-#REF!-#REF!-#REF!-I12-J12-K12-L12</f>
        <v>#REF!</v>
      </c>
      <c r="F12" s="352">
        <v>117000</v>
      </c>
      <c r="G12" s="352"/>
      <c r="H12" s="353" t="s">
        <v>404</v>
      </c>
      <c r="I12" s="352">
        <v>117000</v>
      </c>
      <c r="J12" s="352"/>
      <c r="K12" s="352"/>
      <c r="L12" s="349"/>
      <c r="M12" s="349"/>
      <c r="N12" s="349"/>
      <c r="O12" s="352">
        <f t="shared" si="0"/>
        <v>117000</v>
      </c>
    </row>
    <row r="13" spans="1:15" s="359" customFormat="1" ht="11.25">
      <c r="A13" s="355"/>
      <c r="B13" s="355" t="s">
        <v>405</v>
      </c>
      <c r="C13" s="362"/>
      <c r="D13" s="356"/>
      <c r="E13" s="356"/>
      <c r="F13" s="363"/>
      <c r="G13" s="363"/>
      <c r="H13" s="357">
        <v>6.77</v>
      </c>
      <c r="I13" s="356">
        <v>35000</v>
      </c>
      <c r="J13" s="356"/>
      <c r="K13" s="356"/>
      <c r="L13" s="358"/>
      <c r="M13" s="358"/>
      <c r="N13" s="358"/>
      <c r="O13" s="356">
        <f t="shared" si="0"/>
        <v>35000</v>
      </c>
    </row>
    <row r="14" spans="1:15" ht="22.5">
      <c r="A14" s="350">
        <v>4311115</v>
      </c>
      <c r="B14" s="632" t="s">
        <v>411</v>
      </c>
      <c r="C14" s="345" t="s">
        <v>407</v>
      </c>
      <c r="D14" s="352">
        <v>7518500</v>
      </c>
      <c r="E14" s="352" t="e">
        <f>D14-#REF!-#REF!-#REF!-#REF!-#REF!-I14-J14-K14-L14</f>
        <v>#REF!</v>
      </c>
      <c r="F14" s="352">
        <v>238500</v>
      </c>
      <c r="G14" s="352"/>
      <c r="H14" s="353" t="s">
        <v>412</v>
      </c>
      <c r="I14" s="352">
        <v>238500</v>
      </c>
      <c r="J14" s="352"/>
      <c r="K14" s="352"/>
      <c r="L14" s="349"/>
      <c r="M14" s="349"/>
      <c r="N14" s="349"/>
      <c r="O14" s="352">
        <f t="shared" si="0"/>
        <v>238500</v>
      </c>
    </row>
    <row r="15" spans="1:15" s="359" customFormat="1" ht="11.25">
      <c r="A15" s="355"/>
      <c r="B15" s="633"/>
      <c r="C15" s="362"/>
      <c r="D15" s="356"/>
      <c r="E15" s="356"/>
      <c r="F15" s="356"/>
      <c r="G15" s="356"/>
      <c r="H15" s="357">
        <v>6.62</v>
      </c>
      <c r="I15" s="356">
        <v>70000</v>
      </c>
      <c r="J15" s="356"/>
      <c r="K15" s="356"/>
      <c r="L15" s="358"/>
      <c r="M15" s="358"/>
      <c r="N15" s="358"/>
      <c r="O15" s="356">
        <f t="shared" si="0"/>
        <v>70000</v>
      </c>
    </row>
    <row r="16" spans="1:15" ht="22.5">
      <c r="A16" s="350">
        <v>4311116</v>
      </c>
      <c r="B16" s="351" t="s">
        <v>413</v>
      </c>
      <c r="C16" s="345" t="s">
        <v>407</v>
      </c>
      <c r="D16" s="352">
        <v>22991000</v>
      </c>
      <c r="E16" s="352" t="e">
        <f>D16-#REF!-#REF!-#REF!-#REF!-#REF!-I16-J16-K16-L16</f>
        <v>#REF!</v>
      </c>
      <c r="F16" s="352">
        <v>891000</v>
      </c>
      <c r="G16" s="352"/>
      <c r="H16" s="353" t="s">
        <v>412</v>
      </c>
      <c r="I16" s="352">
        <v>891000</v>
      </c>
      <c r="J16" s="352"/>
      <c r="K16" s="352"/>
      <c r="L16" s="349"/>
      <c r="M16" s="349"/>
      <c r="N16" s="349"/>
      <c r="O16" s="352">
        <f t="shared" si="0"/>
        <v>891000</v>
      </c>
    </row>
    <row r="17" spans="1:15" s="359" customFormat="1" ht="11.25">
      <c r="A17" s="355"/>
      <c r="B17" s="355" t="s">
        <v>405</v>
      </c>
      <c r="C17" s="362"/>
      <c r="D17" s="356"/>
      <c r="E17" s="356"/>
      <c r="F17" s="363"/>
      <c r="G17" s="363"/>
      <c r="H17" s="365">
        <v>6.62</v>
      </c>
      <c r="I17" s="356">
        <v>240000</v>
      </c>
      <c r="J17" s="356"/>
      <c r="K17" s="356"/>
      <c r="L17" s="358"/>
      <c r="M17" s="358"/>
      <c r="N17" s="358"/>
      <c r="O17" s="356">
        <f t="shared" si="0"/>
        <v>240000</v>
      </c>
    </row>
    <row r="18" spans="1:15" ht="22.5">
      <c r="A18" s="350">
        <v>4311117</v>
      </c>
      <c r="B18" s="351" t="s">
        <v>414</v>
      </c>
      <c r="C18" s="345" t="s">
        <v>407</v>
      </c>
      <c r="D18" s="352">
        <v>3315565</v>
      </c>
      <c r="E18" s="352" t="e">
        <f>D18-#REF!-#REF!-#REF!-#REF!-#REF!-I18-J18-K18-L18</f>
        <v>#REF!</v>
      </c>
      <c r="F18" s="352">
        <v>195565</v>
      </c>
      <c r="G18" s="352"/>
      <c r="H18" s="353" t="s">
        <v>412</v>
      </c>
      <c r="I18" s="352">
        <v>195565</v>
      </c>
      <c r="J18" s="352"/>
      <c r="K18" s="352"/>
      <c r="L18" s="349"/>
      <c r="M18" s="349"/>
      <c r="N18" s="349"/>
      <c r="O18" s="352">
        <f t="shared" si="0"/>
        <v>195565</v>
      </c>
    </row>
    <row r="19" spans="1:15" s="359" customFormat="1" ht="11.25">
      <c r="A19" s="355"/>
      <c r="B19" s="355" t="s">
        <v>405</v>
      </c>
      <c r="C19" s="362"/>
      <c r="D19" s="356"/>
      <c r="E19" s="356"/>
      <c r="F19" s="356"/>
      <c r="G19" s="356"/>
      <c r="H19" s="357">
        <v>6.62</v>
      </c>
      <c r="I19" s="356">
        <v>38000</v>
      </c>
      <c r="J19" s="356"/>
      <c r="K19" s="356"/>
      <c r="L19" s="358"/>
      <c r="M19" s="358"/>
      <c r="N19" s="358"/>
      <c r="O19" s="356">
        <f t="shared" si="0"/>
        <v>38000</v>
      </c>
    </row>
    <row r="20" spans="1:15" ht="14.25" customHeight="1">
      <c r="A20" s="627" t="s">
        <v>415</v>
      </c>
      <c r="B20" s="628"/>
      <c r="C20" s="628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9"/>
      <c r="O20" s="349" t="s">
        <v>401</v>
      </c>
    </row>
    <row r="21" spans="1:15" s="370" customFormat="1" ht="22.5">
      <c r="A21" s="350">
        <v>4311118</v>
      </c>
      <c r="B21" s="351" t="s">
        <v>416</v>
      </c>
      <c r="C21" s="344">
        <v>2004</v>
      </c>
      <c r="D21" s="366">
        <v>216000000</v>
      </c>
      <c r="E21" s="352">
        <v>11657000</v>
      </c>
      <c r="F21" s="366">
        <v>17262800</v>
      </c>
      <c r="G21" s="366"/>
      <c r="H21" s="367" t="s">
        <v>412</v>
      </c>
      <c r="I21" s="368">
        <v>8631400</v>
      </c>
      <c r="J21" s="366">
        <v>8631400</v>
      </c>
      <c r="K21" s="366">
        <v>0</v>
      </c>
      <c r="L21" s="369">
        <v>0</v>
      </c>
      <c r="M21" s="369"/>
      <c r="N21" s="369"/>
      <c r="O21" s="366">
        <f>SUM(I21:N21)</f>
        <v>17262800</v>
      </c>
    </row>
    <row r="22" spans="1:15" s="359" customFormat="1" ht="11.25">
      <c r="A22" s="355"/>
      <c r="B22" s="371"/>
      <c r="C22" s="362"/>
      <c r="D22" s="356" t="s">
        <v>417</v>
      </c>
      <c r="E22" s="356"/>
      <c r="F22" s="356"/>
      <c r="G22" s="356"/>
      <c r="H22" s="357">
        <v>6.62</v>
      </c>
      <c r="I22" s="356">
        <v>2072000</v>
      </c>
      <c r="J22" s="356">
        <v>690000</v>
      </c>
      <c r="K22" s="356"/>
      <c r="L22" s="358"/>
      <c r="M22" s="358"/>
      <c r="N22" s="358"/>
      <c r="O22" s="356">
        <f>SUM(I22:L22)</f>
        <v>2762000</v>
      </c>
    </row>
    <row r="23" spans="1:15" ht="22.5">
      <c r="A23" s="372">
        <v>4311123</v>
      </c>
      <c r="B23" s="364" t="s">
        <v>418</v>
      </c>
      <c r="C23" s="373">
        <v>2004</v>
      </c>
      <c r="D23" s="366">
        <v>159093000</v>
      </c>
      <c r="E23" s="352">
        <v>0</v>
      </c>
      <c r="F23" s="366">
        <v>49391107</v>
      </c>
      <c r="G23" s="366"/>
      <c r="H23" s="353" t="s">
        <v>412</v>
      </c>
      <c r="I23" s="366">
        <v>16464000</v>
      </c>
      <c r="J23" s="366">
        <v>32927107</v>
      </c>
      <c r="K23" s="366">
        <v>0</v>
      </c>
      <c r="L23" s="349">
        <v>0</v>
      </c>
      <c r="M23" s="349"/>
      <c r="N23" s="349"/>
      <c r="O23" s="352">
        <f>SUM(I23:L23)</f>
        <v>49391107</v>
      </c>
    </row>
    <row r="24" spans="1:15" s="359" customFormat="1" ht="22.5">
      <c r="A24" s="374"/>
      <c r="B24" s="375" t="s">
        <v>419</v>
      </c>
      <c r="C24" s="376"/>
      <c r="D24" s="356" t="s">
        <v>417</v>
      </c>
      <c r="E24" s="356"/>
      <c r="F24" s="356"/>
      <c r="G24" s="356"/>
      <c r="H24" s="357">
        <v>6.62</v>
      </c>
      <c r="I24" s="356">
        <v>6000000</v>
      </c>
      <c r="J24" s="356">
        <v>2634000</v>
      </c>
      <c r="K24" s="356"/>
      <c r="L24" s="358"/>
      <c r="M24" s="358"/>
      <c r="N24" s="358"/>
      <c r="O24" s="356">
        <f>SUM(I24:N24)</f>
        <v>8634000</v>
      </c>
    </row>
    <row r="25" spans="1:15" ht="11.25">
      <c r="A25" s="372">
        <v>4311122</v>
      </c>
      <c r="B25" s="364" t="s">
        <v>420</v>
      </c>
      <c r="C25" s="377">
        <v>2004</v>
      </c>
      <c r="D25" s="378">
        <v>37150000</v>
      </c>
      <c r="E25" s="352">
        <v>0</v>
      </c>
      <c r="F25" s="366">
        <v>16510000</v>
      </c>
      <c r="G25" s="366"/>
      <c r="H25" s="367" t="s">
        <v>421</v>
      </c>
      <c r="I25" s="366">
        <v>4128000</v>
      </c>
      <c r="J25" s="366">
        <v>4128000</v>
      </c>
      <c r="K25" s="366">
        <v>4128000</v>
      </c>
      <c r="L25" s="366">
        <v>4126000</v>
      </c>
      <c r="M25" s="366">
        <v>0</v>
      </c>
      <c r="N25" s="366">
        <v>0</v>
      </c>
      <c r="O25" s="366">
        <f>SUM(I25:N25)</f>
        <v>16510000</v>
      </c>
    </row>
    <row r="26" spans="1:15" s="359" customFormat="1" ht="13.5" customHeight="1">
      <c r="A26" s="379"/>
      <c r="B26" s="380" t="s">
        <v>426</v>
      </c>
      <c r="C26" s="641" t="s">
        <v>427</v>
      </c>
      <c r="D26" s="642"/>
      <c r="E26" s="642"/>
      <c r="F26" s="643"/>
      <c r="G26" s="381"/>
      <c r="H26" s="382" t="s">
        <v>428</v>
      </c>
      <c r="I26" s="381">
        <v>450000</v>
      </c>
      <c r="J26" s="381">
        <v>250000</v>
      </c>
      <c r="K26" s="381">
        <v>160000</v>
      </c>
      <c r="L26" s="358">
        <v>71000</v>
      </c>
      <c r="M26" s="358"/>
      <c r="N26" s="358"/>
      <c r="O26" s="381">
        <f>SUM(I26:N26)</f>
        <v>931000</v>
      </c>
    </row>
    <row r="27" spans="1:16" s="370" customFormat="1" ht="11.25">
      <c r="A27" s="383"/>
      <c r="B27" s="383" t="s">
        <v>429</v>
      </c>
      <c r="C27" s="384"/>
      <c r="D27" s="385">
        <f aca="true" t="shared" si="1" ref="D27:O27">D25+D23+D21+D18+D16+D14+D12+D10+D8+D6+D4</f>
        <v>471247065</v>
      </c>
      <c r="E27" s="385" t="e">
        <f t="shared" si="1"/>
        <v>#REF!</v>
      </c>
      <c r="F27" s="385">
        <f t="shared" si="1"/>
        <v>85915972</v>
      </c>
      <c r="G27" s="385">
        <f t="shared" si="1"/>
        <v>0</v>
      </c>
      <c r="H27" s="385" t="e">
        <f t="shared" si="1"/>
        <v>#VALUE!</v>
      </c>
      <c r="I27" s="385">
        <f t="shared" si="1"/>
        <v>31709465</v>
      </c>
      <c r="J27" s="385">
        <f t="shared" si="1"/>
        <v>45952507</v>
      </c>
      <c r="K27" s="385">
        <f t="shared" si="1"/>
        <v>4128000</v>
      </c>
      <c r="L27" s="385">
        <f t="shared" si="1"/>
        <v>4126000</v>
      </c>
      <c r="M27" s="385">
        <f t="shared" si="1"/>
        <v>0</v>
      </c>
      <c r="N27" s="385">
        <f t="shared" si="1"/>
        <v>0</v>
      </c>
      <c r="O27" s="385">
        <f t="shared" si="1"/>
        <v>85915972</v>
      </c>
      <c r="P27" s="386"/>
    </row>
    <row r="28" spans="1:16" s="392" customFormat="1" ht="10.5">
      <c r="A28" s="387"/>
      <c r="B28" s="387" t="s">
        <v>430</v>
      </c>
      <c r="C28" s="388"/>
      <c r="D28" s="389"/>
      <c r="E28" s="389"/>
      <c r="F28" s="389"/>
      <c r="G28" s="389"/>
      <c r="H28" s="390"/>
      <c r="I28" s="389">
        <f aca="true" t="shared" si="2" ref="I28:O29">I25+I23+I21+I18+I16+I14+I12+I10+I8+I6+I4</f>
        <v>31709465</v>
      </c>
      <c r="J28" s="389">
        <f t="shared" si="2"/>
        <v>45952507</v>
      </c>
      <c r="K28" s="389">
        <f t="shared" si="2"/>
        <v>4128000</v>
      </c>
      <c r="L28" s="389">
        <f t="shared" si="2"/>
        <v>4126000</v>
      </c>
      <c r="M28" s="389">
        <f t="shared" si="2"/>
        <v>0</v>
      </c>
      <c r="N28" s="389">
        <f t="shared" si="2"/>
        <v>0</v>
      </c>
      <c r="O28" s="389">
        <f t="shared" si="2"/>
        <v>85915972</v>
      </c>
      <c r="P28" s="391"/>
    </row>
    <row r="29" spans="1:16" s="394" customFormat="1" ht="11.25">
      <c r="A29" s="387"/>
      <c r="B29" s="387" t="s">
        <v>431</v>
      </c>
      <c r="C29" s="388"/>
      <c r="D29" s="389"/>
      <c r="E29" s="389"/>
      <c r="F29" s="389"/>
      <c r="G29" s="389"/>
      <c r="H29" s="390"/>
      <c r="I29" s="389">
        <f t="shared" si="2"/>
        <v>9173000</v>
      </c>
      <c r="J29" s="389">
        <f t="shared" si="2"/>
        <v>3589000</v>
      </c>
      <c r="K29" s="389">
        <f t="shared" si="2"/>
        <v>160000</v>
      </c>
      <c r="L29" s="389">
        <f t="shared" si="2"/>
        <v>71000</v>
      </c>
      <c r="M29" s="389">
        <f t="shared" si="2"/>
        <v>0</v>
      </c>
      <c r="N29" s="389">
        <f t="shared" si="2"/>
        <v>0</v>
      </c>
      <c r="O29" s="389">
        <f t="shared" si="2"/>
        <v>12993000</v>
      </c>
      <c r="P29" s="393"/>
    </row>
    <row r="30" spans="1:15" ht="14.25" customHeight="1">
      <c r="A30" s="644" t="s">
        <v>432</v>
      </c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6"/>
      <c r="O30" s="395" t="s">
        <v>401</v>
      </c>
    </row>
    <row r="31" spans="1:16" ht="22.5">
      <c r="A31" s="350">
        <v>4311119</v>
      </c>
      <c r="B31" s="396" t="s">
        <v>433</v>
      </c>
      <c r="C31" s="344">
        <v>2005</v>
      </c>
      <c r="D31" s="366">
        <v>60000000</v>
      </c>
      <c r="E31" s="366"/>
      <c r="F31" s="366">
        <v>52173915</v>
      </c>
      <c r="G31" s="366"/>
      <c r="H31" s="397" t="s">
        <v>434</v>
      </c>
      <c r="I31" s="366">
        <v>1739130</v>
      </c>
      <c r="J31" s="366">
        <v>3478260</v>
      </c>
      <c r="K31" s="366">
        <v>3478260</v>
      </c>
      <c r="L31" s="366">
        <v>3478260</v>
      </c>
      <c r="M31" s="366">
        <v>3478260</v>
      </c>
      <c r="N31" s="366">
        <v>36521745</v>
      </c>
      <c r="O31" s="398">
        <f>SUM(I31:N31)</f>
        <v>52173915</v>
      </c>
      <c r="P31" s="399"/>
    </row>
    <row r="32" spans="1:15" s="359" customFormat="1" ht="11.25">
      <c r="A32" s="355"/>
      <c r="B32" s="355" t="s">
        <v>435</v>
      </c>
      <c r="C32" s="400"/>
      <c r="D32" s="358" t="s">
        <v>417</v>
      </c>
      <c r="E32" s="356"/>
      <c r="F32" s="356"/>
      <c r="G32" s="401"/>
      <c r="H32" s="365">
        <v>4.192</v>
      </c>
      <c r="I32" s="356">
        <v>1800000</v>
      </c>
      <c r="J32" s="356">
        <v>3176000</v>
      </c>
      <c r="K32" s="356">
        <v>2951000</v>
      </c>
      <c r="L32" s="356">
        <v>2727000</v>
      </c>
      <c r="M32" s="356">
        <v>2502000</v>
      </c>
      <c r="N32" s="356">
        <v>12691000</v>
      </c>
      <c r="O32" s="402">
        <f>SUM(I32:N32)</f>
        <v>25847000</v>
      </c>
    </row>
    <row r="33" spans="1:15" ht="14.25" customHeight="1">
      <c r="A33" s="647" t="s">
        <v>436</v>
      </c>
      <c r="B33" s="648"/>
      <c r="C33" s="648"/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9"/>
      <c r="O33" s="395" t="s">
        <v>401</v>
      </c>
    </row>
    <row r="34" spans="1:15" ht="22.5">
      <c r="A34" s="350">
        <v>4311126</v>
      </c>
      <c r="B34" s="355" t="s">
        <v>437</v>
      </c>
      <c r="C34" s="344">
        <v>2006</v>
      </c>
      <c r="D34" s="366">
        <v>29999898</v>
      </c>
      <c r="E34" s="366"/>
      <c r="F34" s="366">
        <v>27391218</v>
      </c>
      <c r="G34" s="366"/>
      <c r="H34" s="367"/>
      <c r="I34" s="366">
        <v>869560</v>
      </c>
      <c r="J34" s="366">
        <v>1739120</v>
      </c>
      <c r="K34" s="366">
        <v>1739120</v>
      </c>
      <c r="L34" s="366">
        <v>1739120</v>
      </c>
      <c r="M34" s="366">
        <v>1739120</v>
      </c>
      <c r="N34" s="366">
        <v>19565178</v>
      </c>
      <c r="O34" s="398">
        <f aca="true" t="shared" si="3" ref="O34:O39">SUM(I34:N34)</f>
        <v>27391218</v>
      </c>
    </row>
    <row r="35" spans="1:15" s="359" customFormat="1" ht="11.25">
      <c r="A35" s="355"/>
      <c r="B35" s="355" t="s">
        <v>438</v>
      </c>
      <c r="C35" s="362"/>
      <c r="D35" s="356" t="s">
        <v>417</v>
      </c>
      <c r="E35" s="356"/>
      <c r="F35" s="356"/>
      <c r="G35" s="356"/>
      <c r="H35" s="403"/>
      <c r="I35" s="356">
        <v>847000</v>
      </c>
      <c r="J35" s="356">
        <v>1484000</v>
      </c>
      <c r="K35" s="356">
        <v>1382000</v>
      </c>
      <c r="L35" s="356">
        <v>1281000</v>
      </c>
      <c r="M35" s="356">
        <v>1179000</v>
      </c>
      <c r="N35" s="356">
        <v>6277000</v>
      </c>
      <c r="O35" s="402">
        <f t="shared" si="3"/>
        <v>12450000</v>
      </c>
    </row>
    <row r="36" spans="1:15" ht="22.5">
      <c r="A36" s="350">
        <v>4311127</v>
      </c>
      <c r="B36" s="355" t="s">
        <v>439</v>
      </c>
      <c r="C36" s="344">
        <v>2006</v>
      </c>
      <c r="D36" s="366">
        <v>30000000</v>
      </c>
      <c r="E36" s="366"/>
      <c r="F36" s="366">
        <v>27391320</v>
      </c>
      <c r="G36" s="366"/>
      <c r="H36" s="367"/>
      <c r="I36" s="366">
        <v>869560</v>
      </c>
      <c r="J36" s="366">
        <v>1739120</v>
      </c>
      <c r="K36" s="366">
        <v>1739120</v>
      </c>
      <c r="L36" s="366">
        <v>1739120</v>
      </c>
      <c r="M36" s="366">
        <v>1739120</v>
      </c>
      <c r="N36" s="366">
        <v>19565280</v>
      </c>
      <c r="O36" s="398">
        <f t="shared" si="3"/>
        <v>27391320</v>
      </c>
    </row>
    <row r="37" spans="1:15" s="359" customFormat="1" ht="11.25">
      <c r="A37" s="355"/>
      <c r="B37" s="355" t="s">
        <v>438</v>
      </c>
      <c r="C37" s="362"/>
      <c r="D37" s="356" t="s">
        <v>417</v>
      </c>
      <c r="E37" s="356"/>
      <c r="F37" s="356"/>
      <c r="G37" s="356"/>
      <c r="H37" s="403"/>
      <c r="I37" s="356">
        <v>960000</v>
      </c>
      <c r="J37" s="356">
        <v>1611000</v>
      </c>
      <c r="K37" s="356">
        <v>1501000</v>
      </c>
      <c r="L37" s="356">
        <v>1391000</v>
      </c>
      <c r="M37" s="356">
        <v>1280000</v>
      </c>
      <c r="N37" s="356">
        <v>6815000</v>
      </c>
      <c r="O37" s="402">
        <f t="shared" si="3"/>
        <v>13558000</v>
      </c>
    </row>
    <row r="38" spans="1:15" ht="22.5">
      <c r="A38" s="350">
        <v>4311125</v>
      </c>
      <c r="B38" s="355" t="s">
        <v>440</v>
      </c>
      <c r="C38" s="344">
        <v>2006</v>
      </c>
      <c r="D38" s="366">
        <v>80000000</v>
      </c>
      <c r="E38" s="366"/>
      <c r="F38" s="366">
        <v>75360000</v>
      </c>
      <c r="G38" s="366"/>
      <c r="H38" s="367"/>
      <c r="I38" s="366">
        <v>2320000</v>
      </c>
      <c r="J38" s="366">
        <v>4640000</v>
      </c>
      <c r="K38" s="366">
        <v>4640000</v>
      </c>
      <c r="L38" s="352">
        <v>4640000</v>
      </c>
      <c r="M38" s="352">
        <v>4640000</v>
      </c>
      <c r="N38" s="352">
        <v>54480000</v>
      </c>
      <c r="O38" s="398">
        <f t="shared" si="3"/>
        <v>75360000</v>
      </c>
    </row>
    <row r="39" spans="1:15" s="359" customFormat="1" ht="11.25">
      <c r="A39" s="355"/>
      <c r="B39" s="355" t="s">
        <v>438</v>
      </c>
      <c r="C39" s="362"/>
      <c r="D39" s="356" t="s">
        <v>417</v>
      </c>
      <c r="E39" s="356"/>
      <c r="F39" s="356"/>
      <c r="G39" s="356"/>
      <c r="H39" s="403"/>
      <c r="I39" s="356">
        <v>2500000</v>
      </c>
      <c r="J39" s="356">
        <v>4441000</v>
      </c>
      <c r="K39" s="356">
        <v>4147000</v>
      </c>
      <c r="L39" s="356">
        <v>3853000</v>
      </c>
      <c r="M39" s="356">
        <v>3559000</v>
      </c>
      <c r="N39" s="356">
        <v>19818000</v>
      </c>
      <c r="O39" s="402">
        <f t="shared" si="3"/>
        <v>38318000</v>
      </c>
    </row>
    <row r="40" spans="1:15" ht="14.25" customHeight="1">
      <c r="A40" s="647" t="s">
        <v>441</v>
      </c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9"/>
      <c r="O40" s="395" t="s">
        <v>401</v>
      </c>
    </row>
    <row r="41" spans="1:15" ht="22.5">
      <c r="A41" s="350">
        <v>4311126</v>
      </c>
      <c r="B41" s="355" t="s">
        <v>442</v>
      </c>
      <c r="C41" s="344">
        <v>2009</v>
      </c>
      <c r="D41" s="366">
        <v>39720000</v>
      </c>
      <c r="E41" s="366"/>
      <c r="F41" s="366">
        <v>39720000</v>
      </c>
      <c r="G41" s="366"/>
      <c r="H41" s="367"/>
      <c r="I41" s="366">
        <v>0</v>
      </c>
      <c r="J41" s="366">
        <v>0</v>
      </c>
      <c r="K41" s="366">
        <v>2302252</v>
      </c>
      <c r="L41" s="366">
        <v>2302252</v>
      </c>
      <c r="M41" s="366">
        <v>2302252</v>
      </c>
      <c r="N41" s="366">
        <v>32813244</v>
      </c>
      <c r="O41" s="398">
        <f aca="true" t="shared" si="4" ref="O41:O50">SUM(I41:N41)</f>
        <v>39720000</v>
      </c>
    </row>
    <row r="42" spans="1:15" s="359" customFormat="1" ht="11.25">
      <c r="A42" s="355"/>
      <c r="B42" s="355" t="s">
        <v>443</v>
      </c>
      <c r="C42" s="362"/>
      <c r="D42" s="356" t="s">
        <v>417</v>
      </c>
      <c r="E42" s="356"/>
      <c r="F42" s="356"/>
      <c r="G42" s="356"/>
      <c r="H42" s="403"/>
      <c r="I42" s="356">
        <v>1200000</v>
      </c>
      <c r="J42" s="356">
        <v>1200000</v>
      </c>
      <c r="K42" s="356">
        <v>1180000</v>
      </c>
      <c r="L42" s="356">
        <v>1150000</v>
      </c>
      <c r="M42" s="356">
        <v>1120000</v>
      </c>
      <c r="N42" s="356">
        <v>9500000</v>
      </c>
      <c r="O42" s="402">
        <f t="shared" si="4"/>
        <v>15350000</v>
      </c>
    </row>
    <row r="43" spans="1:15" ht="22.5">
      <c r="A43" s="350">
        <v>4311127</v>
      </c>
      <c r="B43" s="355" t="s">
        <v>444</v>
      </c>
      <c r="C43" s="344">
        <v>2009</v>
      </c>
      <c r="D43" s="366">
        <v>40926485</v>
      </c>
      <c r="E43" s="366"/>
      <c r="F43" s="366">
        <v>40926485</v>
      </c>
      <c r="G43" s="366"/>
      <c r="H43" s="367"/>
      <c r="I43" s="366">
        <v>0</v>
      </c>
      <c r="J43" s="366"/>
      <c r="K43" s="366">
        <v>4675944</v>
      </c>
      <c r="L43" s="366">
        <v>4675944</v>
      </c>
      <c r="M43" s="366">
        <v>4675944</v>
      </c>
      <c r="N43" s="366">
        <v>46252168</v>
      </c>
      <c r="O43" s="398">
        <f t="shared" si="4"/>
        <v>60280000</v>
      </c>
    </row>
    <row r="44" spans="1:15" s="359" customFormat="1" ht="11.25">
      <c r="A44" s="355"/>
      <c r="B44" s="355" t="s">
        <v>443</v>
      </c>
      <c r="C44" s="362"/>
      <c r="D44" s="356" t="s">
        <v>417</v>
      </c>
      <c r="E44" s="356"/>
      <c r="F44" s="356"/>
      <c r="G44" s="356"/>
      <c r="H44" s="403"/>
      <c r="I44" s="356">
        <v>1810000</v>
      </c>
      <c r="J44" s="356">
        <v>1810000</v>
      </c>
      <c r="K44" s="356">
        <v>1760000</v>
      </c>
      <c r="L44" s="356">
        <v>1720000</v>
      </c>
      <c r="M44" s="356">
        <v>1700000</v>
      </c>
      <c r="N44" s="356">
        <v>13000000</v>
      </c>
      <c r="O44" s="402">
        <f t="shared" si="4"/>
        <v>21800000</v>
      </c>
    </row>
    <row r="45" spans="1:15" ht="14.25" customHeight="1">
      <c r="A45" s="647" t="s">
        <v>445</v>
      </c>
      <c r="B45" s="648"/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9"/>
      <c r="O45" s="395" t="s">
        <v>401</v>
      </c>
    </row>
    <row r="46" spans="1:15" ht="22.5">
      <c r="A46" s="350">
        <v>4311125</v>
      </c>
      <c r="B46" s="355" t="s">
        <v>446</v>
      </c>
      <c r="C46" s="344">
        <v>2009</v>
      </c>
      <c r="D46" s="366">
        <v>24540297</v>
      </c>
      <c r="E46" s="366"/>
      <c r="F46" s="366">
        <v>24540297</v>
      </c>
      <c r="G46" s="366"/>
      <c r="H46" s="367"/>
      <c r="I46" s="366">
        <v>0</v>
      </c>
      <c r="J46" s="366"/>
      <c r="K46" s="366">
        <v>6115940</v>
      </c>
      <c r="L46" s="352">
        <v>12231880</v>
      </c>
      <c r="M46" s="352">
        <v>12231880</v>
      </c>
      <c r="N46" s="352">
        <v>180420300</v>
      </c>
      <c r="O46" s="398">
        <f t="shared" si="4"/>
        <v>211000000</v>
      </c>
    </row>
    <row r="47" spans="1:15" s="359" customFormat="1" ht="11.25">
      <c r="A47" s="355"/>
      <c r="B47" s="355" t="s">
        <v>443</v>
      </c>
      <c r="C47" s="362"/>
      <c r="D47" s="356" t="s">
        <v>417</v>
      </c>
      <c r="E47" s="356"/>
      <c r="F47" s="356"/>
      <c r="G47" s="356"/>
      <c r="H47" s="403"/>
      <c r="I47" s="356">
        <v>4000000</v>
      </c>
      <c r="J47" s="356">
        <v>4000000</v>
      </c>
      <c r="K47" s="356">
        <v>3950000</v>
      </c>
      <c r="L47" s="356">
        <v>3900000</v>
      </c>
      <c r="M47" s="356">
        <v>3800000</v>
      </c>
      <c r="N47" s="356">
        <v>48000000</v>
      </c>
      <c r="O47" s="402">
        <f t="shared" si="4"/>
        <v>67650000</v>
      </c>
    </row>
    <row r="48" spans="1:15" ht="22.5">
      <c r="A48" s="350">
        <v>4311126</v>
      </c>
      <c r="B48" s="355" t="s">
        <v>447</v>
      </c>
      <c r="C48" s="344">
        <v>2009</v>
      </c>
      <c r="D48" s="366">
        <v>10508062</v>
      </c>
      <c r="E48" s="366"/>
      <c r="F48" s="366">
        <v>10508062</v>
      </c>
      <c r="G48" s="366"/>
      <c r="H48" s="367"/>
      <c r="I48" s="366">
        <v>0</v>
      </c>
      <c r="J48" s="366"/>
      <c r="K48" s="366">
        <v>637680</v>
      </c>
      <c r="L48" s="366">
        <v>1275360</v>
      </c>
      <c r="M48" s="366">
        <v>1275360</v>
      </c>
      <c r="N48" s="366">
        <v>18811600</v>
      </c>
      <c r="O48" s="398">
        <f t="shared" si="4"/>
        <v>22000000</v>
      </c>
    </row>
    <row r="49" spans="1:15" s="359" customFormat="1" ht="11.25">
      <c r="A49" s="355"/>
      <c r="B49" s="355" t="s">
        <v>443</v>
      </c>
      <c r="C49" s="362"/>
      <c r="D49" s="356" t="s">
        <v>417</v>
      </c>
      <c r="E49" s="356"/>
      <c r="F49" s="356"/>
      <c r="G49" s="356"/>
      <c r="H49" s="403"/>
      <c r="I49" s="356">
        <v>650000</v>
      </c>
      <c r="J49" s="356">
        <v>650000</v>
      </c>
      <c r="K49" s="356">
        <v>640000</v>
      </c>
      <c r="L49" s="356">
        <v>620000</v>
      </c>
      <c r="M49" s="356">
        <v>600000</v>
      </c>
      <c r="N49" s="356">
        <v>5000000</v>
      </c>
      <c r="O49" s="398">
        <f t="shared" si="4"/>
        <v>8160000</v>
      </c>
    </row>
    <row r="50" spans="1:15" s="359" customFormat="1" ht="11.25">
      <c r="A50" s="355"/>
      <c r="B50" s="355" t="s">
        <v>448</v>
      </c>
      <c r="C50" s="362"/>
      <c r="D50" s="356" t="s">
        <v>417</v>
      </c>
      <c r="E50" s="356"/>
      <c r="F50" s="356"/>
      <c r="G50" s="356"/>
      <c r="H50" s="403"/>
      <c r="I50" s="356">
        <v>4875000</v>
      </c>
      <c r="J50" s="356"/>
      <c r="K50" s="356"/>
      <c r="L50" s="356"/>
      <c r="M50" s="356"/>
      <c r="N50" s="356"/>
      <c r="O50" s="398">
        <f t="shared" si="4"/>
        <v>4875000</v>
      </c>
    </row>
    <row r="51" spans="1:15" ht="12" customHeight="1">
      <c r="A51" s="652" t="s">
        <v>449</v>
      </c>
      <c r="B51" s="653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4"/>
    </row>
    <row r="52" spans="1:16" ht="11.25">
      <c r="A52" s="383"/>
      <c r="B52" s="404" t="s">
        <v>429</v>
      </c>
      <c r="C52" s="384"/>
      <c r="D52" s="405">
        <f>D38+D36+D34+D31+D41+D43+D46+D48</f>
        <v>315694742</v>
      </c>
      <c r="E52" s="405" t="e">
        <f>SUM(E21:E38)</f>
        <v>#REF!</v>
      </c>
      <c r="F52" s="385">
        <f>F38+F36+F34+F31+F41+F43+F46+F48</f>
        <v>298011297</v>
      </c>
      <c r="G52" s="385">
        <f aca="true" t="shared" si="5" ref="G52:N52">G38+G36+G34+G31+G41+G43+G46+G48</f>
        <v>0</v>
      </c>
      <c r="H52" s="385" t="e">
        <f t="shared" si="5"/>
        <v>#VALUE!</v>
      </c>
      <c r="I52" s="385">
        <f t="shared" si="5"/>
        <v>5798250</v>
      </c>
      <c r="J52" s="385">
        <f t="shared" si="5"/>
        <v>11596500</v>
      </c>
      <c r="K52" s="385">
        <f t="shared" si="5"/>
        <v>25328316</v>
      </c>
      <c r="L52" s="385">
        <f t="shared" si="5"/>
        <v>32081936</v>
      </c>
      <c r="M52" s="385">
        <f t="shared" si="5"/>
        <v>32081936</v>
      </c>
      <c r="N52" s="385">
        <f t="shared" si="5"/>
        <v>408429515</v>
      </c>
      <c r="O52" s="385">
        <f>SUM(O31:O51)</f>
        <v>723324453</v>
      </c>
      <c r="P52" s="399"/>
    </row>
    <row r="53" spans="1:16" s="408" customFormat="1" ht="10.5">
      <c r="A53" s="383"/>
      <c r="B53" s="404" t="s">
        <v>430</v>
      </c>
      <c r="C53" s="384"/>
      <c r="D53" s="405"/>
      <c r="E53" s="405"/>
      <c r="F53" s="405"/>
      <c r="G53" s="405"/>
      <c r="H53" s="406"/>
      <c r="I53" s="385">
        <f aca="true" t="shared" si="6" ref="I53:O53">I31+I34+I36+I38+I41+I43+I46+I48</f>
        <v>5798250</v>
      </c>
      <c r="J53" s="385">
        <f t="shared" si="6"/>
        <v>11596500</v>
      </c>
      <c r="K53" s="385">
        <f t="shared" si="6"/>
        <v>25328316</v>
      </c>
      <c r="L53" s="385">
        <f t="shared" si="6"/>
        <v>32081936</v>
      </c>
      <c r="M53" s="385">
        <f t="shared" si="6"/>
        <v>32081936</v>
      </c>
      <c r="N53" s="385">
        <f t="shared" si="6"/>
        <v>408429515</v>
      </c>
      <c r="O53" s="385">
        <f t="shared" si="6"/>
        <v>515316453</v>
      </c>
      <c r="P53" s="407"/>
    </row>
    <row r="54" spans="1:16" ht="11.25">
      <c r="A54" s="383"/>
      <c r="B54" s="404" t="s">
        <v>431</v>
      </c>
      <c r="C54" s="384"/>
      <c r="D54" s="405"/>
      <c r="E54" s="405"/>
      <c r="F54" s="405"/>
      <c r="G54" s="405"/>
      <c r="H54" s="406"/>
      <c r="I54" s="385">
        <f>I32+I35+I37+I39+I42+I44+I47+I49+I50</f>
        <v>18642000</v>
      </c>
      <c r="J54" s="385">
        <f>J32+J35+J37+J39+J42+J44+J47+J49</f>
        <v>18372000</v>
      </c>
      <c r="K54" s="385">
        <f>K32+K35+K37+K39+K42+K44+K47+K49</f>
        <v>17511000</v>
      </c>
      <c r="L54" s="385">
        <f>L32+L35+L37+L39+L42+L44+L47+L49</f>
        <v>16642000</v>
      </c>
      <c r="M54" s="385">
        <f>M32+M35+M37+M39+M42+M44+M47+M49</f>
        <v>15740000</v>
      </c>
      <c r="N54" s="385">
        <f>N32+N35+N37+N39+N42+N44+N47+N49</f>
        <v>121101000</v>
      </c>
      <c r="O54" s="385">
        <f>O32+O35+O37+O39+O42+O44+O47+O49+O50</f>
        <v>208008000</v>
      </c>
      <c r="P54" s="399"/>
    </row>
    <row r="55" spans="1:15" ht="11.25">
      <c r="A55" s="383"/>
      <c r="B55" s="404"/>
      <c r="C55" s="384"/>
      <c r="D55" s="405"/>
      <c r="E55" s="405"/>
      <c r="F55" s="405"/>
      <c r="G55" s="405"/>
      <c r="H55" s="406"/>
      <c r="I55" s="385"/>
      <c r="J55" s="385"/>
      <c r="K55" s="385"/>
      <c r="L55" s="409"/>
      <c r="M55" s="409"/>
      <c r="N55" s="409"/>
      <c r="O55" s="410"/>
    </row>
    <row r="56" spans="1:15" ht="11.25">
      <c r="A56" s="383"/>
      <c r="B56" s="404" t="s">
        <v>450</v>
      </c>
      <c r="C56" s="384"/>
      <c r="D56" s="405">
        <f>D27+D52</f>
        <v>786941807</v>
      </c>
      <c r="E56" s="405" t="e">
        <f>E27+E52</f>
        <v>#REF!</v>
      </c>
      <c r="F56" s="405"/>
      <c r="G56" s="405"/>
      <c r="H56" s="406"/>
      <c r="I56" s="385">
        <f aca="true" t="shared" si="7" ref="I56:N57">I27+I52</f>
        <v>37507715</v>
      </c>
      <c r="J56" s="385">
        <f t="shared" si="7"/>
        <v>57549007</v>
      </c>
      <c r="K56" s="385">
        <f t="shared" si="7"/>
        <v>29456316</v>
      </c>
      <c r="L56" s="385">
        <f t="shared" si="7"/>
        <v>36207936</v>
      </c>
      <c r="M56" s="385">
        <f t="shared" si="7"/>
        <v>32081936</v>
      </c>
      <c r="N56" s="385">
        <f t="shared" si="7"/>
        <v>408429515</v>
      </c>
      <c r="O56" s="385">
        <f>SUM(I56:N56)</f>
        <v>601232425</v>
      </c>
    </row>
    <row r="57" spans="1:15" s="408" customFormat="1" ht="10.5">
      <c r="A57" s="383"/>
      <c r="B57" s="404" t="s">
        <v>451</v>
      </c>
      <c r="C57" s="384"/>
      <c r="D57" s="405"/>
      <c r="E57" s="405"/>
      <c r="F57" s="405">
        <f>F27+F52</f>
        <v>383927269</v>
      </c>
      <c r="G57" s="405"/>
      <c r="H57" s="406"/>
      <c r="I57" s="385">
        <f t="shared" si="7"/>
        <v>37507715</v>
      </c>
      <c r="J57" s="385">
        <f t="shared" si="7"/>
        <v>57549007</v>
      </c>
      <c r="K57" s="385">
        <f t="shared" si="7"/>
        <v>29456316</v>
      </c>
      <c r="L57" s="385">
        <f t="shared" si="7"/>
        <v>36207936</v>
      </c>
      <c r="M57" s="385">
        <f t="shared" si="7"/>
        <v>32081936</v>
      </c>
      <c r="N57" s="385">
        <f t="shared" si="7"/>
        <v>408429515</v>
      </c>
      <c r="O57" s="385">
        <f>SUM(O53+O28)</f>
        <v>601232425</v>
      </c>
    </row>
    <row r="58" spans="1:15" ht="11.25">
      <c r="A58" s="383"/>
      <c r="B58" s="404" t="s">
        <v>452</v>
      </c>
      <c r="C58" s="384"/>
      <c r="D58" s="405"/>
      <c r="E58" s="405"/>
      <c r="F58" s="405"/>
      <c r="G58" s="405"/>
      <c r="H58" s="406"/>
      <c r="I58" s="385">
        <f>SUM(I54+I29)</f>
        <v>27815000</v>
      </c>
      <c r="J58" s="385">
        <f>SUM(J54+J29)</f>
        <v>21961000</v>
      </c>
      <c r="K58" s="385">
        <f>SUM(K54+K29)</f>
        <v>17671000</v>
      </c>
      <c r="L58" s="385">
        <f>SUM(L54+L29)</f>
        <v>16713000</v>
      </c>
      <c r="M58" s="385">
        <f>SUM(M54+M29)</f>
        <v>15740000</v>
      </c>
      <c r="N58" s="385">
        <f>N29+N54</f>
        <v>121101000</v>
      </c>
      <c r="O58" s="385">
        <f>SUM(I58:N58)</f>
        <v>221001000</v>
      </c>
    </row>
    <row r="59" spans="1:15" ht="11.25">
      <c r="A59" s="411"/>
      <c r="B59" s="412"/>
      <c r="C59" s="413"/>
      <c r="D59" s="414"/>
      <c r="E59" s="414"/>
      <c r="F59" s="414"/>
      <c r="G59" s="414"/>
      <c r="H59" s="415"/>
      <c r="I59" s="416"/>
      <c r="J59" s="416"/>
      <c r="K59" s="416"/>
      <c r="L59" s="416"/>
      <c r="M59" s="416"/>
      <c r="N59" s="416"/>
      <c r="O59" s="416"/>
    </row>
    <row r="60" spans="1:15" ht="14.25" customHeight="1">
      <c r="A60" s="655" t="s">
        <v>453</v>
      </c>
      <c r="B60" s="656"/>
      <c r="C60" s="656"/>
      <c r="D60" s="656"/>
      <c r="E60" s="656"/>
      <c r="F60" s="656"/>
      <c r="G60" s="656"/>
      <c r="H60" s="656"/>
      <c r="I60" s="656"/>
      <c r="J60" s="656"/>
      <c r="K60" s="656"/>
      <c r="L60" s="656"/>
      <c r="M60" s="656"/>
      <c r="N60" s="657"/>
      <c r="O60" s="417" t="s">
        <v>454</v>
      </c>
    </row>
    <row r="61" spans="1:15" ht="11.25">
      <c r="A61" s="418"/>
      <c r="B61" s="404" t="s">
        <v>455</v>
      </c>
      <c r="C61" s="419">
        <v>2007</v>
      </c>
      <c r="D61" s="420">
        <v>4512000</v>
      </c>
      <c r="E61" s="421"/>
      <c r="F61" s="421">
        <v>3834168</v>
      </c>
      <c r="G61" s="421"/>
      <c r="H61" s="421"/>
      <c r="I61" s="422">
        <v>112972</v>
      </c>
      <c r="J61" s="422">
        <v>225944</v>
      </c>
      <c r="K61" s="422">
        <v>225944</v>
      </c>
      <c r="L61" s="422">
        <v>225944</v>
      </c>
      <c r="M61" s="422">
        <v>225944</v>
      </c>
      <c r="N61" s="422">
        <v>2817420</v>
      </c>
      <c r="O61" s="422">
        <f>SUM(I61:N61)</f>
        <v>3834168</v>
      </c>
    </row>
    <row r="62" spans="1:15" ht="11.25">
      <c r="A62" s="418"/>
      <c r="B62" s="423" t="s">
        <v>456</v>
      </c>
      <c r="C62" s="424"/>
      <c r="D62" s="425"/>
      <c r="E62" s="421"/>
      <c r="F62" s="421"/>
      <c r="G62" s="421"/>
      <c r="H62" s="421"/>
      <c r="I62" s="402">
        <v>75000</v>
      </c>
      <c r="J62" s="402">
        <v>74000</v>
      </c>
      <c r="K62" s="402">
        <v>73000</v>
      </c>
      <c r="L62" s="402">
        <v>72000</v>
      </c>
      <c r="M62" s="402">
        <v>71000</v>
      </c>
      <c r="N62" s="402">
        <v>614921</v>
      </c>
      <c r="O62" s="402">
        <f>SUM(I62:N62)</f>
        <v>979921</v>
      </c>
    </row>
    <row r="63" spans="1:15" ht="11.25">
      <c r="A63" s="650" t="s">
        <v>457</v>
      </c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</row>
    <row r="64" spans="2:15" ht="12.75"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</row>
    <row r="65" spans="2:15" ht="12.75"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</row>
    <row r="66" spans="1:15" ht="12.75">
      <c r="A66" s="621" t="s">
        <v>311</v>
      </c>
      <c r="B66" s="622"/>
      <c r="C66" s="501"/>
      <c r="D66" s="502"/>
      <c r="E66" s="502"/>
      <c r="F66" s="502"/>
      <c r="G66" s="502"/>
      <c r="H66" s="502"/>
      <c r="I66" s="502"/>
      <c r="J66" s="427"/>
      <c r="K66" s="427"/>
      <c r="L66" s="427"/>
      <c r="M66" s="427"/>
      <c r="N66" s="427"/>
      <c r="O66" s="427"/>
    </row>
    <row r="67" spans="1:10" ht="12.75">
      <c r="A67" s="624" t="s">
        <v>77</v>
      </c>
      <c r="B67" s="623"/>
      <c r="C67" s="623"/>
      <c r="D67" s="623"/>
      <c r="E67" s="499"/>
      <c r="F67" s="503" t="s">
        <v>79</v>
      </c>
      <c r="G67" s="499"/>
      <c r="H67" s="499"/>
      <c r="I67" s="499" t="s">
        <v>1200</v>
      </c>
      <c r="J67" s="86"/>
    </row>
    <row r="68" spans="1:10" ht="12.75">
      <c r="A68" s="624" t="s">
        <v>78</v>
      </c>
      <c r="B68" s="623"/>
      <c r="C68" s="623"/>
      <c r="D68" s="623"/>
      <c r="E68" s="499"/>
      <c r="F68" s="503" t="s">
        <v>80</v>
      </c>
      <c r="G68" s="499"/>
      <c r="H68" s="499"/>
      <c r="I68" s="499" t="s">
        <v>1200</v>
      </c>
      <c r="J68" s="86"/>
    </row>
    <row r="69" ht="11.25">
      <c r="A69" s="426" t="s">
        <v>1002</v>
      </c>
    </row>
    <row r="70" spans="1:6" ht="11.25">
      <c r="A70" s="621" t="s">
        <v>82</v>
      </c>
      <c r="B70" s="622"/>
      <c r="C70" s="622"/>
      <c r="D70" s="622"/>
      <c r="E70" s="623"/>
      <c r="F70" s="623"/>
    </row>
    <row r="71" spans="1:4" ht="11.25">
      <c r="A71" s="617" t="s">
        <v>81</v>
      </c>
      <c r="B71" s="618"/>
      <c r="C71" s="618"/>
      <c r="D71" s="618"/>
    </row>
    <row r="72" spans="1:4" ht="12.75">
      <c r="A72" s="619" t="s">
        <v>1002</v>
      </c>
      <c r="B72" s="620"/>
      <c r="C72" s="620"/>
      <c r="D72" s="620"/>
    </row>
    <row r="73" spans="1:4" ht="12.75">
      <c r="A73" s="619" t="s">
        <v>1002</v>
      </c>
      <c r="B73" s="620"/>
      <c r="C73" s="620"/>
      <c r="D73" s="620"/>
    </row>
  </sheetData>
  <mergeCells count="27">
    <mergeCell ref="A63:O63"/>
    <mergeCell ref="A40:N40"/>
    <mergeCell ref="A45:N45"/>
    <mergeCell ref="A51:O51"/>
    <mergeCell ref="A60:N60"/>
    <mergeCell ref="A20:N20"/>
    <mergeCell ref="C26:F26"/>
    <mergeCell ref="A30:N30"/>
    <mergeCell ref="A33:N33"/>
    <mergeCell ref="F1:F2"/>
    <mergeCell ref="H1:H2"/>
    <mergeCell ref="I1:N1"/>
    <mergeCell ref="O1:O2"/>
    <mergeCell ref="A66:B66"/>
    <mergeCell ref="A67:D67"/>
    <mergeCell ref="A68:D68"/>
    <mergeCell ref="A1:A2"/>
    <mergeCell ref="B1:B2"/>
    <mergeCell ref="C1:C2"/>
    <mergeCell ref="D1:D2"/>
    <mergeCell ref="A3:N3"/>
    <mergeCell ref="C4:C5"/>
    <mergeCell ref="B14:B15"/>
    <mergeCell ref="A71:D71"/>
    <mergeCell ref="A72:D72"/>
    <mergeCell ref="A73:D73"/>
    <mergeCell ref="A70:F70"/>
  </mergeCells>
  <printOptions/>
  <pageMargins left="0.7874015748031497" right="0.3937007874015748" top="0.984251968503937" bottom="0.3937007874015748" header="0.5118110236220472" footer="0.2755905511811024"/>
  <pageSetup horizontalDpi="600" verticalDpi="600" orientation="landscape" paperSize="9" r:id="rId3"/>
  <headerFooter alignWithMargins="0">
    <oddHeader>&amp;L&amp;"Arial,Félkövér"Csongrád Város Önkormányzata&amp;CFelvett hitelek és kamattörlesztések 2010.06.30-i állapot szerint&amp;R&amp;A
adatok Ft-ban és CHF-ben</oddHeader>
    <oddFooter>&amp;L&amp;"Arial,Dőlt"&amp;8&amp;Z&amp;F&amp;R&amp;A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D55" sqref="D55"/>
    </sheetView>
  </sheetViews>
  <sheetFormatPr defaultColWidth="9.140625" defaultRowHeight="12.75"/>
  <cols>
    <col min="1" max="1" width="5.7109375" style="432" customWidth="1"/>
    <col min="2" max="2" width="37.00390625" style="282" customWidth="1"/>
    <col min="3" max="3" width="8.7109375" style="474" customWidth="1"/>
    <col min="4" max="4" width="10.00390625" style="474" customWidth="1"/>
    <col min="5" max="5" width="10.421875" style="474" customWidth="1"/>
    <col min="6" max="6" width="10.57421875" style="474" customWidth="1"/>
    <col min="7" max="7" width="12.00390625" style="474" customWidth="1"/>
    <col min="8" max="8" width="11.57421875" style="474" customWidth="1"/>
    <col min="9" max="9" width="9.8515625" style="474" customWidth="1"/>
    <col min="10" max="12" width="11.8515625" style="474" bestFit="1" customWidth="1"/>
    <col min="13" max="13" width="11.7109375" style="474" customWidth="1"/>
    <col min="14" max="14" width="11.8515625" style="474" customWidth="1"/>
    <col min="15" max="15" width="14.140625" style="434" customWidth="1"/>
    <col min="16" max="20" width="9.140625" style="447" customWidth="1"/>
    <col min="21" max="16384" width="9.140625" style="280" customWidth="1"/>
  </cols>
  <sheetData>
    <row r="1" spans="2:20" ht="15.75" thickBot="1">
      <c r="B1" s="667" t="s">
        <v>458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P1" s="280"/>
      <c r="Q1" s="280"/>
      <c r="R1" s="280"/>
      <c r="S1" s="280"/>
      <c r="T1" s="280"/>
    </row>
    <row r="2" spans="1:15" s="433" customFormat="1" ht="14.25">
      <c r="A2" s="658" t="s">
        <v>459</v>
      </c>
      <c r="B2" s="660" t="s">
        <v>460</v>
      </c>
      <c r="C2" s="662">
        <v>2009</v>
      </c>
      <c r="D2" s="662"/>
      <c r="E2" s="662"/>
      <c r="F2" s="662">
        <v>2010</v>
      </c>
      <c r="G2" s="662"/>
      <c r="H2" s="662"/>
      <c r="I2" s="662">
        <v>2011</v>
      </c>
      <c r="J2" s="662"/>
      <c r="K2" s="662"/>
      <c r="L2" s="660" t="s">
        <v>1253</v>
      </c>
      <c r="M2" s="660"/>
      <c r="N2" s="660"/>
      <c r="O2" s="663" t="s">
        <v>461</v>
      </c>
    </row>
    <row r="3" spans="1:15" s="433" customFormat="1" ht="29.25" thickBot="1">
      <c r="A3" s="659"/>
      <c r="B3" s="661"/>
      <c r="C3" s="437" t="s">
        <v>462</v>
      </c>
      <c r="D3" s="437" t="s">
        <v>463</v>
      </c>
      <c r="E3" s="437" t="s">
        <v>1253</v>
      </c>
      <c r="F3" s="437" t="s">
        <v>462</v>
      </c>
      <c r="G3" s="437" t="s">
        <v>464</v>
      </c>
      <c r="H3" s="437" t="s">
        <v>1253</v>
      </c>
      <c r="I3" s="437" t="s">
        <v>462</v>
      </c>
      <c r="J3" s="437" t="s">
        <v>464</v>
      </c>
      <c r="K3" s="437" t="s">
        <v>1253</v>
      </c>
      <c r="L3" s="437" t="s">
        <v>462</v>
      </c>
      <c r="M3" s="437" t="s">
        <v>464</v>
      </c>
      <c r="N3" s="437" t="s">
        <v>1253</v>
      </c>
      <c r="O3" s="664"/>
    </row>
    <row r="4" spans="1:20" s="433" customFormat="1" ht="16.5" thickBot="1">
      <c r="A4" s="438" t="s">
        <v>465</v>
      </c>
      <c r="B4" s="665" t="s">
        <v>466</v>
      </c>
      <c r="C4" s="666"/>
      <c r="D4" s="666"/>
      <c r="E4" s="666"/>
      <c r="F4" s="666"/>
      <c r="G4" s="666"/>
      <c r="H4" s="666"/>
      <c r="I4" s="666"/>
      <c r="J4" s="666"/>
      <c r="K4" s="666"/>
      <c r="L4" s="440"/>
      <c r="M4" s="440"/>
      <c r="N4" s="440"/>
      <c r="O4" s="441"/>
      <c r="P4" s="442"/>
      <c r="Q4" s="442"/>
      <c r="R4" s="442"/>
      <c r="S4" s="442"/>
      <c r="T4" s="442"/>
    </row>
    <row r="5" spans="1:15" ht="33.75">
      <c r="A5" s="443" t="s">
        <v>467</v>
      </c>
      <c r="B5" s="444" t="s">
        <v>468</v>
      </c>
      <c r="C5" s="445">
        <v>0</v>
      </c>
      <c r="D5" s="445">
        <v>0</v>
      </c>
      <c r="E5" s="445">
        <f>SUM(C5:D5)</f>
        <v>0</v>
      </c>
      <c r="F5" s="445">
        <v>21880</v>
      </c>
      <c r="G5" s="445">
        <v>525120</v>
      </c>
      <c r="H5" s="445">
        <f>SUM(F5:G5)</f>
        <v>547000</v>
      </c>
      <c r="I5" s="445">
        <v>0</v>
      </c>
      <c r="J5" s="445">
        <v>0</v>
      </c>
      <c r="K5" s="445">
        <f>SUM(I5:J5)</f>
        <v>0</v>
      </c>
      <c r="L5" s="445">
        <f>+C5+F5+I5</f>
        <v>21880</v>
      </c>
      <c r="M5" s="445">
        <f>+D5+G5+J5</f>
        <v>525120</v>
      </c>
      <c r="N5" s="445">
        <f>SUM(L5:M5)</f>
        <v>547000</v>
      </c>
      <c r="O5" s="446" t="s">
        <v>469</v>
      </c>
    </row>
    <row r="6" spans="1:15" ht="33.75">
      <c r="A6" s="448" t="s">
        <v>470</v>
      </c>
      <c r="B6" s="288" t="s">
        <v>471</v>
      </c>
      <c r="C6" s="449">
        <v>0</v>
      </c>
      <c r="D6" s="449">
        <v>0</v>
      </c>
      <c r="E6" s="449">
        <f>SUM(C6:D6)</f>
        <v>0</v>
      </c>
      <c r="F6" s="449">
        <v>119875</v>
      </c>
      <c r="G6" s="449">
        <v>359625</v>
      </c>
      <c r="H6" s="449">
        <f>SUM(F6:G6)</f>
        <v>479500</v>
      </c>
      <c r="I6" s="449">
        <v>0</v>
      </c>
      <c r="J6" s="449">
        <v>0</v>
      </c>
      <c r="K6" s="449">
        <f>SUM(I6:J6)</f>
        <v>0</v>
      </c>
      <c r="L6" s="449">
        <f>+C6+F6+I6</f>
        <v>119875</v>
      </c>
      <c r="M6" s="449">
        <f>+D6+G6+J6</f>
        <v>359625</v>
      </c>
      <c r="N6" s="449">
        <f>SUM(L6:M6)</f>
        <v>479500</v>
      </c>
      <c r="O6" s="450" t="s">
        <v>472</v>
      </c>
    </row>
    <row r="7" spans="1:20" s="433" customFormat="1" ht="15" thickBot="1">
      <c r="A7" s="436"/>
      <c r="B7" s="451" t="s">
        <v>946</v>
      </c>
      <c r="C7" s="452">
        <f aca="true" t="shared" si="0" ref="C7:N7">SUM(C5:C6)</f>
        <v>0</v>
      </c>
      <c r="D7" s="452">
        <f t="shared" si="0"/>
        <v>0</v>
      </c>
      <c r="E7" s="452">
        <f t="shared" si="0"/>
        <v>0</v>
      </c>
      <c r="F7" s="452">
        <f t="shared" si="0"/>
        <v>141755</v>
      </c>
      <c r="G7" s="452">
        <f t="shared" si="0"/>
        <v>884745</v>
      </c>
      <c r="H7" s="452">
        <f t="shared" si="0"/>
        <v>1026500</v>
      </c>
      <c r="I7" s="452">
        <f t="shared" si="0"/>
        <v>0</v>
      </c>
      <c r="J7" s="452">
        <f t="shared" si="0"/>
        <v>0</v>
      </c>
      <c r="K7" s="452">
        <f t="shared" si="0"/>
        <v>0</v>
      </c>
      <c r="L7" s="452">
        <f t="shared" si="0"/>
        <v>141755</v>
      </c>
      <c r="M7" s="452">
        <f t="shared" si="0"/>
        <v>884745</v>
      </c>
      <c r="N7" s="452">
        <f t="shared" si="0"/>
        <v>1026500</v>
      </c>
      <c r="O7" s="453"/>
      <c r="P7" s="442"/>
      <c r="Q7" s="442"/>
      <c r="R7" s="442"/>
      <c r="S7" s="442"/>
      <c r="T7" s="442"/>
    </row>
    <row r="8" spans="1:15" ht="16.5" thickBot="1">
      <c r="A8" s="438" t="s">
        <v>473</v>
      </c>
      <c r="B8" s="439" t="s">
        <v>474</v>
      </c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5"/>
    </row>
    <row r="9" spans="1:15" ht="15">
      <c r="A9" s="443" t="s">
        <v>475</v>
      </c>
      <c r="B9" s="444" t="s">
        <v>476</v>
      </c>
      <c r="C9" s="445">
        <v>0</v>
      </c>
      <c r="D9" s="445">
        <v>0</v>
      </c>
      <c r="E9" s="445">
        <f>SUM(C9:D9)</f>
        <v>0</v>
      </c>
      <c r="F9" s="445">
        <v>773</v>
      </c>
      <c r="G9" s="445">
        <v>6956</v>
      </c>
      <c r="H9" s="445">
        <f>SUM(F9:G9)</f>
        <v>7729</v>
      </c>
      <c r="I9" s="445">
        <v>0</v>
      </c>
      <c r="J9" s="445">
        <v>0</v>
      </c>
      <c r="K9" s="445">
        <f>SUM(I9:J9)</f>
        <v>0</v>
      </c>
      <c r="L9" s="445">
        <f aca="true" t="shared" si="1" ref="L9:M11">+C9+F9+I9</f>
        <v>773</v>
      </c>
      <c r="M9" s="445">
        <f t="shared" si="1"/>
        <v>6956</v>
      </c>
      <c r="N9" s="445">
        <f>SUM(L9:M9)</f>
        <v>7729</v>
      </c>
      <c r="O9" s="446"/>
    </row>
    <row r="10" spans="1:15" ht="15">
      <c r="A10" s="448" t="s">
        <v>477</v>
      </c>
      <c r="B10" s="288" t="s">
        <v>478</v>
      </c>
      <c r="C10" s="449"/>
      <c r="D10" s="449">
        <v>0</v>
      </c>
      <c r="E10" s="449"/>
      <c r="F10" s="449">
        <v>217666</v>
      </c>
      <c r="G10" s="449">
        <v>843021</v>
      </c>
      <c r="H10" s="449">
        <f>SUM(F10:G10)</f>
        <v>1060687</v>
      </c>
      <c r="I10" s="449">
        <v>0</v>
      </c>
      <c r="J10" s="449">
        <v>0</v>
      </c>
      <c r="K10" s="449">
        <f>SUM(I10:J10)</f>
        <v>0</v>
      </c>
      <c r="L10" s="449">
        <f t="shared" si="1"/>
        <v>217666</v>
      </c>
      <c r="M10" s="449">
        <f t="shared" si="1"/>
        <v>843021</v>
      </c>
      <c r="N10" s="449">
        <f>SUM(L10:M10)</f>
        <v>1060687</v>
      </c>
      <c r="O10" s="450"/>
    </row>
    <row r="11" spans="1:15" ht="15">
      <c r="A11" s="448" t="s">
        <v>479</v>
      </c>
      <c r="B11" s="288" t="s">
        <v>480</v>
      </c>
      <c r="C11" s="449">
        <v>0</v>
      </c>
      <c r="D11" s="449">
        <v>0</v>
      </c>
      <c r="E11" s="449">
        <f>SUM(C11:D11)</f>
        <v>0</v>
      </c>
      <c r="F11" s="449">
        <v>22222</v>
      </c>
      <c r="G11" s="449">
        <v>81981</v>
      </c>
      <c r="H11" s="449">
        <f>SUM(F11:G11)</f>
        <v>104203</v>
      </c>
      <c r="I11" s="449">
        <v>0</v>
      </c>
      <c r="J11" s="449">
        <v>0</v>
      </c>
      <c r="K11" s="449">
        <f>SUM(I11:J11)</f>
        <v>0</v>
      </c>
      <c r="L11" s="449">
        <f t="shared" si="1"/>
        <v>22222</v>
      </c>
      <c r="M11" s="449">
        <f t="shared" si="1"/>
        <v>81981</v>
      </c>
      <c r="N11" s="449">
        <f>SUM(L11:M11)</f>
        <v>104203</v>
      </c>
      <c r="O11" s="450"/>
    </row>
    <row r="12" spans="1:15" ht="15.75" thickBot="1">
      <c r="A12" s="436"/>
      <c r="B12" s="451" t="s">
        <v>1253</v>
      </c>
      <c r="C12" s="452">
        <f aca="true" t="shared" si="2" ref="C12:N12">SUM(C9:C11)</f>
        <v>0</v>
      </c>
      <c r="D12" s="452">
        <f t="shared" si="2"/>
        <v>0</v>
      </c>
      <c r="E12" s="452">
        <f t="shared" si="2"/>
        <v>0</v>
      </c>
      <c r="F12" s="452">
        <f t="shared" si="2"/>
        <v>240661</v>
      </c>
      <c r="G12" s="452">
        <f t="shared" si="2"/>
        <v>931958</v>
      </c>
      <c r="H12" s="452">
        <f t="shared" si="2"/>
        <v>1172619</v>
      </c>
      <c r="I12" s="452">
        <f t="shared" si="2"/>
        <v>0</v>
      </c>
      <c r="J12" s="452">
        <f t="shared" si="2"/>
        <v>0</v>
      </c>
      <c r="K12" s="452">
        <f t="shared" si="2"/>
        <v>0</v>
      </c>
      <c r="L12" s="452">
        <f t="shared" si="2"/>
        <v>240661</v>
      </c>
      <c r="M12" s="452">
        <f t="shared" si="2"/>
        <v>931958</v>
      </c>
      <c r="N12" s="452">
        <f t="shared" si="2"/>
        <v>1172619</v>
      </c>
      <c r="O12" s="456"/>
    </row>
    <row r="13" spans="1:20" s="433" customFormat="1" ht="16.5" thickBot="1">
      <c r="A13" s="438" t="s">
        <v>1310</v>
      </c>
      <c r="B13" s="665" t="s">
        <v>481</v>
      </c>
      <c r="C13" s="666"/>
      <c r="D13" s="666"/>
      <c r="E13" s="666"/>
      <c r="F13" s="454"/>
      <c r="G13" s="454"/>
      <c r="H13" s="454"/>
      <c r="I13" s="454"/>
      <c r="J13" s="454"/>
      <c r="K13" s="454"/>
      <c r="L13" s="454"/>
      <c r="M13" s="454"/>
      <c r="N13" s="454"/>
      <c r="O13" s="441"/>
      <c r="P13" s="442"/>
      <c r="Q13" s="442"/>
      <c r="R13" s="442"/>
      <c r="S13" s="442"/>
      <c r="T13" s="442"/>
    </row>
    <row r="14" spans="1:15" ht="30">
      <c r="A14" s="443" t="s">
        <v>482</v>
      </c>
      <c r="B14" s="444" t="s">
        <v>379</v>
      </c>
      <c r="C14" s="445">
        <v>1224</v>
      </c>
      <c r="D14" s="445">
        <v>0</v>
      </c>
      <c r="E14" s="445">
        <f>SUM(C14:D14)</f>
        <v>1224</v>
      </c>
      <c r="F14" s="445">
        <v>16968</v>
      </c>
      <c r="G14" s="445">
        <v>113822</v>
      </c>
      <c r="H14" s="445">
        <f>SUM(F14:G14)</f>
        <v>130790</v>
      </c>
      <c r="I14" s="445">
        <v>0</v>
      </c>
      <c r="J14" s="445">
        <v>0</v>
      </c>
      <c r="K14" s="445">
        <f>SUM(I14:J14)</f>
        <v>0</v>
      </c>
      <c r="L14" s="445">
        <f aca="true" t="shared" si="3" ref="L14:M17">+C14+F14+I14</f>
        <v>18192</v>
      </c>
      <c r="M14" s="445">
        <f t="shared" si="3"/>
        <v>113822</v>
      </c>
      <c r="N14" s="445">
        <f>SUM(L14:M14)</f>
        <v>132014</v>
      </c>
      <c r="O14" s="446"/>
    </row>
    <row r="15" spans="1:15" ht="30">
      <c r="A15" s="448" t="s">
        <v>483</v>
      </c>
      <c r="B15" s="288" t="s">
        <v>484</v>
      </c>
      <c r="C15" s="449">
        <v>0</v>
      </c>
      <c r="D15" s="449">
        <v>0</v>
      </c>
      <c r="E15" s="449">
        <f>SUM(C15:D15)</f>
        <v>0</v>
      </c>
      <c r="F15" s="449">
        <v>29321</v>
      </c>
      <c r="G15" s="449">
        <v>119885</v>
      </c>
      <c r="H15" s="449">
        <f>SUM(F15:G15)</f>
        <v>149206</v>
      </c>
      <c r="I15" s="449">
        <v>0</v>
      </c>
      <c r="J15" s="449">
        <v>0</v>
      </c>
      <c r="K15" s="449">
        <f>SUM(I15:J15)</f>
        <v>0</v>
      </c>
      <c r="L15" s="449">
        <f t="shared" si="3"/>
        <v>29321</v>
      </c>
      <c r="M15" s="449">
        <f t="shared" si="3"/>
        <v>119885</v>
      </c>
      <c r="N15" s="449">
        <f>SUM(L15:M15)</f>
        <v>149206</v>
      </c>
      <c r="O15" s="450"/>
    </row>
    <row r="16" spans="1:15" ht="15">
      <c r="A16" s="448" t="s">
        <v>485</v>
      </c>
      <c r="B16" s="288" t="s">
        <v>486</v>
      </c>
      <c r="C16" s="449">
        <v>0</v>
      </c>
      <c r="D16" s="449">
        <v>0</v>
      </c>
      <c r="E16" s="449">
        <f>SUM(C16:D16)</f>
        <v>0</v>
      </c>
      <c r="F16" s="449">
        <v>3142</v>
      </c>
      <c r="G16" s="449">
        <v>33777</v>
      </c>
      <c r="H16" s="449">
        <f>SUM(F16:G16)</f>
        <v>36919</v>
      </c>
      <c r="I16" s="449">
        <v>0</v>
      </c>
      <c r="J16" s="449">
        <v>0</v>
      </c>
      <c r="K16" s="449">
        <f>SUM(I16:J16)</f>
        <v>0</v>
      </c>
      <c r="L16" s="449">
        <f t="shared" si="3"/>
        <v>3142</v>
      </c>
      <c r="M16" s="449">
        <f t="shared" si="3"/>
        <v>33777</v>
      </c>
      <c r="N16" s="449">
        <f>SUM(L16:M16)</f>
        <v>36919</v>
      </c>
      <c r="O16" s="450"/>
    </row>
    <row r="17" spans="1:15" ht="30">
      <c r="A17" s="448" t="s">
        <v>487</v>
      </c>
      <c r="B17" s="288" t="s">
        <v>488</v>
      </c>
      <c r="C17" s="449">
        <v>0</v>
      </c>
      <c r="D17" s="449">
        <v>0</v>
      </c>
      <c r="E17" s="449">
        <f>SUM(C17:D17)</f>
        <v>0</v>
      </c>
      <c r="F17" s="449">
        <v>29059</v>
      </c>
      <c r="G17" s="449">
        <v>49987</v>
      </c>
      <c r="H17" s="449">
        <f>SUM(F17:G17)</f>
        <v>79046</v>
      </c>
      <c r="I17" s="449">
        <v>0</v>
      </c>
      <c r="J17" s="449">
        <v>0</v>
      </c>
      <c r="K17" s="449">
        <f>SUM(I17:J17)</f>
        <v>0</v>
      </c>
      <c r="L17" s="449">
        <f t="shared" si="3"/>
        <v>29059</v>
      </c>
      <c r="M17" s="449">
        <f t="shared" si="3"/>
        <v>49987</v>
      </c>
      <c r="N17" s="449">
        <f>SUM(L17:M17)</f>
        <v>79046</v>
      </c>
      <c r="O17" s="450"/>
    </row>
    <row r="18" spans="1:20" s="433" customFormat="1" ht="15" thickBot="1">
      <c r="A18" s="436"/>
      <c r="B18" s="451" t="s">
        <v>946</v>
      </c>
      <c r="C18" s="452">
        <f aca="true" t="shared" si="4" ref="C18:N18">SUM(C14:C17)</f>
        <v>1224</v>
      </c>
      <c r="D18" s="452">
        <f t="shared" si="4"/>
        <v>0</v>
      </c>
      <c r="E18" s="452">
        <f t="shared" si="4"/>
        <v>1224</v>
      </c>
      <c r="F18" s="452">
        <f t="shared" si="4"/>
        <v>78490</v>
      </c>
      <c r="G18" s="452">
        <f t="shared" si="4"/>
        <v>317471</v>
      </c>
      <c r="H18" s="452">
        <f t="shared" si="4"/>
        <v>395961</v>
      </c>
      <c r="I18" s="452">
        <f t="shared" si="4"/>
        <v>0</v>
      </c>
      <c r="J18" s="452">
        <f t="shared" si="4"/>
        <v>0</v>
      </c>
      <c r="K18" s="452">
        <f t="shared" si="4"/>
        <v>0</v>
      </c>
      <c r="L18" s="452">
        <f t="shared" si="4"/>
        <v>79714</v>
      </c>
      <c r="M18" s="452">
        <f t="shared" si="4"/>
        <v>317471</v>
      </c>
      <c r="N18" s="452">
        <f t="shared" si="4"/>
        <v>397185</v>
      </c>
      <c r="O18" s="453"/>
      <c r="P18" s="442"/>
      <c r="Q18" s="442"/>
      <c r="R18" s="442"/>
      <c r="S18" s="442"/>
      <c r="T18" s="442"/>
    </row>
    <row r="19" spans="1:20" s="433" customFormat="1" ht="16.5" thickBot="1">
      <c r="A19" s="457" t="s">
        <v>489</v>
      </c>
      <c r="B19" s="458" t="s">
        <v>490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1"/>
      <c r="P19" s="442"/>
      <c r="Q19" s="442"/>
      <c r="R19" s="442"/>
      <c r="S19" s="442"/>
      <c r="T19" s="442"/>
    </row>
    <row r="20" spans="1:15" ht="15">
      <c r="A20" s="448" t="s">
        <v>491</v>
      </c>
      <c r="B20" s="444" t="s">
        <v>492</v>
      </c>
      <c r="C20" s="445">
        <v>0</v>
      </c>
      <c r="D20" s="445">
        <v>0</v>
      </c>
      <c r="E20" s="445">
        <f>SUM(C20:D20)</f>
        <v>0</v>
      </c>
      <c r="F20" s="445">
        <v>43853</v>
      </c>
      <c r="G20" s="445">
        <v>513015</v>
      </c>
      <c r="H20" s="445">
        <f>SUM(F20:G20)</f>
        <v>556868</v>
      </c>
      <c r="I20" s="445">
        <v>0</v>
      </c>
      <c r="J20" s="445">
        <v>0</v>
      </c>
      <c r="K20" s="445">
        <f>SUM(I20:J20)</f>
        <v>0</v>
      </c>
      <c r="L20" s="445">
        <f>+C20+F20+I20</f>
        <v>43853</v>
      </c>
      <c r="M20" s="445">
        <f>+D20+G20+J20</f>
        <v>513015</v>
      </c>
      <c r="N20" s="445">
        <f>SUM(L20:M20)</f>
        <v>556868</v>
      </c>
      <c r="O20" s="446"/>
    </row>
    <row r="21" spans="1:20" s="461" customFormat="1" ht="15">
      <c r="A21" s="448" t="s">
        <v>493</v>
      </c>
      <c r="B21" s="288" t="s">
        <v>494</v>
      </c>
      <c r="C21" s="449">
        <v>0</v>
      </c>
      <c r="D21" s="449">
        <v>0</v>
      </c>
      <c r="E21" s="459">
        <f>SUM(C21:D21)</f>
        <v>0</v>
      </c>
      <c r="F21" s="449">
        <v>64739</v>
      </c>
      <c r="G21" s="459">
        <v>64738</v>
      </c>
      <c r="H21" s="459">
        <f>SUM(F21:G21)</f>
        <v>129477</v>
      </c>
      <c r="I21" s="449">
        <v>0</v>
      </c>
      <c r="J21" s="449">
        <v>0</v>
      </c>
      <c r="K21" s="459">
        <f>SUM(I21:J21)</f>
        <v>0</v>
      </c>
      <c r="L21" s="459">
        <f>I21+F21+C21</f>
        <v>64739</v>
      </c>
      <c r="M21" s="459">
        <f>J21+G21+D21</f>
        <v>64738</v>
      </c>
      <c r="N21" s="459">
        <f>SUM(L21:M21)</f>
        <v>129477</v>
      </c>
      <c r="O21" s="450"/>
      <c r="P21" s="460"/>
      <c r="Q21" s="460"/>
      <c r="R21" s="460"/>
      <c r="S21" s="460"/>
      <c r="T21" s="460"/>
    </row>
    <row r="22" spans="1:20" s="433" customFormat="1" ht="15" thickBot="1">
      <c r="A22" s="462"/>
      <c r="B22" s="451" t="s">
        <v>1253</v>
      </c>
      <c r="C22" s="452">
        <f aca="true" t="shared" si="5" ref="C22:N22">SUM(C20:C21)</f>
        <v>0</v>
      </c>
      <c r="D22" s="452">
        <f t="shared" si="5"/>
        <v>0</v>
      </c>
      <c r="E22" s="452">
        <f t="shared" si="5"/>
        <v>0</v>
      </c>
      <c r="F22" s="452">
        <f t="shared" si="5"/>
        <v>108592</v>
      </c>
      <c r="G22" s="452">
        <f t="shared" si="5"/>
        <v>577753</v>
      </c>
      <c r="H22" s="452">
        <f t="shared" si="5"/>
        <v>686345</v>
      </c>
      <c r="I22" s="452">
        <f t="shared" si="5"/>
        <v>0</v>
      </c>
      <c r="J22" s="452">
        <f t="shared" si="5"/>
        <v>0</v>
      </c>
      <c r="K22" s="452">
        <f t="shared" si="5"/>
        <v>0</v>
      </c>
      <c r="L22" s="452">
        <f t="shared" si="5"/>
        <v>108592</v>
      </c>
      <c r="M22" s="452">
        <f t="shared" si="5"/>
        <v>577753</v>
      </c>
      <c r="N22" s="452">
        <f t="shared" si="5"/>
        <v>686345</v>
      </c>
      <c r="O22" s="453"/>
      <c r="P22" s="442"/>
      <c r="Q22" s="442"/>
      <c r="R22" s="442"/>
      <c r="S22" s="442"/>
      <c r="T22" s="442"/>
    </row>
    <row r="23" spans="1:15" ht="29.25" thickBot="1">
      <c r="A23" s="438" t="s">
        <v>495</v>
      </c>
      <c r="B23" s="439" t="s">
        <v>496</v>
      </c>
      <c r="C23" s="440"/>
      <c r="D23" s="440"/>
      <c r="E23" s="440"/>
      <c r="F23" s="454"/>
      <c r="G23" s="454"/>
      <c r="H23" s="454"/>
      <c r="I23" s="440"/>
      <c r="J23" s="440"/>
      <c r="K23" s="440"/>
      <c r="L23" s="454"/>
      <c r="M23" s="454"/>
      <c r="N23" s="454"/>
      <c r="O23" s="455"/>
    </row>
    <row r="24" spans="1:15" ht="15">
      <c r="A24" s="443" t="s">
        <v>497</v>
      </c>
      <c r="B24" s="444" t="s">
        <v>498</v>
      </c>
      <c r="C24" s="445">
        <v>0</v>
      </c>
      <c r="D24" s="445">
        <v>0</v>
      </c>
      <c r="E24" s="445">
        <f>SUM(C24:D24)</f>
        <v>0</v>
      </c>
      <c r="F24" s="463">
        <v>6000</v>
      </c>
      <c r="G24" s="445">
        <v>4000</v>
      </c>
      <c r="H24" s="463">
        <f>SUM(F24:G24)</f>
        <v>10000</v>
      </c>
      <c r="I24" s="463">
        <v>0</v>
      </c>
      <c r="J24" s="463">
        <v>0</v>
      </c>
      <c r="K24" s="463">
        <f>SUM(I24:J24)</f>
        <v>0</v>
      </c>
      <c r="L24" s="463">
        <v>6000</v>
      </c>
      <c r="M24" s="445">
        <v>4000</v>
      </c>
      <c r="N24" s="463">
        <f>SUM(L24:M24)</f>
        <v>10000</v>
      </c>
      <c r="O24" s="446"/>
    </row>
    <row r="25" spans="1:15" ht="45">
      <c r="A25" s="448" t="s">
        <v>499</v>
      </c>
      <c r="B25" s="288" t="s">
        <v>500</v>
      </c>
      <c r="C25" s="449">
        <v>0</v>
      </c>
      <c r="D25" s="449">
        <v>0</v>
      </c>
      <c r="E25" s="449">
        <v>0</v>
      </c>
      <c r="F25" s="459">
        <v>51000</v>
      </c>
      <c r="G25" s="449">
        <v>0</v>
      </c>
      <c r="H25" s="459">
        <f>SUM(F25:G25)</f>
        <v>51000</v>
      </c>
      <c r="I25" s="459">
        <v>0</v>
      </c>
      <c r="J25" s="459">
        <v>0</v>
      </c>
      <c r="K25" s="459">
        <f>SUM(I25:J25)</f>
        <v>0</v>
      </c>
      <c r="L25" s="449">
        <v>51000</v>
      </c>
      <c r="M25" s="449">
        <v>0</v>
      </c>
      <c r="N25" s="459">
        <f>SUM(L25:M25)</f>
        <v>51000</v>
      </c>
      <c r="O25" s="450" t="s">
        <v>501</v>
      </c>
    </row>
    <row r="26" spans="1:15" ht="30">
      <c r="A26" s="448" t="s">
        <v>502</v>
      </c>
      <c r="B26" s="288" t="s">
        <v>503</v>
      </c>
      <c r="C26" s="449">
        <v>0</v>
      </c>
      <c r="D26" s="449">
        <v>0</v>
      </c>
      <c r="E26" s="449">
        <v>0</v>
      </c>
      <c r="F26" s="459">
        <v>24994</v>
      </c>
      <c r="G26" s="449">
        <v>74982</v>
      </c>
      <c r="H26" s="459">
        <f>SUM(F26:G26)</f>
        <v>99976</v>
      </c>
      <c r="I26" s="459">
        <v>0</v>
      </c>
      <c r="J26" s="459">
        <v>0</v>
      </c>
      <c r="K26" s="459">
        <f>SUM(I26:J26)</f>
        <v>0</v>
      </c>
      <c r="L26" s="449">
        <v>24994</v>
      </c>
      <c r="M26" s="449">
        <v>74982</v>
      </c>
      <c r="N26" s="459">
        <f>SUM(L26:M26)</f>
        <v>99976</v>
      </c>
      <c r="O26" s="450" t="s">
        <v>504</v>
      </c>
    </row>
    <row r="27" spans="1:15" ht="30">
      <c r="A27" s="448" t="s">
        <v>505</v>
      </c>
      <c r="B27" s="288" t="s">
        <v>506</v>
      </c>
      <c r="C27" s="449">
        <v>0</v>
      </c>
      <c r="D27" s="449">
        <v>0</v>
      </c>
      <c r="E27" s="449">
        <v>0</v>
      </c>
      <c r="F27" s="459">
        <v>10379</v>
      </c>
      <c r="G27" s="449">
        <v>41515</v>
      </c>
      <c r="H27" s="459">
        <f>SUM(F27:G27)</f>
        <v>51894</v>
      </c>
      <c r="I27" s="459">
        <v>0</v>
      </c>
      <c r="J27" s="459">
        <v>0</v>
      </c>
      <c r="K27" s="459">
        <f>SUM(I27:J27)</f>
        <v>0</v>
      </c>
      <c r="L27" s="449">
        <v>10379</v>
      </c>
      <c r="M27" s="449">
        <v>41515</v>
      </c>
      <c r="N27" s="459">
        <f>SUM(L27:M27)</f>
        <v>51894</v>
      </c>
      <c r="O27" s="450" t="s">
        <v>507</v>
      </c>
    </row>
    <row r="28" spans="1:15" ht="22.5">
      <c r="A28" s="448" t="s">
        <v>508</v>
      </c>
      <c r="B28" s="464" t="s">
        <v>509</v>
      </c>
      <c r="C28" s="449">
        <v>0</v>
      </c>
      <c r="D28" s="449">
        <v>0</v>
      </c>
      <c r="E28" s="449">
        <v>0</v>
      </c>
      <c r="F28" s="459">
        <v>6115</v>
      </c>
      <c r="G28" s="449">
        <v>24461</v>
      </c>
      <c r="H28" s="459">
        <f>SUM(F28:G28)</f>
        <v>30576</v>
      </c>
      <c r="I28" s="459">
        <v>0</v>
      </c>
      <c r="J28" s="459">
        <v>0</v>
      </c>
      <c r="K28" s="459">
        <f>SUM(I28:J28)</f>
        <v>0</v>
      </c>
      <c r="L28" s="449">
        <v>6115</v>
      </c>
      <c r="M28" s="449">
        <v>24461</v>
      </c>
      <c r="N28" s="459">
        <f>SUM(L28:M28)</f>
        <v>30576</v>
      </c>
      <c r="O28" s="450" t="s">
        <v>507</v>
      </c>
    </row>
    <row r="29" spans="1:15" ht="30">
      <c r="A29" s="448" t="s">
        <v>510</v>
      </c>
      <c r="B29" s="288" t="s">
        <v>511</v>
      </c>
      <c r="C29" s="449">
        <v>0</v>
      </c>
      <c r="D29" s="449">
        <v>0</v>
      </c>
      <c r="E29" s="449">
        <v>0</v>
      </c>
      <c r="F29" s="459">
        <v>0</v>
      </c>
      <c r="G29" s="449">
        <v>0</v>
      </c>
      <c r="H29" s="459">
        <v>0</v>
      </c>
      <c r="I29" s="459">
        <v>20000</v>
      </c>
      <c r="J29" s="459"/>
      <c r="K29" s="459"/>
      <c r="L29" s="449"/>
      <c r="M29" s="449"/>
      <c r="N29" s="459"/>
      <c r="O29" s="450"/>
    </row>
    <row r="30" spans="1:15" ht="15">
      <c r="A30" s="448" t="s">
        <v>512</v>
      </c>
      <c r="B30" s="288" t="s">
        <v>513</v>
      </c>
      <c r="C30" s="449">
        <v>0</v>
      </c>
      <c r="D30" s="449">
        <v>0</v>
      </c>
      <c r="E30" s="449">
        <v>0</v>
      </c>
      <c r="F30" s="459">
        <v>40148</v>
      </c>
      <c r="G30" s="449"/>
      <c r="H30" s="459"/>
      <c r="I30" s="459">
        <v>0</v>
      </c>
      <c r="J30" s="459">
        <v>0</v>
      </c>
      <c r="K30" s="459">
        <f>SUM(I30:J30)</f>
        <v>0</v>
      </c>
      <c r="L30" s="449">
        <v>40148</v>
      </c>
      <c r="M30" s="449">
        <v>150000</v>
      </c>
      <c r="N30" s="459">
        <f>SUM(L30:M30)</f>
        <v>190148</v>
      </c>
      <c r="O30" s="450"/>
    </row>
    <row r="31" spans="1:15" ht="15">
      <c r="A31" s="448" t="s">
        <v>514</v>
      </c>
      <c r="B31" s="288" t="s">
        <v>515</v>
      </c>
      <c r="C31" s="449"/>
      <c r="D31" s="449"/>
      <c r="E31" s="449"/>
      <c r="F31" s="459"/>
      <c r="G31" s="449"/>
      <c r="H31" s="459"/>
      <c r="I31" s="459">
        <v>44785</v>
      </c>
      <c r="J31" s="459">
        <v>403070</v>
      </c>
      <c r="K31" s="459">
        <f>SUM(I31:J31)</f>
        <v>447855</v>
      </c>
      <c r="L31" s="449"/>
      <c r="M31" s="449"/>
      <c r="N31" s="459"/>
      <c r="O31" s="450"/>
    </row>
    <row r="32" spans="1:15" ht="15">
      <c r="A32" s="448" t="s">
        <v>516</v>
      </c>
      <c r="B32" s="288" t="s">
        <v>517</v>
      </c>
      <c r="C32" s="449"/>
      <c r="D32" s="449"/>
      <c r="E32" s="449"/>
      <c r="F32" s="459">
        <v>5186</v>
      </c>
      <c r="G32" s="449"/>
      <c r="H32" s="459"/>
      <c r="I32" s="459"/>
      <c r="J32" s="459"/>
      <c r="K32" s="459"/>
      <c r="L32" s="449"/>
      <c r="M32" s="449"/>
      <c r="N32" s="459"/>
      <c r="O32" s="450"/>
    </row>
    <row r="33" spans="1:20" s="433" customFormat="1" ht="15" thickBot="1">
      <c r="A33" s="462"/>
      <c r="B33" s="451" t="s">
        <v>1253</v>
      </c>
      <c r="C33" s="452">
        <f>SUM(C24:C32)</f>
        <v>0</v>
      </c>
      <c r="D33" s="452">
        <f>SUM(D24:D32)</f>
        <v>0</v>
      </c>
      <c r="E33" s="452">
        <f>SUM(E24:E32)</f>
        <v>0</v>
      </c>
      <c r="F33" s="452">
        <f>SUM(F24:F32)</f>
        <v>143822</v>
      </c>
      <c r="G33" s="452" t="s">
        <v>1002</v>
      </c>
      <c r="H33" s="452" t="s">
        <v>1002</v>
      </c>
      <c r="I33" s="452" t="s">
        <v>1002</v>
      </c>
      <c r="J33" s="452" t="s">
        <v>1002</v>
      </c>
      <c r="K33" s="452" t="s">
        <v>1002</v>
      </c>
      <c r="L33" s="452" t="s">
        <v>1002</v>
      </c>
      <c r="M33" s="452" t="s">
        <v>1002</v>
      </c>
      <c r="N33" s="452" t="s">
        <v>1002</v>
      </c>
      <c r="O33" s="453"/>
      <c r="P33" s="442"/>
      <c r="Q33" s="442"/>
      <c r="R33" s="442"/>
      <c r="S33" s="442"/>
      <c r="T33" s="442"/>
    </row>
    <row r="34" spans="1:15" ht="15.75" thickBot="1">
      <c r="A34" s="465"/>
      <c r="B34" s="439" t="s">
        <v>518</v>
      </c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55"/>
    </row>
    <row r="35" spans="1:20" s="433" customFormat="1" ht="30">
      <c r="A35" s="467" t="s">
        <v>519</v>
      </c>
      <c r="B35" s="444" t="s">
        <v>520</v>
      </c>
      <c r="C35" s="449">
        <v>0</v>
      </c>
      <c r="D35" s="449">
        <v>4968</v>
      </c>
      <c r="E35" s="449">
        <f>SUM(C35:D35)</f>
        <v>4968</v>
      </c>
      <c r="F35" s="449">
        <v>1656</v>
      </c>
      <c r="G35" s="449">
        <v>0</v>
      </c>
      <c r="H35" s="449">
        <f>SUM(F35:G35)</f>
        <v>1656</v>
      </c>
      <c r="I35" s="449">
        <v>0</v>
      </c>
      <c r="J35" s="449">
        <v>0</v>
      </c>
      <c r="K35" s="459">
        <f>SUM(I35:J35)</f>
        <v>0</v>
      </c>
      <c r="L35" s="449">
        <f aca="true" t="shared" si="6" ref="L35:M38">+C35+F35+I35</f>
        <v>1656</v>
      </c>
      <c r="M35" s="449">
        <f t="shared" si="6"/>
        <v>4968</v>
      </c>
      <c r="N35" s="449">
        <f>SUM(L35:M35)</f>
        <v>6624</v>
      </c>
      <c r="O35" s="468"/>
      <c r="P35" s="442"/>
      <c r="Q35" s="442"/>
      <c r="R35" s="442"/>
      <c r="S35" s="442"/>
      <c r="T35" s="442"/>
    </row>
    <row r="36" spans="1:15" ht="30">
      <c r="A36" s="448" t="s">
        <v>521</v>
      </c>
      <c r="B36" s="288" t="s">
        <v>522</v>
      </c>
      <c r="C36" s="449">
        <v>5868</v>
      </c>
      <c r="D36" s="449">
        <v>10215</v>
      </c>
      <c r="E36" s="449">
        <f>SUM(C36:D36)</f>
        <v>16083</v>
      </c>
      <c r="F36" s="449">
        <v>18083</v>
      </c>
      <c r="G36" s="449">
        <v>0</v>
      </c>
      <c r="H36" s="449">
        <f>SUM(F36:G36)</f>
        <v>18083</v>
      </c>
      <c r="I36" s="449">
        <v>0</v>
      </c>
      <c r="J36" s="449">
        <v>0</v>
      </c>
      <c r="K36" s="459">
        <f>SUM(I36:J36)</f>
        <v>0</v>
      </c>
      <c r="L36" s="449">
        <f t="shared" si="6"/>
        <v>23951</v>
      </c>
      <c r="M36" s="449">
        <f t="shared" si="6"/>
        <v>10215</v>
      </c>
      <c r="N36" s="449">
        <f>SUM(L36:M36)</f>
        <v>34166</v>
      </c>
      <c r="O36" s="450"/>
    </row>
    <row r="37" spans="1:15" ht="60">
      <c r="A37" s="448" t="s">
        <v>523</v>
      </c>
      <c r="B37" s="288" t="s">
        <v>524</v>
      </c>
      <c r="C37" s="449">
        <v>0</v>
      </c>
      <c r="D37" s="449">
        <v>2342</v>
      </c>
      <c r="E37" s="449">
        <f>SUM(C37:D37)</f>
        <v>2342</v>
      </c>
      <c r="F37" s="449">
        <v>2716</v>
      </c>
      <c r="G37" s="449">
        <v>0</v>
      </c>
      <c r="H37" s="449">
        <f>SUM(F37:G37)</f>
        <v>2716</v>
      </c>
      <c r="I37" s="449">
        <v>0</v>
      </c>
      <c r="J37" s="449">
        <v>0</v>
      </c>
      <c r="K37" s="459">
        <f>SUM(I37:J37)</f>
        <v>0</v>
      </c>
      <c r="L37" s="449">
        <f t="shared" si="6"/>
        <v>2716</v>
      </c>
      <c r="M37" s="449">
        <f t="shared" si="6"/>
        <v>2342</v>
      </c>
      <c r="N37" s="449">
        <f>SUM(L37:M37)</f>
        <v>5058</v>
      </c>
      <c r="O37" s="450"/>
    </row>
    <row r="38" spans="1:20" s="471" customFormat="1" ht="45">
      <c r="A38" s="448" t="s">
        <v>525</v>
      </c>
      <c r="B38" s="288" t="s">
        <v>526</v>
      </c>
      <c r="C38" s="449">
        <v>659</v>
      </c>
      <c r="D38" s="449">
        <v>3214</v>
      </c>
      <c r="E38" s="449">
        <f>SUM(C38:D38)</f>
        <v>3873</v>
      </c>
      <c r="F38" s="449">
        <v>3092</v>
      </c>
      <c r="G38" s="449">
        <v>0</v>
      </c>
      <c r="H38" s="449">
        <f>SUM(F38:G38)</f>
        <v>3092</v>
      </c>
      <c r="I38" s="449">
        <v>0</v>
      </c>
      <c r="J38" s="449">
        <v>0</v>
      </c>
      <c r="K38" s="459">
        <f>SUM(I38:J38)</f>
        <v>0</v>
      </c>
      <c r="L38" s="449">
        <f t="shared" si="6"/>
        <v>3751</v>
      </c>
      <c r="M38" s="449">
        <f t="shared" si="6"/>
        <v>3214</v>
      </c>
      <c r="N38" s="449">
        <f>SUM(L38:M38)</f>
        <v>6965</v>
      </c>
      <c r="O38" s="469"/>
      <c r="P38" s="470"/>
      <c r="Q38" s="470"/>
      <c r="R38" s="470"/>
      <c r="S38" s="470"/>
      <c r="T38" s="470"/>
    </row>
    <row r="39" spans="1:15" ht="15.75" thickBot="1">
      <c r="A39" s="472" t="s">
        <v>527</v>
      </c>
      <c r="B39" s="473" t="s">
        <v>528</v>
      </c>
      <c r="C39" s="475">
        <f aca="true" t="shared" si="7" ref="C39:N39">SUM(C35:C38)</f>
        <v>6527</v>
      </c>
      <c r="D39" s="475">
        <f t="shared" si="7"/>
        <v>20739</v>
      </c>
      <c r="E39" s="475">
        <f t="shared" si="7"/>
        <v>27266</v>
      </c>
      <c r="F39" s="475">
        <f t="shared" si="7"/>
        <v>25547</v>
      </c>
      <c r="G39" s="475">
        <f t="shared" si="7"/>
        <v>0</v>
      </c>
      <c r="H39" s="475">
        <f t="shared" si="7"/>
        <v>25547</v>
      </c>
      <c r="I39" s="475">
        <f t="shared" si="7"/>
        <v>0</v>
      </c>
      <c r="J39" s="475">
        <f t="shared" si="7"/>
        <v>0</v>
      </c>
      <c r="K39" s="475">
        <f t="shared" si="7"/>
        <v>0</v>
      </c>
      <c r="L39" s="475">
        <f t="shared" si="7"/>
        <v>32074</v>
      </c>
      <c r="M39" s="475">
        <f t="shared" si="7"/>
        <v>20739</v>
      </c>
      <c r="N39" s="475">
        <f t="shared" si="7"/>
        <v>52813</v>
      </c>
      <c r="O39" s="476"/>
    </row>
    <row r="40" spans="1:15" ht="15.75" thickBot="1">
      <c r="A40" s="477"/>
      <c r="B40" s="478" t="s">
        <v>529</v>
      </c>
      <c r="C40" s="495"/>
      <c r="D40" s="497"/>
      <c r="E40" s="496"/>
      <c r="F40" s="479"/>
      <c r="G40" s="479"/>
      <c r="H40" s="479"/>
      <c r="I40" s="479"/>
      <c r="J40" s="479"/>
      <c r="K40" s="479"/>
      <c r="L40" s="479"/>
      <c r="M40" s="479"/>
      <c r="N40" s="479"/>
      <c r="O40" s="480"/>
    </row>
    <row r="41" spans="1:15" ht="30">
      <c r="A41" s="435" t="s">
        <v>530</v>
      </c>
      <c r="B41" s="481" t="s">
        <v>531</v>
      </c>
      <c r="C41" s="482">
        <v>50</v>
      </c>
      <c r="D41" s="498"/>
      <c r="E41" s="482">
        <v>50</v>
      </c>
      <c r="F41" s="482">
        <v>1208</v>
      </c>
      <c r="G41" s="482">
        <v>3773</v>
      </c>
      <c r="H41" s="482">
        <f>SUM(F41:G41)</f>
        <v>4981</v>
      </c>
      <c r="I41" s="482">
        <v>0</v>
      </c>
      <c r="J41" s="483">
        <v>0</v>
      </c>
      <c r="K41" s="482">
        <f>SUM(I41:J41)</f>
        <v>0</v>
      </c>
      <c r="L41" s="482">
        <f>+C41+F41+I41</f>
        <v>1258</v>
      </c>
      <c r="M41" s="482">
        <f>+G41</f>
        <v>3773</v>
      </c>
      <c r="N41" s="482">
        <f>SUM(L41:M41)</f>
        <v>5031</v>
      </c>
      <c r="O41" s="484"/>
    </row>
    <row r="42" spans="1:15" ht="15">
      <c r="A42" s="448" t="s">
        <v>532</v>
      </c>
      <c r="B42" s="288" t="s">
        <v>533</v>
      </c>
      <c r="C42" s="449">
        <v>0</v>
      </c>
      <c r="D42" s="285"/>
      <c r="E42" s="449">
        <v>0</v>
      </c>
      <c r="F42" s="449">
        <v>908</v>
      </c>
      <c r="G42" s="449">
        <v>2723</v>
      </c>
      <c r="H42" s="449">
        <f>SUM(F42:G42)</f>
        <v>3631</v>
      </c>
      <c r="I42" s="449">
        <v>0</v>
      </c>
      <c r="J42" s="286">
        <v>0</v>
      </c>
      <c r="K42" s="449">
        <f>SUM(I42:J42)</f>
        <v>0</v>
      </c>
      <c r="L42" s="449">
        <f>+C42+F42+I42</f>
        <v>908</v>
      </c>
      <c r="M42" s="449">
        <f>+G42</f>
        <v>2723</v>
      </c>
      <c r="N42" s="449">
        <f>SUM(L42:M42)</f>
        <v>3631</v>
      </c>
      <c r="O42" s="450"/>
    </row>
    <row r="43" spans="1:15" ht="30">
      <c r="A43" s="448" t="s">
        <v>534</v>
      </c>
      <c r="B43" s="288" t="s">
        <v>535</v>
      </c>
      <c r="C43" s="449">
        <v>147</v>
      </c>
      <c r="D43" s="285"/>
      <c r="E43" s="449">
        <v>147</v>
      </c>
      <c r="F43" s="449">
        <v>2320</v>
      </c>
      <c r="G43" s="449">
        <v>6333</v>
      </c>
      <c r="H43" s="449">
        <f>SUM(F43:G43)</f>
        <v>8653</v>
      </c>
      <c r="I43" s="449">
        <v>0</v>
      </c>
      <c r="J43" s="286">
        <v>0</v>
      </c>
      <c r="K43" s="449">
        <f>SUM(I43:J43)</f>
        <v>0</v>
      </c>
      <c r="L43" s="449">
        <f>+C43+F43+I43</f>
        <v>2467</v>
      </c>
      <c r="M43" s="449">
        <f>+G43</f>
        <v>6333</v>
      </c>
      <c r="N43" s="449">
        <f>SUM(L43:M43)</f>
        <v>8800</v>
      </c>
      <c r="O43" s="450"/>
    </row>
    <row r="44" spans="1:15" ht="30">
      <c r="A44" s="448" t="s">
        <v>536</v>
      </c>
      <c r="B44" s="288" t="s">
        <v>537</v>
      </c>
      <c r="C44" s="449">
        <v>162</v>
      </c>
      <c r="D44" s="285"/>
      <c r="E44" s="449">
        <v>162</v>
      </c>
      <c r="F44" s="449">
        <v>2441</v>
      </c>
      <c r="G44" s="449">
        <v>7808</v>
      </c>
      <c r="H44" s="449">
        <f>SUM(F44:G44)</f>
        <v>10249</v>
      </c>
      <c r="I44" s="449">
        <v>0</v>
      </c>
      <c r="J44" s="286">
        <v>0</v>
      </c>
      <c r="K44" s="449">
        <f>SUM(I44:J44)</f>
        <v>0</v>
      </c>
      <c r="L44" s="449">
        <f>+C44+F44+I44</f>
        <v>2603</v>
      </c>
      <c r="M44" s="449">
        <f>+G44</f>
        <v>7808</v>
      </c>
      <c r="N44" s="449">
        <f>SUM(L44:M44)</f>
        <v>10411</v>
      </c>
      <c r="O44" s="450"/>
    </row>
    <row r="45" spans="1:20" s="433" customFormat="1" ht="14.25">
      <c r="A45" s="485" t="s">
        <v>538</v>
      </c>
      <c r="B45" s="287" t="s">
        <v>539</v>
      </c>
      <c r="C45" s="486">
        <f>SUM(C41:C44)</f>
        <v>359</v>
      </c>
      <c r="D45" s="486">
        <v>0</v>
      </c>
      <c r="E45" s="486">
        <f aca="true" t="shared" si="8" ref="E45:N45">SUM(E41:E44)</f>
        <v>359</v>
      </c>
      <c r="F45" s="486">
        <f t="shared" si="8"/>
        <v>6877</v>
      </c>
      <c r="G45" s="486">
        <f t="shared" si="8"/>
        <v>20637</v>
      </c>
      <c r="H45" s="486">
        <f t="shared" si="8"/>
        <v>27514</v>
      </c>
      <c r="I45" s="486">
        <f t="shared" si="8"/>
        <v>0</v>
      </c>
      <c r="J45" s="486">
        <f t="shared" si="8"/>
        <v>0</v>
      </c>
      <c r="K45" s="486">
        <f t="shared" si="8"/>
        <v>0</v>
      </c>
      <c r="L45" s="486">
        <f t="shared" si="8"/>
        <v>7236</v>
      </c>
      <c r="M45" s="486">
        <f t="shared" si="8"/>
        <v>20637</v>
      </c>
      <c r="N45" s="486">
        <f t="shared" si="8"/>
        <v>27873</v>
      </c>
      <c r="O45" s="487"/>
      <c r="P45" s="442"/>
      <c r="Q45" s="442"/>
      <c r="R45" s="442"/>
      <c r="S45" s="442"/>
      <c r="T45" s="442"/>
    </row>
    <row r="46" spans="1:15" ht="15.75" thickBot="1">
      <c r="A46" s="462" t="s">
        <v>540</v>
      </c>
      <c r="B46" s="451" t="s">
        <v>541</v>
      </c>
      <c r="C46" s="488"/>
      <c r="D46" s="449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56"/>
    </row>
    <row r="47" spans="1:15" ht="15">
      <c r="A47" s="489" t="s">
        <v>542</v>
      </c>
      <c r="B47" s="444" t="s">
        <v>543</v>
      </c>
      <c r="C47" s="445">
        <v>0</v>
      </c>
      <c r="D47" s="445">
        <v>0</v>
      </c>
      <c r="E47" s="445">
        <v>0</v>
      </c>
      <c r="F47" s="463">
        <v>2500</v>
      </c>
      <c r="G47" s="445">
        <v>10000</v>
      </c>
      <c r="H47" s="463">
        <f>SUM(F47:G47)</f>
        <v>12500</v>
      </c>
      <c r="I47" s="463">
        <v>0</v>
      </c>
      <c r="J47" s="463">
        <v>0</v>
      </c>
      <c r="K47" s="463">
        <f>SUM(I47:J47)</f>
        <v>0</v>
      </c>
      <c r="L47" s="445">
        <f aca="true" t="shared" si="9" ref="L47:M49">+C47+F47+I47</f>
        <v>2500</v>
      </c>
      <c r="M47" s="445">
        <f t="shared" si="9"/>
        <v>10000</v>
      </c>
      <c r="N47" s="463">
        <f>SUM(L47:M47)</f>
        <v>12500</v>
      </c>
      <c r="O47" s="490"/>
    </row>
    <row r="48" spans="1:15" ht="30">
      <c r="A48" s="491" t="s">
        <v>544</v>
      </c>
      <c r="B48" s="288" t="s">
        <v>545</v>
      </c>
      <c r="C48" s="449">
        <v>0</v>
      </c>
      <c r="D48" s="449">
        <v>0</v>
      </c>
      <c r="E48" s="449">
        <v>0</v>
      </c>
      <c r="F48" s="459">
        <v>23364</v>
      </c>
      <c r="G48" s="449">
        <v>210278</v>
      </c>
      <c r="H48" s="459">
        <f>SUM(F48:G48)</f>
        <v>233642</v>
      </c>
      <c r="I48" s="459">
        <v>0</v>
      </c>
      <c r="J48" s="459">
        <v>0</v>
      </c>
      <c r="K48" s="459">
        <f>SUM(I48:J48)</f>
        <v>0</v>
      </c>
      <c r="L48" s="449">
        <f t="shared" si="9"/>
        <v>23364</v>
      </c>
      <c r="M48" s="449">
        <f t="shared" si="9"/>
        <v>210278</v>
      </c>
      <c r="N48" s="459">
        <f>SUM(L48:M48)</f>
        <v>233642</v>
      </c>
      <c r="O48" s="492"/>
    </row>
    <row r="49" spans="1:15" ht="15">
      <c r="A49" s="491" t="s">
        <v>546</v>
      </c>
      <c r="B49" s="288" t="s">
        <v>547</v>
      </c>
      <c r="C49" s="449"/>
      <c r="D49" s="449"/>
      <c r="E49" s="449"/>
      <c r="F49" s="459"/>
      <c r="G49" s="449">
        <v>5000</v>
      </c>
      <c r="H49" s="459">
        <f>SUM(F49:G49)</f>
        <v>5000</v>
      </c>
      <c r="I49" s="459">
        <v>51628</v>
      </c>
      <c r="J49" s="459">
        <v>395000</v>
      </c>
      <c r="K49" s="459">
        <f>SUM(I49:J49)</f>
        <v>446628</v>
      </c>
      <c r="L49" s="449">
        <f t="shared" si="9"/>
        <v>51628</v>
      </c>
      <c r="M49" s="449">
        <f t="shared" si="9"/>
        <v>400000</v>
      </c>
      <c r="N49" s="459">
        <f>SUM(L49:M49)</f>
        <v>451628</v>
      </c>
      <c r="O49" s="492"/>
    </row>
    <row r="50" spans="1:15" ht="15">
      <c r="A50" s="491"/>
      <c r="B50" s="493" t="s">
        <v>946</v>
      </c>
      <c r="C50" s="494">
        <f aca="true" t="shared" si="10" ref="C50:N50">SUM(C47:C49)</f>
        <v>0</v>
      </c>
      <c r="D50" s="494">
        <f t="shared" si="10"/>
        <v>0</v>
      </c>
      <c r="E50" s="494">
        <f t="shared" si="10"/>
        <v>0</v>
      </c>
      <c r="F50" s="494">
        <f t="shared" si="10"/>
        <v>25864</v>
      </c>
      <c r="G50" s="494">
        <f t="shared" si="10"/>
        <v>225278</v>
      </c>
      <c r="H50" s="494">
        <f t="shared" si="10"/>
        <v>251142</v>
      </c>
      <c r="I50" s="494">
        <f t="shared" si="10"/>
        <v>51628</v>
      </c>
      <c r="J50" s="494">
        <f t="shared" si="10"/>
        <v>395000</v>
      </c>
      <c r="K50" s="494">
        <f t="shared" si="10"/>
        <v>446628</v>
      </c>
      <c r="L50" s="494">
        <f t="shared" si="10"/>
        <v>77492</v>
      </c>
      <c r="M50" s="494">
        <f t="shared" si="10"/>
        <v>620278</v>
      </c>
      <c r="N50" s="494">
        <f t="shared" si="10"/>
        <v>697770</v>
      </c>
      <c r="O50" s="492"/>
    </row>
    <row r="51" spans="2:6" ht="15">
      <c r="B51" s="282" t="s">
        <v>1002</v>
      </c>
      <c r="F51" s="474" t="s">
        <v>1002</v>
      </c>
    </row>
    <row r="52" ht="15">
      <c r="B52" s="282" t="s">
        <v>1002</v>
      </c>
    </row>
  </sheetData>
  <mergeCells count="10">
    <mergeCell ref="O2:O3"/>
    <mergeCell ref="B4:K4"/>
    <mergeCell ref="B13:E13"/>
    <mergeCell ref="B1:N1"/>
    <mergeCell ref="I2:K2"/>
    <mergeCell ref="L2:N2"/>
    <mergeCell ref="A2:A3"/>
    <mergeCell ref="B2:B3"/>
    <mergeCell ref="C2:E2"/>
    <mergeCell ref="F2:H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&amp;L&amp;"Arial,Félkövér"Csongrád Város Önkormányzata&amp;CTöbb éves kihatással járó kötelezettségek
Beruházások, felújítások&amp;R6/b melléklet 
adatok eFt-ban</oddHeader>
    <oddFooter>&amp;L&amp;"Arial,Dőlt"&amp;8&amp;Z&amp;F&amp;R&amp;A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8">
      <selection activeCell="L60" sqref="L60"/>
    </sheetView>
  </sheetViews>
  <sheetFormatPr defaultColWidth="9.140625" defaultRowHeight="12.75"/>
  <cols>
    <col min="1" max="1" width="33.7109375" style="4" customWidth="1"/>
    <col min="2" max="2" width="10.57421875" style="4" customWidth="1"/>
    <col min="3" max="4" width="10.140625" style="4" customWidth="1"/>
    <col min="5" max="5" width="10.28125" style="4" customWidth="1"/>
    <col min="6" max="6" width="12.140625" style="4" customWidth="1"/>
    <col min="7" max="16384" width="9.140625" style="4" customWidth="1"/>
  </cols>
  <sheetData>
    <row r="1" spans="1:6" ht="15.75">
      <c r="A1" s="1" t="s">
        <v>1003</v>
      </c>
      <c r="F1" s="137" t="s">
        <v>1391</v>
      </c>
    </row>
    <row r="2" ht="15.75">
      <c r="F2" s="138" t="s">
        <v>1392</v>
      </c>
    </row>
    <row r="3" spans="1:6" ht="15.75">
      <c r="A3" s="668" t="s">
        <v>1393</v>
      </c>
      <c r="B3" s="669"/>
      <c r="C3" s="669"/>
      <c r="D3" s="669"/>
      <c r="E3" s="669"/>
      <c r="F3" s="669"/>
    </row>
    <row r="4" spans="1:6" ht="15.75">
      <c r="A4" s="139"/>
      <c r="B4" s="89"/>
      <c r="C4" s="89"/>
      <c r="D4" s="89"/>
      <c r="E4" s="89"/>
      <c r="F4" s="89"/>
    </row>
    <row r="5" spans="1:6" ht="16.5" thickBot="1">
      <c r="A5" s="670" t="s">
        <v>1394</v>
      </c>
      <c r="B5" s="671"/>
      <c r="C5" s="671"/>
      <c r="D5" s="671"/>
      <c r="E5" s="671"/>
      <c r="F5" s="671"/>
    </row>
    <row r="6" spans="1:6" s="144" customFormat="1" ht="14.25" thickBot="1" thickTop="1">
      <c r="A6" s="141" t="s">
        <v>1006</v>
      </c>
      <c r="B6" s="142" t="s">
        <v>1023</v>
      </c>
      <c r="C6" s="142" t="s">
        <v>1024</v>
      </c>
      <c r="D6" s="143" t="s">
        <v>1025</v>
      </c>
      <c r="E6" s="142" t="s">
        <v>1039</v>
      </c>
      <c r="F6" s="143" t="s">
        <v>1395</v>
      </c>
    </row>
    <row r="7" spans="1:6" ht="15.75">
      <c r="A7" s="672" t="s">
        <v>1396</v>
      </c>
      <c r="B7" s="673"/>
      <c r="C7" s="673"/>
      <c r="D7" s="673"/>
      <c r="E7" s="673"/>
      <c r="F7" s="674"/>
    </row>
    <row r="8" spans="1:6" ht="15.75">
      <c r="A8" s="148" t="s">
        <v>1397</v>
      </c>
      <c r="B8" s="7"/>
      <c r="C8" s="7"/>
      <c r="D8" s="7"/>
      <c r="E8" s="7"/>
      <c r="F8" s="149"/>
    </row>
    <row r="9" spans="1:6" ht="15.75">
      <c r="A9" s="148" t="s">
        <v>1398</v>
      </c>
      <c r="B9" s="7">
        <v>11</v>
      </c>
      <c r="C9" s="7">
        <v>5</v>
      </c>
      <c r="D9" s="7">
        <v>10</v>
      </c>
      <c r="E9" s="7">
        <v>12</v>
      </c>
      <c r="F9" s="149">
        <v>3</v>
      </c>
    </row>
    <row r="10" spans="1:6" ht="15.75">
      <c r="A10" s="148" t="s">
        <v>1399</v>
      </c>
      <c r="B10" s="7">
        <v>18</v>
      </c>
      <c r="C10" s="7">
        <v>21</v>
      </c>
      <c r="D10" s="7">
        <v>8</v>
      </c>
      <c r="E10" s="7">
        <v>5</v>
      </c>
      <c r="F10" s="149" t="s">
        <v>1400</v>
      </c>
    </row>
    <row r="11" spans="1:6" ht="15.75">
      <c r="A11" s="148" t="s">
        <v>1401</v>
      </c>
      <c r="B11" s="7"/>
      <c r="C11" s="7"/>
      <c r="D11" s="7"/>
      <c r="E11" s="7"/>
      <c r="F11" s="149"/>
    </row>
    <row r="12" spans="1:6" ht="15.75">
      <c r="A12" s="148" t="s">
        <v>1402</v>
      </c>
      <c r="B12" s="7">
        <v>14</v>
      </c>
      <c r="C12" s="7">
        <v>9</v>
      </c>
      <c r="D12" s="7">
        <v>5</v>
      </c>
      <c r="E12" s="7">
        <v>4</v>
      </c>
      <c r="F12" s="149" t="s">
        <v>1400</v>
      </c>
    </row>
    <row r="13" spans="1:6" ht="16.5" thickBot="1">
      <c r="A13" s="150" t="s">
        <v>1403</v>
      </c>
      <c r="B13" s="151">
        <v>27</v>
      </c>
      <c r="C13" s="151">
        <v>28</v>
      </c>
      <c r="D13" s="151">
        <v>34</v>
      </c>
      <c r="E13" s="151">
        <v>11</v>
      </c>
      <c r="F13" s="152" t="s">
        <v>1404</v>
      </c>
    </row>
    <row r="14" spans="1:6" ht="15.75">
      <c r="A14" s="145" t="s">
        <v>1405</v>
      </c>
      <c r="B14" s="146"/>
      <c r="C14" s="146"/>
      <c r="D14" s="146"/>
      <c r="E14" s="146"/>
      <c r="F14" s="147"/>
    </row>
    <row r="15" spans="1:6" ht="15.75">
      <c r="A15" s="675" t="s">
        <v>1406</v>
      </c>
      <c r="B15" s="676"/>
      <c r="C15" s="676"/>
      <c r="D15" s="676"/>
      <c r="E15" s="676"/>
      <c r="F15" s="677"/>
    </row>
    <row r="16" spans="1:6" ht="15.75">
      <c r="A16" s="148" t="s">
        <v>1407</v>
      </c>
      <c r="B16" s="7">
        <v>12</v>
      </c>
      <c r="C16" s="7">
        <v>6</v>
      </c>
      <c r="D16" s="7">
        <v>6</v>
      </c>
      <c r="E16" s="7">
        <v>3</v>
      </c>
      <c r="F16" s="149" t="s">
        <v>1400</v>
      </c>
    </row>
    <row r="17" spans="1:6" ht="15.75">
      <c r="A17" s="148" t="s">
        <v>1408</v>
      </c>
      <c r="B17" s="7">
        <v>20</v>
      </c>
      <c r="C17" s="7">
        <v>19</v>
      </c>
      <c r="D17" s="7">
        <v>19</v>
      </c>
      <c r="E17" s="7">
        <v>8</v>
      </c>
      <c r="F17" s="149">
        <v>5</v>
      </c>
    </row>
    <row r="18" spans="1:6" ht="15.75">
      <c r="A18" s="148" t="s">
        <v>1409</v>
      </c>
      <c r="B18" s="153">
        <v>3780</v>
      </c>
      <c r="C18" s="153">
        <v>3148</v>
      </c>
      <c r="D18" s="153">
        <v>3383</v>
      </c>
      <c r="E18" s="153">
        <v>2625</v>
      </c>
      <c r="F18" s="154">
        <v>1175</v>
      </c>
    </row>
    <row r="19" spans="1:6" ht="31.5">
      <c r="A19" s="148" t="s">
        <v>1410</v>
      </c>
      <c r="B19" s="153">
        <v>7580</v>
      </c>
      <c r="C19" s="153">
        <v>6372</v>
      </c>
      <c r="D19" s="153">
        <v>5897</v>
      </c>
      <c r="E19" s="153">
        <v>2625</v>
      </c>
      <c r="F19" s="154">
        <v>1175</v>
      </c>
    </row>
    <row r="20" spans="1:6" ht="16.5" thickBot="1">
      <c r="A20" s="155" t="s">
        <v>1411</v>
      </c>
      <c r="B20" s="59">
        <v>7</v>
      </c>
      <c r="C20" s="59">
        <v>5</v>
      </c>
      <c r="D20" s="59" t="s">
        <v>1400</v>
      </c>
      <c r="E20" s="59">
        <v>4</v>
      </c>
      <c r="F20" s="60">
        <v>1</v>
      </c>
    </row>
    <row r="21" spans="1:6" ht="15.75">
      <c r="A21" s="87"/>
      <c r="B21" s="156"/>
      <c r="C21" s="156"/>
      <c r="D21" s="156"/>
      <c r="E21" s="156"/>
      <c r="F21" s="156"/>
    </row>
    <row r="22" ht="15.75">
      <c r="A22" s="2"/>
    </row>
    <row r="23" ht="16.5" thickBot="1">
      <c r="A23" s="140" t="s">
        <v>1412</v>
      </c>
    </row>
    <row r="24" spans="1:6" s="144" customFormat="1" ht="12.75">
      <c r="A24" s="157" t="s">
        <v>1006</v>
      </c>
      <c r="B24" s="158" t="s">
        <v>1023</v>
      </c>
      <c r="C24" s="158" t="s">
        <v>1024</v>
      </c>
      <c r="D24" s="158" t="s">
        <v>1025</v>
      </c>
      <c r="E24" s="158" t="s">
        <v>1039</v>
      </c>
      <c r="F24" s="159" t="s">
        <v>1395</v>
      </c>
    </row>
    <row r="25" spans="1:6" ht="15.75">
      <c r="A25" s="687" t="s">
        <v>1413</v>
      </c>
      <c r="B25" s="688"/>
      <c r="C25" s="688"/>
      <c r="D25" s="688"/>
      <c r="E25" s="688"/>
      <c r="F25" s="689"/>
    </row>
    <row r="26" spans="1:6" ht="15.75">
      <c r="A26" s="148" t="s">
        <v>1414</v>
      </c>
      <c r="B26" s="7">
        <v>19</v>
      </c>
      <c r="C26" s="7">
        <v>12</v>
      </c>
      <c r="D26" s="7">
        <v>16</v>
      </c>
      <c r="E26" s="7">
        <v>9</v>
      </c>
      <c r="F26" s="149">
        <v>10</v>
      </c>
    </row>
    <row r="27" spans="1:6" ht="31.5">
      <c r="A27" s="148" t="s">
        <v>1415</v>
      </c>
      <c r="B27" s="7">
        <v>10</v>
      </c>
      <c r="C27" s="7">
        <v>11</v>
      </c>
      <c r="D27" s="7">
        <v>11</v>
      </c>
      <c r="E27" s="7">
        <v>6</v>
      </c>
      <c r="F27" s="149">
        <v>2</v>
      </c>
    </row>
    <row r="28" spans="1:6" ht="15.75">
      <c r="A28" s="148" t="s">
        <v>1416</v>
      </c>
      <c r="B28" s="7">
        <v>2</v>
      </c>
      <c r="C28" s="7">
        <v>3</v>
      </c>
      <c r="D28" s="7">
        <v>1</v>
      </c>
      <c r="E28" s="7">
        <v>3</v>
      </c>
      <c r="F28" s="149">
        <v>1</v>
      </c>
    </row>
    <row r="29" spans="1:6" ht="15.75">
      <c r="A29" s="148" t="s">
        <v>1417</v>
      </c>
      <c r="B29" s="7">
        <v>9</v>
      </c>
      <c r="C29" s="7">
        <v>10</v>
      </c>
      <c r="D29" s="7">
        <v>9</v>
      </c>
      <c r="E29" s="7">
        <v>7</v>
      </c>
      <c r="F29" s="149">
        <v>2</v>
      </c>
    </row>
    <row r="30" spans="1:6" ht="15.75">
      <c r="A30" s="148" t="s">
        <v>1418</v>
      </c>
      <c r="B30" s="7">
        <v>3</v>
      </c>
      <c r="C30" s="7">
        <v>3</v>
      </c>
      <c r="D30" s="7">
        <v>3</v>
      </c>
      <c r="E30" s="7">
        <v>3</v>
      </c>
      <c r="F30" s="149">
        <v>6</v>
      </c>
    </row>
    <row r="31" spans="1:6" ht="16.5" thickBot="1">
      <c r="A31" s="150" t="s">
        <v>1419</v>
      </c>
      <c r="B31" s="151">
        <v>1</v>
      </c>
      <c r="C31" s="151">
        <v>3</v>
      </c>
      <c r="D31" s="151">
        <v>1</v>
      </c>
      <c r="E31" s="151">
        <v>1</v>
      </c>
      <c r="F31" s="152">
        <v>0</v>
      </c>
    </row>
    <row r="32" spans="1:6" ht="15.75">
      <c r="A32" s="684" t="s">
        <v>1420</v>
      </c>
      <c r="B32" s="685"/>
      <c r="C32" s="685"/>
      <c r="D32" s="685"/>
      <c r="E32" s="685"/>
      <c r="F32" s="686"/>
    </row>
    <row r="33" spans="1:6" ht="15.75">
      <c r="A33" s="148" t="s">
        <v>1421</v>
      </c>
      <c r="B33" s="9">
        <v>0</v>
      </c>
      <c r="C33" s="9">
        <v>2</v>
      </c>
      <c r="D33" s="9">
        <v>2</v>
      </c>
      <c r="E33" s="9">
        <v>1</v>
      </c>
      <c r="F33" s="160">
        <v>1</v>
      </c>
    </row>
    <row r="34" spans="1:6" ht="15.75">
      <c r="A34" s="148" t="s">
        <v>1422</v>
      </c>
      <c r="B34" s="9">
        <v>0</v>
      </c>
      <c r="C34" s="9">
        <v>0</v>
      </c>
      <c r="D34" s="9">
        <v>1</v>
      </c>
      <c r="E34" s="9">
        <v>1</v>
      </c>
      <c r="F34" s="160">
        <v>0</v>
      </c>
    </row>
    <row r="35" spans="1:6" ht="16.5" thickBot="1">
      <c r="A35" s="161" t="s">
        <v>1423</v>
      </c>
      <c r="B35" s="162">
        <v>0</v>
      </c>
      <c r="C35" s="162">
        <v>0</v>
      </c>
      <c r="D35" s="162">
        <v>0</v>
      </c>
      <c r="E35" s="162">
        <v>0</v>
      </c>
      <c r="F35" s="163">
        <v>0</v>
      </c>
    </row>
    <row r="36" spans="1:6" ht="15.75">
      <c r="A36" s="684" t="s">
        <v>1424</v>
      </c>
      <c r="B36" s="685"/>
      <c r="C36" s="685"/>
      <c r="D36" s="685"/>
      <c r="E36" s="685"/>
      <c r="F36" s="686"/>
    </row>
    <row r="37" spans="1:6" ht="15.75">
      <c r="A37" s="148" t="s">
        <v>1421</v>
      </c>
      <c r="B37" s="9">
        <v>1</v>
      </c>
      <c r="C37" s="9">
        <v>5</v>
      </c>
      <c r="D37" s="9">
        <v>1</v>
      </c>
      <c r="E37" s="9">
        <v>0</v>
      </c>
      <c r="F37" s="160">
        <v>0</v>
      </c>
    </row>
    <row r="38" spans="1:6" ht="16.5" thickBot="1">
      <c r="A38" s="155" t="s">
        <v>1422</v>
      </c>
      <c r="B38" s="162">
        <v>1</v>
      </c>
      <c r="C38" s="162">
        <v>6</v>
      </c>
      <c r="D38" s="162">
        <v>0</v>
      </c>
      <c r="E38" s="162">
        <v>0</v>
      </c>
      <c r="F38" s="163">
        <v>1</v>
      </c>
    </row>
    <row r="39" spans="1:6" ht="15.75">
      <c r="A39" s="684" t="s">
        <v>0</v>
      </c>
      <c r="B39" s="685"/>
      <c r="C39" s="685"/>
      <c r="D39" s="685"/>
      <c r="E39" s="685"/>
      <c r="F39" s="686"/>
    </row>
    <row r="40" spans="1:6" ht="15.75">
      <c r="A40" s="148" t="s">
        <v>1421</v>
      </c>
      <c r="B40" s="9">
        <v>4</v>
      </c>
      <c r="C40" s="9">
        <v>0</v>
      </c>
      <c r="D40" s="9">
        <v>3</v>
      </c>
      <c r="E40" s="9">
        <v>2</v>
      </c>
      <c r="F40" s="160">
        <v>2</v>
      </c>
    </row>
    <row r="41" spans="1:6" ht="15.75">
      <c r="A41" s="148" t="s">
        <v>1422</v>
      </c>
      <c r="B41" s="9">
        <v>2</v>
      </c>
      <c r="C41" s="9">
        <v>0</v>
      </c>
      <c r="D41" s="9">
        <v>3</v>
      </c>
      <c r="E41" s="9">
        <v>3</v>
      </c>
      <c r="F41" s="160">
        <v>1</v>
      </c>
    </row>
    <row r="42" spans="1:6" ht="15.75">
      <c r="A42" s="681" t="s">
        <v>1</v>
      </c>
      <c r="B42" s="682"/>
      <c r="C42" s="682"/>
      <c r="D42" s="682"/>
      <c r="E42" s="682"/>
      <c r="F42" s="683"/>
    </row>
    <row r="43" spans="1:6" ht="16.5" thickBot="1">
      <c r="A43" s="161" t="s">
        <v>2</v>
      </c>
      <c r="B43" s="162">
        <v>8</v>
      </c>
      <c r="C43" s="162">
        <v>8</v>
      </c>
      <c r="D43" s="162">
        <v>8</v>
      </c>
      <c r="E43" s="162">
        <v>7</v>
      </c>
      <c r="F43" s="163">
        <v>7</v>
      </c>
    </row>
    <row r="44" spans="1:6" ht="15.75">
      <c r="A44" s="88"/>
      <c r="B44" s="274"/>
      <c r="C44" s="274"/>
      <c r="D44" s="274"/>
      <c r="E44" s="274"/>
      <c r="F44" s="274"/>
    </row>
    <row r="45" spans="1:6" ht="15.75">
      <c r="A45" s="88"/>
      <c r="B45" s="274"/>
      <c r="C45" s="274"/>
      <c r="D45" s="274"/>
      <c r="E45" s="274"/>
      <c r="F45" s="274"/>
    </row>
    <row r="46" spans="1:6" ht="15.75">
      <c r="A46" s="88"/>
      <c r="B46" s="88"/>
      <c r="C46" s="88"/>
      <c r="D46" s="88"/>
      <c r="E46" s="88"/>
      <c r="F46" s="88"/>
    </row>
    <row r="47" spans="1:6" ht="15.75">
      <c r="A47" s="88"/>
      <c r="B47" s="88"/>
      <c r="C47" s="88"/>
      <c r="D47" s="88"/>
      <c r="E47" s="88"/>
      <c r="F47" s="88"/>
    </row>
    <row r="48" spans="1:6" ht="15.75">
      <c r="A48" s="88"/>
      <c r="B48" s="88"/>
      <c r="C48" s="88"/>
      <c r="D48" s="88"/>
      <c r="E48" s="88"/>
      <c r="F48" s="137" t="s">
        <v>1391</v>
      </c>
    </row>
    <row r="49" spans="1:6" ht="15.75">
      <c r="A49" s="88"/>
      <c r="B49" s="88"/>
      <c r="C49" s="88"/>
      <c r="D49" s="88"/>
      <c r="E49" s="88"/>
      <c r="F49" s="138" t="s">
        <v>1392</v>
      </c>
    </row>
    <row r="50" ht="16.5" thickBot="1">
      <c r="A50" s="164" t="s">
        <v>3</v>
      </c>
    </row>
    <row r="51" spans="1:6" s="144" customFormat="1" ht="13.5" thickBot="1">
      <c r="A51" s="157" t="s">
        <v>1006</v>
      </c>
      <c r="B51" s="158" t="s">
        <v>1023</v>
      </c>
      <c r="C51" s="158" t="s">
        <v>1024</v>
      </c>
      <c r="D51" s="158" t="s">
        <v>1025</v>
      </c>
      <c r="E51" s="158" t="s">
        <v>1039</v>
      </c>
      <c r="F51" s="159" t="s">
        <v>1395</v>
      </c>
    </row>
    <row r="52" spans="1:6" ht="15.75">
      <c r="A52" s="684" t="s">
        <v>4</v>
      </c>
      <c r="B52" s="685"/>
      <c r="C52" s="685"/>
      <c r="D52" s="685"/>
      <c r="E52" s="685"/>
      <c r="F52" s="686"/>
    </row>
    <row r="53" spans="1:6" ht="15.75">
      <c r="A53" s="548" t="s">
        <v>1253</v>
      </c>
      <c r="B53" s="554">
        <v>205</v>
      </c>
      <c r="C53" s="554">
        <v>205</v>
      </c>
      <c r="D53" s="554">
        <v>205</v>
      </c>
      <c r="E53" s="554">
        <v>204</v>
      </c>
      <c r="F53" s="555">
        <v>208</v>
      </c>
    </row>
    <row r="54" spans="1:6" ht="15.75">
      <c r="A54" s="546" t="s">
        <v>5</v>
      </c>
      <c r="B54" s="549">
        <v>180</v>
      </c>
      <c r="C54" s="549">
        <v>178</v>
      </c>
      <c r="D54" s="549">
        <v>178</v>
      </c>
      <c r="E54" s="549">
        <v>176</v>
      </c>
      <c r="F54" s="550">
        <v>178</v>
      </c>
    </row>
    <row r="55" spans="1:6" ht="15.75">
      <c r="A55" s="165" t="s">
        <v>6</v>
      </c>
      <c r="B55" s="9">
        <v>67</v>
      </c>
      <c r="C55" s="9">
        <v>65</v>
      </c>
      <c r="D55" s="9">
        <v>65</v>
      </c>
      <c r="E55" s="9">
        <v>64</v>
      </c>
      <c r="F55" s="160">
        <v>65</v>
      </c>
    </row>
    <row r="56" spans="1:6" ht="15.75">
      <c r="A56" s="165" t="s">
        <v>7</v>
      </c>
      <c r="B56" s="9">
        <v>52</v>
      </c>
      <c r="C56" s="9">
        <v>52</v>
      </c>
      <c r="D56" s="9">
        <v>52</v>
      </c>
      <c r="E56" s="9">
        <v>52</v>
      </c>
      <c r="F56" s="160">
        <v>53</v>
      </c>
    </row>
    <row r="57" spans="1:6" ht="15.75">
      <c r="A57" s="165" t="s">
        <v>8</v>
      </c>
      <c r="B57" s="9">
        <v>3</v>
      </c>
      <c r="C57" s="9">
        <v>3</v>
      </c>
      <c r="D57" s="9">
        <v>3</v>
      </c>
      <c r="E57" s="9">
        <v>3</v>
      </c>
      <c r="F57" s="160">
        <v>3</v>
      </c>
    </row>
    <row r="58" spans="1:6" ht="15.75">
      <c r="A58" s="165" t="s">
        <v>9</v>
      </c>
      <c r="B58" s="9">
        <v>56</v>
      </c>
      <c r="C58" s="9">
        <v>56</v>
      </c>
      <c r="D58" s="9">
        <v>56</v>
      </c>
      <c r="E58" s="9">
        <v>55</v>
      </c>
      <c r="F58" s="160">
        <v>55</v>
      </c>
    </row>
    <row r="59" spans="1:6" ht="15.75">
      <c r="A59" s="165" t="s">
        <v>10</v>
      </c>
      <c r="B59" s="9">
        <v>2</v>
      </c>
      <c r="C59" s="9">
        <v>2</v>
      </c>
      <c r="D59" s="9">
        <v>2</v>
      </c>
      <c r="E59" s="9">
        <v>2</v>
      </c>
      <c r="F59" s="160">
        <v>2</v>
      </c>
    </row>
    <row r="60" spans="1:6" ht="15.75">
      <c r="A60" s="546" t="s">
        <v>11</v>
      </c>
      <c r="B60" s="549">
        <v>2</v>
      </c>
      <c r="C60" s="549">
        <v>4</v>
      </c>
      <c r="D60" s="549">
        <v>5</v>
      </c>
      <c r="E60" s="549">
        <v>6</v>
      </c>
      <c r="F60" s="550">
        <v>7</v>
      </c>
    </row>
    <row r="61" spans="1:6" ht="15.75">
      <c r="A61" s="165" t="s">
        <v>6</v>
      </c>
      <c r="B61" s="9">
        <v>1</v>
      </c>
      <c r="C61" s="9">
        <v>3</v>
      </c>
      <c r="D61" s="9">
        <v>4</v>
      </c>
      <c r="E61" s="9">
        <v>5</v>
      </c>
      <c r="F61" s="160">
        <v>5</v>
      </c>
    </row>
    <row r="62" spans="1:6" ht="15.75">
      <c r="A62" s="165" t="s">
        <v>7</v>
      </c>
      <c r="B62" s="9">
        <v>1</v>
      </c>
      <c r="C62" s="9">
        <v>1</v>
      </c>
      <c r="D62" s="9">
        <v>1</v>
      </c>
      <c r="E62" s="9">
        <v>1</v>
      </c>
      <c r="F62" s="160">
        <v>2</v>
      </c>
    </row>
    <row r="63" spans="1:6" ht="15.75" hidden="1">
      <c r="A63" s="165"/>
      <c r="B63" s="9"/>
      <c r="C63" s="9"/>
      <c r="D63" s="9"/>
      <c r="E63" s="9"/>
      <c r="F63" s="160"/>
    </row>
    <row r="64" spans="1:6" ht="15.75" hidden="1">
      <c r="A64" s="165"/>
      <c r="B64" s="9"/>
      <c r="C64" s="9"/>
      <c r="D64" s="9"/>
      <c r="E64" s="9"/>
      <c r="F64" s="160"/>
    </row>
    <row r="65" spans="1:6" ht="15.75">
      <c r="A65" s="546" t="s">
        <v>12</v>
      </c>
      <c r="B65" s="549">
        <v>11</v>
      </c>
      <c r="C65" s="549">
        <v>11</v>
      </c>
      <c r="D65" s="549">
        <v>10</v>
      </c>
      <c r="E65" s="549">
        <v>10</v>
      </c>
      <c r="F65" s="550">
        <v>11</v>
      </c>
    </row>
    <row r="66" spans="1:6" ht="15.75">
      <c r="A66" s="165" t="s">
        <v>6</v>
      </c>
      <c r="B66" s="9">
        <v>0</v>
      </c>
      <c r="C66" s="9">
        <v>0</v>
      </c>
      <c r="D66" s="9">
        <v>0</v>
      </c>
      <c r="E66" s="9">
        <v>0</v>
      </c>
      <c r="F66" s="160">
        <v>1</v>
      </c>
    </row>
    <row r="67" spans="1:6" ht="15.75">
      <c r="A67" s="165" t="s">
        <v>7</v>
      </c>
      <c r="B67" s="9">
        <v>11</v>
      </c>
      <c r="C67" s="9">
        <v>11</v>
      </c>
      <c r="D67" s="9">
        <v>10</v>
      </c>
      <c r="E67" s="9">
        <v>10</v>
      </c>
      <c r="F67" s="160">
        <v>10</v>
      </c>
    </row>
    <row r="68" spans="1:6" ht="15.75">
      <c r="A68" s="546" t="s">
        <v>28</v>
      </c>
      <c r="B68" s="549">
        <v>11</v>
      </c>
      <c r="C68" s="549">
        <v>11</v>
      </c>
      <c r="D68" s="549">
        <v>11</v>
      </c>
      <c r="E68" s="549">
        <v>11</v>
      </c>
      <c r="F68" s="550">
        <v>11</v>
      </c>
    </row>
    <row r="69" spans="1:6" ht="16.5" thickBot="1">
      <c r="A69" s="551" t="s">
        <v>29</v>
      </c>
      <c r="B69" s="552">
        <v>1</v>
      </c>
      <c r="C69" s="552">
        <v>1</v>
      </c>
      <c r="D69" s="552">
        <v>1</v>
      </c>
      <c r="E69" s="552">
        <v>1</v>
      </c>
      <c r="F69" s="553">
        <v>1</v>
      </c>
    </row>
    <row r="70" spans="1:6" ht="15.75">
      <c r="A70" s="678" t="s">
        <v>13</v>
      </c>
      <c r="B70" s="679"/>
      <c r="C70" s="679"/>
      <c r="D70" s="679"/>
      <c r="E70" s="679"/>
      <c r="F70" s="680"/>
    </row>
    <row r="71" spans="1:6" ht="15.75">
      <c r="A71" s="165" t="s">
        <v>14</v>
      </c>
      <c r="B71" s="166"/>
      <c r="C71" s="166"/>
      <c r="D71" s="81">
        <v>2462</v>
      </c>
      <c r="E71" s="81">
        <v>7978</v>
      </c>
      <c r="F71" s="167">
        <v>15950</v>
      </c>
    </row>
    <row r="72" spans="1:6" ht="15.75">
      <c r="A72" s="165" t="s">
        <v>15</v>
      </c>
      <c r="B72" s="166"/>
      <c r="C72" s="166"/>
      <c r="D72" s="81">
        <v>228</v>
      </c>
      <c r="E72" s="81">
        <v>153</v>
      </c>
      <c r="F72" s="167"/>
    </row>
    <row r="73" spans="1:6" ht="15.75">
      <c r="A73" s="165" t="s">
        <v>16</v>
      </c>
      <c r="B73" s="166"/>
      <c r="C73" s="166"/>
      <c r="D73" s="81">
        <v>13150</v>
      </c>
      <c r="E73" s="81">
        <v>19234</v>
      </c>
      <c r="F73" s="167">
        <v>10771</v>
      </c>
    </row>
    <row r="74" spans="1:6" ht="15.75">
      <c r="A74" s="165" t="s">
        <v>17</v>
      </c>
      <c r="B74" s="166"/>
      <c r="C74" s="166"/>
      <c r="D74" s="81">
        <v>15799</v>
      </c>
      <c r="E74" s="81">
        <v>6686</v>
      </c>
      <c r="F74" s="167">
        <v>5950</v>
      </c>
    </row>
    <row r="75" spans="1:6" ht="15.75">
      <c r="A75" s="165" t="s">
        <v>18</v>
      </c>
      <c r="B75" s="166"/>
      <c r="C75" s="166"/>
      <c r="D75" s="81">
        <v>2040</v>
      </c>
      <c r="E75" s="81"/>
      <c r="F75" s="167"/>
    </row>
    <row r="76" spans="1:6" ht="32.25" thickBot="1">
      <c r="A76" s="72" t="s">
        <v>19</v>
      </c>
      <c r="B76" s="168"/>
      <c r="C76" s="168"/>
      <c r="D76" s="169">
        <v>8026</v>
      </c>
      <c r="E76" s="169">
        <v>5785</v>
      </c>
      <c r="F76" s="170">
        <v>1822</v>
      </c>
    </row>
  </sheetData>
  <mergeCells count="11">
    <mergeCell ref="A70:F70"/>
    <mergeCell ref="A42:F42"/>
    <mergeCell ref="A52:F52"/>
    <mergeCell ref="A25:F25"/>
    <mergeCell ref="A32:F32"/>
    <mergeCell ref="A36:F36"/>
    <mergeCell ref="A39:F39"/>
    <mergeCell ref="A3:F3"/>
    <mergeCell ref="A5:F5"/>
    <mergeCell ref="A7:F7"/>
    <mergeCell ref="A15:F15"/>
  </mergeCells>
  <printOptions/>
  <pageMargins left="0.75" right="0.75" top="1" bottom="1" header="0.5" footer="0.5"/>
  <pageSetup horizontalDpi="200" verticalDpi="200" orientation="portrait" paperSize="9" scale="95" r:id="rId1"/>
  <headerFooter alignWithMargins="0">
    <oddHeader>&amp;C&amp;P</oddHeader>
    <oddFooter>&amp;L&amp;"Arial,Dőlt"&amp;8&amp;Z&amp;F&amp;R&amp;9&amp;A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88">
      <selection activeCell="D78" sqref="D78"/>
    </sheetView>
  </sheetViews>
  <sheetFormatPr defaultColWidth="9.140625" defaultRowHeight="12.75"/>
  <cols>
    <col min="1" max="1" width="29.57421875" style="189" customWidth="1"/>
    <col min="2" max="2" width="9.421875" style="189" customWidth="1"/>
    <col min="3" max="3" width="12.8515625" style="189" customWidth="1"/>
    <col min="4" max="4" width="13.28125" style="189" customWidth="1"/>
    <col min="5" max="5" width="26.00390625" style="189" customWidth="1"/>
    <col min="6" max="6" width="67.00390625" style="190" customWidth="1"/>
    <col min="7" max="16384" width="9.140625" style="189" customWidth="1"/>
  </cols>
  <sheetData>
    <row r="1" spans="1:6" ht="15">
      <c r="A1" s="507" t="s">
        <v>1003</v>
      </c>
      <c r="F1" s="190" t="s">
        <v>640</v>
      </c>
    </row>
    <row r="2" spans="1:6" ht="23.25" customHeight="1">
      <c r="A2" s="690" t="s">
        <v>20</v>
      </c>
      <c r="B2" s="691"/>
      <c r="C2" s="691"/>
      <c r="D2" s="691"/>
      <c r="E2" s="691"/>
      <c r="F2" s="691"/>
    </row>
    <row r="3" spans="1:6" s="509" customFormat="1" ht="31.5">
      <c r="A3" s="505" t="s">
        <v>1006</v>
      </c>
      <c r="B3" s="505" t="s">
        <v>21</v>
      </c>
      <c r="C3" s="505" t="s">
        <v>22</v>
      </c>
      <c r="D3" s="505" t="s">
        <v>23</v>
      </c>
      <c r="E3" s="505" t="s">
        <v>24</v>
      </c>
      <c r="F3" s="506" t="s">
        <v>25</v>
      </c>
    </row>
    <row r="4" spans="1:6" s="508" customFormat="1" ht="15">
      <c r="A4" s="692" t="s">
        <v>26</v>
      </c>
      <c r="B4" s="692"/>
      <c r="C4" s="693"/>
      <c r="D4" s="693"/>
      <c r="E4" s="693"/>
      <c r="F4" s="693"/>
    </row>
    <row r="5" spans="1:6" ht="15">
      <c r="A5" s="694" t="s">
        <v>27</v>
      </c>
      <c r="B5" s="695"/>
      <c r="C5" s="695"/>
      <c r="D5" s="695"/>
      <c r="E5" s="695"/>
      <c r="F5" s="695"/>
    </row>
    <row r="6" spans="1:6" ht="114.75">
      <c r="A6" s="173" t="s">
        <v>32</v>
      </c>
      <c r="B6" s="173" t="s">
        <v>33</v>
      </c>
      <c r="C6" s="173" t="s">
        <v>34</v>
      </c>
      <c r="D6" s="173" t="s">
        <v>35</v>
      </c>
      <c r="E6" s="173" t="s">
        <v>36</v>
      </c>
      <c r="F6" s="174" t="s">
        <v>43</v>
      </c>
    </row>
    <row r="7" spans="1:6" s="190" customFormat="1" ht="140.25">
      <c r="A7" s="175" t="s">
        <v>44</v>
      </c>
      <c r="B7" s="176" t="s">
        <v>45</v>
      </c>
      <c r="C7" s="176" t="s">
        <v>34</v>
      </c>
      <c r="D7" s="176" t="s">
        <v>46</v>
      </c>
      <c r="E7" s="176" t="s">
        <v>47</v>
      </c>
      <c r="F7" s="174" t="s">
        <v>242</v>
      </c>
    </row>
    <row r="8" spans="1:6" ht="38.25">
      <c r="A8" s="173" t="s">
        <v>48</v>
      </c>
      <c r="B8" s="173" t="s">
        <v>49</v>
      </c>
      <c r="C8" s="173" t="s">
        <v>34</v>
      </c>
      <c r="D8" s="173" t="s">
        <v>50</v>
      </c>
      <c r="E8" s="173" t="s">
        <v>1003</v>
      </c>
      <c r="F8" s="176" t="s">
        <v>51</v>
      </c>
    </row>
    <row r="9" spans="1:6" ht="38.25">
      <c r="A9" s="173" t="s">
        <v>52</v>
      </c>
      <c r="B9" s="173" t="s">
        <v>53</v>
      </c>
      <c r="C9" s="173"/>
      <c r="D9" s="173"/>
      <c r="E9" s="173"/>
      <c r="F9" s="176" t="s">
        <v>54</v>
      </c>
    </row>
    <row r="10" spans="1:6" ht="38.25">
      <c r="A10" s="173" t="s">
        <v>55</v>
      </c>
      <c r="B10" s="173" t="s">
        <v>56</v>
      </c>
      <c r="C10" s="173" t="s">
        <v>34</v>
      </c>
      <c r="D10" s="173" t="s">
        <v>57</v>
      </c>
      <c r="E10" s="173" t="s">
        <v>58</v>
      </c>
      <c r="F10" s="174" t="s">
        <v>243</v>
      </c>
    </row>
    <row r="11" spans="1:6" ht="38.25">
      <c r="A11" s="173" t="s">
        <v>59</v>
      </c>
      <c r="B11" s="173"/>
      <c r="C11" s="173" t="s">
        <v>34</v>
      </c>
      <c r="D11" s="173" t="s">
        <v>60</v>
      </c>
      <c r="E11" s="173" t="s">
        <v>1003</v>
      </c>
      <c r="F11" s="174" t="s">
        <v>244</v>
      </c>
    </row>
    <row r="12" spans="1:6" ht="38.25">
      <c r="A12" s="173" t="s">
        <v>61</v>
      </c>
      <c r="B12" s="173"/>
      <c r="C12" s="173" t="s">
        <v>34</v>
      </c>
      <c r="D12" s="173" t="s">
        <v>62</v>
      </c>
      <c r="E12" s="173" t="s">
        <v>1003</v>
      </c>
      <c r="F12" s="174" t="s">
        <v>63</v>
      </c>
    </row>
    <row r="13" spans="1:6" ht="15">
      <c r="A13" s="694" t="s">
        <v>64</v>
      </c>
      <c r="B13" s="695"/>
      <c r="C13" s="695"/>
      <c r="D13" s="695"/>
      <c r="E13" s="695"/>
      <c r="F13" s="695"/>
    </row>
    <row r="14" spans="1:6" ht="15">
      <c r="A14" s="696" t="s">
        <v>65</v>
      </c>
      <c r="B14" s="697"/>
      <c r="C14" s="172"/>
      <c r="D14" s="172"/>
      <c r="E14" s="172"/>
      <c r="F14" s="179"/>
    </row>
    <row r="15" spans="1:6" ht="140.25">
      <c r="A15" s="180" t="s">
        <v>66</v>
      </c>
      <c r="B15" s="173"/>
      <c r="C15" s="173" t="s">
        <v>34</v>
      </c>
      <c r="D15" s="173" t="s">
        <v>34</v>
      </c>
      <c r="E15" s="173" t="s">
        <v>1003</v>
      </c>
      <c r="F15" s="174" t="s">
        <v>1174</v>
      </c>
    </row>
    <row r="16" spans="1:6" ht="63.75">
      <c r="A16" s="180" t="s">
        <v>69</v>
      </c>
      <c r="B16" s="173"/>
      <c r="C16" s="173" t="s">
        <v>34</v>
      </c>
      <c r="D16" s="173" t="s">
        <v>34</v>
      </c>
      <c r="E16" s="173" t="s">
        <v>1003</v>
      </c>
      <c r="F16" s="181" t="s">
        <v>70</v>
      </c>
    </row>
    <row r="17" spans="1:6" ht="63.75">
      <c r="A17" s="180" t="s">
        <v>71</v>
      </c>
      <c r="B17" s="173" t="s">
        <v>72</v>
      </c>
      <c r="C17" s="173" t="s">
        <v>73</v>
      </c>
      <c r="D17" s="173" t="s">
        <v>74</v>
      </c>
      <c r="E17" s="173" t="s">
        <v>1003</v>
      </c>
      <c r="F17" s="174" t="s">
        <v>75</v>
      </c>
    </row>
    <row r="18" spans="1:6" ht="38.25">
      <c r="A18" s="180" t="s">
        <v>76</v>
      </c>
      <c r="B18" s="173" t="s">
        <v>90</v>
      </c>
      <c r="C18" s="173" t="s">
        <v>91</v>
      </c>
      <c r="D18" s="173" t="s">
        <v>92</v>
      </c>
      <c r="E18" s="173" t="s">
        <v>1003</v>
      </c>
      <c r="F18" s="176" t="s">
        <v>93</v>
      </c>
    </row>
    <row r="19" spans="1:6" ht="38.25">
      <c r="A19" s="173" t="s">
        <v>94</v>
      </c>
      <c r="B19" s="173"/>
      <c r="C19" s="173" t="s">
        <v>34</v>
      </c>
      <c r="D19" s="173" t="s">
        <v>95</v>
      </c>
      <c r="E19" s="173"/>
      <c r="F19" s="174" t="s">
        <v>96</v>
      </c>
    </row>
    <row r="20" spans="1:6" ht="51">
      <c r="A20" s="180" t="s">
        <v>97</v>
      </c>
      <c r="B20" s="173"/>
      <c r="C20" s="173" t="s">
        <v>98</v>
      </c>
      <c r="D20" s="173"/>
      <c r="E20" s="173" t="s">
        <v>99</v>
      </c>
      <c r="F20" s="174" t="s">
        <v>100</v>
      </c>
    </row>
    <row r="21" spans="1:6" ht="38.25">
      <c r="A21" s="180" t="s">
        <v>101</v>
      </c>
      <c r="B21" s="173"/>
      <c r="C21" s="173" t="s">
        <v>102</v>
      </c>
      <c r="D21" s="173"/>
      <c r="E21" s="173" t="s">
        <v>1003</v>
      </c>
      <c r="F21" s="176" t="s">
        <v>245</v>
      </c>
    </row>
    <row r="22" spans="1:6" ht="63.75">
      <c r="A22" s="180" t="s">
        <v>103</v>
      </c>
      <c r="B22" s="173" t="s">
        <v>72</v>
      </c>
      <c r="C22" s="173" t="s">
        <v>104</v>
      </c>
      <c r="D22" s="173" t="s">
        <v>105</v>
      </c>
      <c r="E22" s="173" t="s">
        <v>1003</v>
      </c>
      <c r="F22" s="174" t="s">
        <v>106</v>
      </c>
    </row>
    <row r="23" spans="1:6" ht="25.5">
      <c r="A23" s="182" t="s">
        <v>107</v>
      </c>
      <c r="B23" s="182"/>
      <c r="C23" s="182" t="s">
        <v>108</v>
      </c>
      <c r="D23" s="182" t="s">
        <v>109</v>
      </c>
      <c r="E23" s="182" t="s">
        <v>1003</v>
      </c>
      <c r="F23" s="534" t="s">
        <v>110</v>
      </c>
    </row>
    <row r="24" spans="1:6" ht="25.5">
      <c r="A24" s="182" t="s">
        <v>111</v>
      </c>
      <c r="B24" s="182"/>
      <c r="C24" s="182" t="s">
        <v>108</v>
      </c>
      <c r="D24" s="182" t="s">
        <v>109</v>
      </c>
      <c r="E24" s="182" t="s">
        <v>1003</v>
      </c>
      <c r="F24" s="534" t="s">
        <v>110</v>
      </c>
    </row>
    <row r="25" spans="1:6" s="190" customFormat="1" ht="25.5">
      <c r="A25" s="183" t="s">
        <v>112</v>
      </c>
      <c r="B25" s="183" t="s">
        <v>113</v>
      </c>
      <c r="C25" s="183" t="s">
        <v>114</v>
      </c>
      <c r="D25" s="183" t="s">
        <v>115</v>
      </c>
      <c r="E25" s="183" t="s">
        <v>1003</v>
      </c>
      <c r="F25" s="534" t="s">
        <v>246</v>
      </c>
    </row>
    <row r="26" spans="1:6" s="190" customFormat="1" ht="25.5">
      <c r="A26" s="183" t="s">
        <v>116</v>
      </c>
      <c r="B26" s="183"/>
      <c r="C26" s="183" t="s">
        <v>108</v>
      </c>
      <c r="D26" s="183" t="s">
        <v>109</v>
      </c>
      <c r="E26" s="183" t="s">
        <v>1003</v>
      </c>
      <c r="F26" s="534" t="s">
        <v>117</v>
      </c>
    </row>
    <row r="27" spans="1:6" s="190" customFormat="1" ht="25.5">
      <c r="A27" s="183" t="s">
        <v>118</v>
      </c>
      <c r="B27" s="183"/>
      <c r="C27" s="183" t="s">
        <v>119</v>
      </c>
      <c r="D27" s="183" t="s">
        <v>119</v>
      </c>
      <c r="E27" s="183" t="s">
        <v>1003</v>
      </c>
      <c r="F27" s="534" t="s">
        <v>247</v>
      </c>
    </row>
    <row r="28" spans="1:6" s="190" customFormat="1" ht="25.5">
      <c r="A28" s="183" t="s">
        <v>120</v>
      </c>
      <c r="B28" s="183"/>
      <c r="C28" s="183" t="s">
        <v>121</v>
      </c>
      <c r="D28" s="183" t="s">
        <v>109</v>
      </c>
      <c r="E28" s="183" t="s">
        <v>1003</v>
      </c>
      <c r="F28" s="534" t="s">
        <v>117</v>
      </c>
    </row>
    <row r="29" spans="1:6" s="190" customFormat="1" ht="25.5">
      <c r="A29" s="183" t="s">
        <v>122</v>
      </c>
      <c r="B29" s="183"/>
      <c r="C29" s="183" t="s">
        <v>121</v>
      </c>
      <c r="D29" s="183" t="s">
        <v>109</v>
      </c>
      <c r="E29" s="183" t="s">
        <v>1003</v>
      </c>
      <c r="F29" s="534" t="s">
        <v>117</v>
      </c>
    </row>
    <row r="30" spans="1:6" s="190" customFormat="1" ht="25.5">
      <c r="A30" s="183" t="s">
        <v>123</v>
      </c>
      <c r="B30" s="183"/>
      <c r="C30" s="183" t="s">
        <v>121</v>
      </c>
      <c r="D30" s="183" t="s">
        <v>109</v>
      </c>
      <c r="E30" s="183" t="s">
        <v>1003</v>
      </c>
      <c r="F30" s="534" t="s">
        <v>117</v>
      </c>
    </row>
    <row r="31" spans="1:6" s="190" customFormat="1" ht="38.25">
      <c r="A31" s="183" t="s">
        <v>124</v>
      </c>
      <c r="B31" s="183"/>
      <c r="C31" s="183" t="s">
        <v>125</v>
      </c>
      <c r="D31" s="183"/>
      <c r="E31" s="183" t="s">
        <v>1003</v>
      </c>
      <c r="F31" s="534" t="s">
        <v>126</v>
      </c>
    </row>
    <row r="32" spans="1:6" ht="38.25">
      <c r="A32" s="180" t="s">
        <v>127</v>
      </c>
      <c r="B32" s="173"/>
      <c r="C32" s="173" t="s">
        <v>34</v>
      </c>
      <c r="D32" s="173" t="s">
        <v>128</v>
      </c>
      <c r="E32" s="173" t="s">
        <v>1003</v>
      </c>
      <c r="F32" s="176" t="s">
        <v>129</v>
      </c>
    </row>
    <row r="33" spans="1:6" ht="38.25">
      <c r="A33" s="180" t="s">
        <v>130</v>
      </c>
      <c r="B33" s="173" t="s">
        <v>72</v>
      </c>
      <c r="C33" s="173" t="s">
        <v>91</v>
      </c>
      <c r="D33" s="173" t="s">
        <v>131</v>
      </c>
      <c r="E33" s="173" t="s">
        <v>1003</v>
      </c>
      <c r="F33" s="174" t="s">
        <v>132</v>
      </c>
    </row>
    <row r="34" spans="1:6" ht="38.25">
      <c r="A34" s="184" t="s">
        <v>133</v>
      </c>
      <c r="B34" s="173" t="s">
        <v>134</v>
      </c>
      <c r="C34" s="173" t="s">
        <v>91</v>
      </c>
      <c r="D34" s="173" t="s">
        <v>135</v>
      </c>
      <c r="E34" s="173" t="s">
        <v>1003</v>
      </c>
      <c r="F34" s="174" t="s">
        <v>136</v>
      </c>
    </row>
    <row r="35" spans="1:6" ht="38.25">
      <c r="A35" s="180" t="s">
        <v>137</v>
      </c>
      <c r="B35" s="173"/>
      <c r="C35" s="173" t="s">
        <v>91</v>
      </c>
      <c r="D35" s="173" t="s">
        <v>138</v>
      </c>
      <c r="E35" s="173" t="s">
        <v>139</v>
      </c>
      <c r="F35" s="174" t="s">
        <v>1175</v>
      </c>
    </row>
    <row r="36" spans="1:6" ht="63.75">
      <c r="A36" s="180" t="s">
        <v>140</v>
      </c>
      <c r="B36" s="173"/>
      <c r="C36" s="173" t="s">
        <v>141</v>
      </c>
      <c r="D36" s="173" t="s">
        <v>135</v>
      </c>
      <c r="E36" s="173" t="s">
        <v>1003</v>
      </c>
      <c r="F36" s="535" t="s">
        <v>142</v>
      </c>
    </row>
    <row r="37" spans="1:6" ht="38.25">
      <c r="A37" s="173" t="s">
        <v>143</v>
      </c>
      <c r="B37" s="173" t="s">
        <v>90</v>
      </c>
      <c r="C37" s="173" t="s">
        <v>91</v>
      </c>
      <c r="D37" s="173" t="s">
        <v>144</v>
      </c>
      <c r="E37" s="173" t="s">
        <v>1003</v>
      </c>
      <c r="F37" s="174" t="s">
        <v>145</v>
      </c>
    </row>
    <row r="38" spans="1:6" ht="38.25">
      <c r="A38" s="180" t="s">
        <v>146</v>
      </c>
      <c r="B38" s="173" t="s">
        <v>90</v>
      </c>
      <c r="C38" s="173" t="s">
        <v>91</v>
      </c>
      <c r="D38" s="173" t="s">
        <v>147</v>
      </c>
      <c r="E38" s="173" t="s">
        <v>1003</v>
      </c>
      <c r="F38" s="176" t="s">
        <v>148</v>
      </c>
    </row>
    <row r="39" spans="1:6" ht="63.75">
      <c r="A39" s="184" t="s">
        <v>149</v>
      </c>
      <c r="B39" s="173" t="s">
        <v>72</v>
      </c>
      <c r="C39" s="173" t="s">
        <v>150</v>
      </c>
      <c r="D39" s="173" t="s">
        <v>151</v>
      </c>
      <c r="E39" s="173"/>
      <c r="F39" s="174" t="s">
        <v>248</v>
      </c>
    </row>
    <row r="40" spans="1:6" ht="63.75">
      <c r="A40" s="180" t="s">
        <v>152</v>
      </c>
      <c r="B40" s="173" t="s">
        <v>72</v>
      </c>
      <c r="C40" s="173" t="s">
        <v>150</v>
      </c>
      <c r="D40" s="173" t="s">
        <v>153</v>
      </c>
      <c r="E40" s="173" t="s">
        <v>1003</v>
      </c>
      <c r="F40" s="174" t="s">
        <v>154</v>
      </c>
    </row>
    <row r="41" spans="1:6" ht="63.75">
      <c r="A41" s="184" t="s">
        <v>155</v>
      </c>
      <c r="B41" s="173" t="s">
        <v>72</v>
      </c>
      <c r="C41" s="173" t="s">
        <v>150</v>
      </c>
      <c r="D41" s="173" t="s">
        <v>153</v>
      </c>
      <c r="E41" s="173" t="s">
        <v>1003</v>
      </c>
      <c r="F41" s="174" t="s">
        <v>154</v>
      </c>
    </row>
    <row r="42" spans="1:6" ht="38.25">
      <c r="A42" s="180" t="s">
        <v>156</v>
      </c>
      <c r="B42" s="173" t="s">
        <v>157</v>
      </c>
      <c r="C42" s="173" t="s">
        <v>91</v>
      </c>
      <c r="D42" s="173"/>
      <c r="E42" s="173"/>
      <c r="F42" s="174" t="s">
        <v>158</v>
      </c>
    </row>
    <row r="43" spans="1:6" ht="38.25">
      <c r="A43" s="180" t="s">
        <v>159</v>
      </c>
      <c r="B43" s="173" t="s">
        <v>72</v>
      </c>
      <c r="C43" s="173" t="s">
        <v>91</v>
      </c>
      <c r="D43" s="173"/>
      <c r="E43" s="173"/>
      <c r="F43" s="176"/>
    </row>
    <row r="44" spans="1:6" ht="51">
      <c r="A44" s="180" t="s">
        <v>160</v>
      </c>
      <c r="B44" s="173" t="s">
        <v>72</v>
      </c>
      <c r="C44" s="173" t="s">
        <v>91</v>
      </c>
      <c r="D44" s="173" t="s">
        <v>161</v>
      </c>
      <c r="E44" s="173" t="s">
        <v>1003</v>
      </c>
      <c r="F44" s="174" t="s">
        <v>162</v>
      </c>
    </row>
    <row r="45" spans="1:6" ht="63.75">
      <c r="A45" s="180" t="s">
        <v>163</v>
      </c>
      <c r="B45" s="173" t="s">
        <v>72</v>
      </c>
      <c r="C45" s="173" t="s">
        <v>150</v>
      </c>
      <c r="D45" s="173" t="s">
        <v>164</v>
      </c>
      <c r="E45" s="173" t="s">
        <v>1003</v>
      </c>
      <c r="F45" s="174" t="s">
        <v>165</v>
      </c>
    </row>
    <row r="46" spans="1:6" ht="38.25">
      <c r="A46" s="180" t="s">
        <v>169</v>
      </c>
      <c r="B46" s="173" t="s">
        <v>72</v>
      </c>
      <c r="C46" s="173" t="s">
        <v>91</v>
      </c>
      <c r="D46" s="173"/>
      <c r="E46" s="173"/>
      <c r="F46" s="176"/>
    </row>
    <row r="47" spans="1:6" ht="38.25">
      <c r="A47" s="173" t="s">
        <v>170</v>
      </c>
      <c r="B47" s="173"/>
      <c r="C47" s="173" t="s">
        <v>171</v>
      </c>
      <c r="D47" s="173" t="s">
        <v>172</v>
      </c>
      <c r="E47" s="173" t="s">
        <v>1268</v>
      </c>
      <c r="F47" s="174" t="s">
        <v>173</v>
      </c>
    </row>
    <row r="48" spans="1:6" s="190" customFormat="1" ht="25.5">
      <c r="A48" s="176" t="s">
        <v>174</v>
      </c>
      <c r="B48" s="176" t="s">
        <v>72</v>
      </c>
      <c r="C48" s="183" t="s">
        <v>121</v>
      </c>
      <c r="D48" s="183" t="s">
        <v>109</v>
      </c>
      <c r="E48" s="183" t="s">
        <v>1003</v>
      </c>
      <c r="F48" s="534" t="s">
        <v>175</v>
      </c>
    </row>
    <row r="49" spans="1:6" s="190" customFormat="1" ht="76.5">
      <c r="A49" s="176" t="s">
        <v>176</v>
      </c>
      <c r="B49" s="176"/>
      <c r="C49" s="183" t="s">
        <v>34</v>
      </c>
      <c r="D49" s="183" t="s">
        <v>177</v>
      </c>
      <c r="E49" s="183" t="s">
        <v>1003</v>
      </c>
      <c r="F49" s="534" t="s">
        <v>178</v>
      </c>
    </row>
    <row r="50" spans="1:6" ht="15">
      <c r="A50" s="698" t="s">
        <v>179</v>
      </c>
      <c r="B50" s="698"/>
      <c r="C50" s="172"/>
      <c r="D50" s="172"/>
      <c r="E50" s="172"/>
      <c r="F50" s="179"/>
    </row>
    <row r="51" spans="1:6" ht="51">
      <c r="A51" s="173" t="s">
        <v>180</v>
      </c>
      <c r="B51" s="173" t="s">
        <v>181</v>
      </c>
      <c r="C51" s="173" t="s">
        <v>182</v>
      </c>
      <c r="D51" s="173" t="s">
        <v>183</v>
      </c>
      <c r="E51" s="173" t="s">
        <v>1003</v>
      </c>
      <c r="F51" s="174" t="s">
        <v>184</v>
      </c>
    </row>
    <row r="52" spans="1:6" ht="25.5">
      <c r="A52" s="180" t="s">
        <v>185</v>
      </c>
      <c r="B52" s="699" t="s">
        <v>181</v>
      </c>
      <c r="C52" s="173" t="s">
        <v>186</v>
      </c>
      <c r="D52" s="173"/>
      <c r="E52" s="173"/>
      <c r="F52" s="176" t="s">
        <v>187</v>
      </c>
    </row>
    <row r="53" spans="1:6" ht="38.25">
      <c r="A53" s="180" t="s">
        <v>188</v>
      </c>
      <c r="B53" s="699"/>
      <c r="C53" s="173" t="s">
        <v>91</v>
      </c>
      <c r="D53" s="173"/>
      <c r="E53" s="173"/>
      <c r="F53" s="176" t="s">
        <v>187</v>
      </c>
    </row>
    <row r="54" spans="1:6" ht="38.25">
      <c r="A54" s="173" t="s">
        <v>189</v>
      </c>
      <c r="B54" s="173" t="s">
        <v>181</v>
      </c>
      <c r="C54" s="173" t="s">
        <v>91</v>
      </c>
      <c r="D54" s="173" t="s">
        <v>190</v>
      </c>
      <c r="E54" s="173" t="s">
        <v>1268</v>
      </c>
      <c r="F54" s="174" t="s">
        <v>1176</v>
      </c>
    </row>
    <row r="55" spans="1:6" ht="76.5">
      <c r="A55" s="173" t="s">
        <v>191</v>
      </c>
      <c r="B55" s="173"/>
      <c r="C55" s="173" t="s">
        <v>34</v>
      </c>
      <c r="D55" s="173" t="s">
        <v>192</v>
      </c>
      <c r="E55" s="173" t="s">
        <v>193</v>
      </c>
      <c r="F55" s="536" t="s">
        <v>1177</v>
      </c>
    </row>
    <row r="56" spans="1:6" ht="38.25">
      <c r="A56" s="173" t="s">
        <v>194</v>
      </c>
      <c r="B56" s="173"/>
      <c r="C56" s="173" t="s">
        <v>34</v>
      </c>
      <c r="D56" s="173" t="s">
        <v>195</v>
      </c>
      <c r="E56" s="173" t="s">
        <v>1003</v>
      </c>
      <c r="F56" s="174" t="s">
        <v>67</v>
      </c>
    </row>
    <row r="57" spans="1:6" s="190" customFormat="1" ht="38.25">
      <c r="A57" s="176" t="s">
        <v>196</v>
      </c>
      <c r="B57" s="176"/>
      <c r="C57" s="176" t="s">
        <v>197</v>
      </c>
      <c r="D57" s="176"/>
      <c r="E57" s="176" t="s">
        <v>198</v>
      </c>
      <c r="F57" s="174" t="s">
        <v>68</v>
      </c>
    </row>
    <row r="58" spans="1:6" s="190" customFormat="1" ht="38.25">
      <c r="A58" s="176" t="s">
        <v>199</v>
      </c>
      <c r="B58" s="176"/>
      <c r="C58" s="176" t="s">
        <v>200</v>
      </c>
      <c r="D58" s="176" t="s">
        <v>201</v>
      </c>
      <c r="E58" s="176" t="s">
        <v>1003</v>
      </c>
      <c r="F58" s="534" t="s">
        <v>249</v>
      </c>
    </row>
    <row r="59" spans="1:6" ht="28.5">
      <c r="A59" s="178" t="s">
        <v>202</v>
      </c>
      <c r="B59" s="172"/>
      <c r="C59" s="172"/>
      <c r="D59" s="172"/>
      <c r="E59" s="172"/>
      <c r="F59" s="179"/>
    </row>
    <row r="60" spans="1:6" ht="38.25">
      <c r="A60" s="180" t="s">
        <v>203</v>
      </c>
      <c r="B60" s="173" t="s">
        <v>72</v>
      </c>
      <c r="C60" s="173" t="s">
        <v>91</v>
      </c>
      <c r="D60" s="173" t="s">
        <v>115</v>
      </c>
      <c r="E60" s="173" t="s">
        <v>1003</v>
      </c>
      <c r="F60" s="174" t="s">
        <v>204</v>
      </c>
    </row>
    <row r="61" spans="1:6" ht="15">
      <c r="A61" s="180" t="s">
        <v>205</v>
      </c>
      <c r="B61" s="699" t="s">
        <v>72</v>
      </c>
      <c r="C61" s="699" t="s">
        <v>206</v>
      </c>
      <c r="D61" s="699" t="s">
        <v>207</v>
      </c>
      <c r="E61" s="173"/>
      <c r="F61" s="176"/>
    </row>
    <row r="62" spans="1:6" ht="25.5">
      <c r="A62" s="173" t="s">
        <v>208</v>
      </c>
      <c r="B62" s="699"/>
      <c r="C62" s="699"/>
      <c r="D62" s="699"/>
      <c r="E62" s="184" t="s">
        <v>1268</v>
      </c>
      <c r="F62" s="176" t="s">
        <v>209</v>
      </c>
    </row>
    <row r="63" spans="1:6" ht="25.5">
      <c r="A63" s="173" t="s">
        <v>210</v>
      </c>
      <c r="B63" s="699"/>
      <c r="C63" s="699"/>
      <c r="D63" s="699"/>
      <c r="E63" s="184" t="s">
        <v>1268</v>
      </c>
      <c r="F63" s="537" t="s">
        <v>211</v>
      </c>
    </row>
    <row r="64" spans="1:6" ht="25.5">
      <c r="A64" s="173" t="s">
        <v>212</v>
      </c>
      <c r="B64" s="699"/>
      <c r="C64" s="699"/>
      <c r="D64" s="699"/>
      <c r="E64" s="184" t="s">
        <v>1268</v>
      </c>
      <c r="F64" s="538" t="s">
        <v>213</v>
      </c>
    </row>
    <row r="65" spans="1:6" ht="38.25">
      <c r="A65" s="173" t="s">
        <v>214</v>
      </c>
      <c r="B65" s="173"/>
      <c r="C65" s="173" t="s">
        <v>215</v>
      </c>
      <c r="D65" s="173"/>
      <c r="E65" s="184" t="s">
        <v>1003</v>
      </c>
      <c r="F65" s="538" t="s">
        <v>216</v>
      </c>
    </row>
    <row r="66" spans="1:6" ht="15">
      <c r="A66" s="180" t="s">
        <v>217</v>
      </c>
      <c r="B66" s="699" t="s">
        <v>72</v>
      </c>
      <c r="C66" s="699" t="s">
        <v>206</v>
      </c>
      <c r="D66" s="699" t="s">
        <v>172</v>
      </c>
      <c r="E66" s="173"/>
      <c r="F66" s="176"/>
    </row>
    <row r="67" spans="1:6" ht="25.5">
      <c r="A67" s="173" t="s">
        <v>218</v>
      </c>
      <c r="B67" s="699"/>
      <c r="C67" s="699"/>
      <c r="D67" s="699"/>
      <c r="E67" s="173" t="s">
        <v>1003</v>
      </c>
      <c r="F67" s="176" t="s">
        <v>219</v>
      </c>
    </row>
    <row r="68" spans="1:6" ht="25.5">
      <c r="A68" s="173" t="s">
        <v>220</v>
      </c>
      <c r="B68" s="699"/>
      <c r="C68" s="699"/>
      <c r="D68" s="699"/>
      <c r="E68" s="173" t="s">
        <v>1003</v>
      </c>
      <c r="F68" s="176" t="s">
        <v>219</v>
      </c>
    </row>
    <row r="69" spans="1:6" ht="38.25">
      <c r="A69" s="180" t="s">
        <v>221</v>
      </c>
      <c r="B69" s="173" t="s">
        <v>72</v>
      </c>
      <c r="C69" s="173" t="s">
        <v>91</v>
      </c>
      <c r="D69" s="173"/>
      <c r="E69" s="173"/>
      <c r="F69" s="174" t="s">
        <v>222</v>
      </c>
    </row>
    <row r="70" spans="1:6" ht="38.25">
      <c r="A70" s="180" t="s">
        <v>223</v>
      </c>
      <c r="B70" s="173" t="s">
        <v>72</v>
      </c>
      <c r="C70" s="173" t="s">
        <v>91</v>
      </c>
      <c r="D70" s="173"/>
      <c r="E70" s="173"/>
      <c r="F70" s="174" t="s">
        <v>222</v>
      </c>
    </row>
    <row r="71" spans="1:6" ht="63.75">
      <c r="A71" s="173" t="s">
        <v>224</v>
      </c>
      <c r="B71" s="173"/>
      <c r="C71" s="173" t="s">
        <v>34</v>
      </c>
      <c r="D71" s="173" t="s">
        <v>225</v>
      </c>
      <c r="E71" s="184" t="s">
        <v>1268</v>
      </c>
      <c r="F71" s="537" t="s">
        <v>226</v>
      </c>
    </row>
    <row r="72" spans="1:6" ht="25.5">
      <c r="A72" s="173" t="s">
        <v>227</v>
      </c>
      <c r="B72" s="173"/>
      <c r="C72" s="173" t="s">
        <v>228</v>
      </c>
      <c r="D72" s="173" t="s">
        <v>228</v>
      </c>
      <c r="E72" s="184" t="s">
        <v>1268</v>
      </c>
      <c r="F72" s="186" t="s">
        <v>229</v>
      </c>
    </row>
    <row r="73" spans="1:6" ht="38.25">
      <c r="A73" s="173" t="s">
        <v>230</v>
      </c>
      <c r="B73" s="173"/>
      <c r="C73" s="173" t="s">
        <v>228</v>
      </c>
      <c r="D73" s="173" t="s">
        <v>231</v>
      </c>
      <c r="E73" s="184" t="s">
        <v>1268</v>
      </c>
      <c r="F73" s="538" t="s">
        <v>232</v>
      </c>
    </row>
    <row r="74" spans="1:6" ht="38.25">
      <c r="A74" s="173" t="s">
        <v>233</v>
      </c>
      <c r="B74" s="173"/>
      <c r="C74" s="173" t="s">
        <v>228</v>
      </c>
      <c r="D74" s="173" t="s">
        <v>231</v>
      </c>
      <c r="E74" s="184" t="s">
        <v>1003</v>
      </c>
      <c r="F74" s="538" t="s">
        <v>232</v>
      </c>
    </row>
    <row r="75" spans="1:6" s="190" customFormat="1" ht="25.5">
      <c r="A75" s="176" t="s">
        <v>234</v>
      </c>
      <c r="B75" s="176" t="s">
        <v>113</v>
      </c>
      <c r="C75" s="176" t="s">
        <v>115</v>
      </c>
      <c r="D75" s="176" t="s">
        <v>235</v>
      </c>
      <c r="E75" s="187" t="s">
        <v>1003</v>
      </c>
      <c r="F75" s="534" t="s">
        <v>236</v>
      </c>
    </row>
    <row r="76" spans="1:6" s="190" customFormat="1" ht="25.5">
      <c r="A76" s="176" t="s">
        <v>238</v>
      </c>
      <c r="B76" s="176"/>
      <c r="C76" s="176" t="s">
        <v>115</v>
      </c>
      <c r="D76" s="176" t="s">
        <v>235</v>
      </c>
      <c r="E76" s="187" t="s">
        <v>1003</v>
      </c>
      <c r="F76" s="534" t="s">
        <v>236</v>
      </c>
    </row>
    <row r="77" spans="1:6" ht="15">
      <c r="A77" s="178" t="s">
        <v>239</v>
      </c>
      <c r="B77" s="172"/>
      <c r="C77" s="172"/>
      <c r="D77" s="172"/>
      <c r="E77" s="172"/>
      <c r="F77" s="179"/>
    </row>
    <row r="78" spans="1:6" ht="63.75">
      <c r="A78" s="173" t="s">
        <v>240</v>
      </c>
      <c r="B78" s="173" t="s">
        <v>72</v>
      </c>
      <c r="C78" s="173" t="s">
        <v>91</v>
      </c>
      <c r="D78" s="173" t="s">
        <v>241</v>
      </c>
      <c r="E78" s="173" t="s">
        <v>1003</v>
      </c>
      <c r="F78" s="174" t="s">
        <v>253</v>
      </c>
    </row>
    <row r="79" spans="1:6" ht="63.75">
      <c r="A79" s="180" t="s">
        <v>254</v>
      </c>
      <c r="B79" s="173" t="s">
        <v>90</v>
      </c>
      <c r="C79" s="173" t="s">
        <v>91</v>
      </c>
      <c r="D79" s="173" t="s">
        <v>135</v>
      </c>
      <c r="E79" s="173"/>
      <c r="F79" s="174" t="s">
        <v>255</v>
      </c>
    </row>
    <row r="80" spans="1:6" ht="38.25">
      <c r="A80" s="180" t="s">
        <v>256</v>
      </c>
      <c r="B80" s="173" t="s">
        <v>72</v>
      </c>
      <c r="C80" s="173" t="s">
        <v>91</v>
      </c>
      <c r="D80" s="173"/>
      <c r="E80" s="173"/>
      <c r="F80" s="176"/>
    </row>
    <row r="81" spans="1:6" ht="63.75">
      <c r="A81" s="180" t="s">
        <v>257</v>
      </c>
      <c r="B81" s="173"/>
      <c r="C81" s="173" t="s">
        <v>91</v>
      </c>
      <c r="D81" s="173" t="s">
        <v>135</v>
      </c>
      <c r="E81" s="173"/>
      <c r="F81" s="174" t="s">
        <v>258</v>
      </c>
    </row>
    <row r="82" spans="1:6" ht="15">
      <c r="A82" s="698" t="s">
        <v>259</v>
      </c>
      <c r="B82" s="698"/>
      <c r="C82" s="698"/>
      <c r="D82" s="698"/>
      <c r="E82" s="698"/>
      <c r="F82" s="698"/>
    </row>
    <row r="83" spans="1:6" ht="38.25">
      <c r="A83" s="180" t="s">
        <v>260</v>
      </c>
      <c r="B83" s="173"/>
      <c r="C83" s="173" t="s">
        <v>91</v>
      </c>
      <c r="D83" s="173"/>
      <c r="E83" s="176"/>
      <c r="F83" s="174" t="s">
        <v>261</v>
      </c>
    </row>
    <row r="84" spans="1:6" ht="63.75">
      <c r="A84" s="180" t="s">
        <v>262</v>
      </c>
      <c r="B84" s="173"/>
      <c r="C84" s="173" t="s">
        <v>91</v>
      </c>
      <c r="D84" s="173"/>
      <c r="E84" s="173" t="s">
        <v>1003</v>
      </c>
      <c r="F84" s="174" t="s">
        <v>263</v>
      </c>
    </row>
    <row r="85" spans="1:6" ht="28.5">
      <c r="A85" s="178" t="s">
        <v>264</v>
      </c>
      <c r="B85" s="172"/>
      <c r="C85" s="172"/>
      <c r="D85" s="172"/>
      <c r="E85" s="172"/>
      <c r="F85" s="179"/>
    </row>
    <row r="86" spans="1:6" ht="38.25">
      <c r="A86" s="180" t="s">
        <v>265</v>
      </c>
      <c r="B86" s="173" t="s">
        <v>266</v>
      </c>
      <c r="C86" s="173" t="s">
        <v>91</v>
      </c>
      <c r="D86" s="173"/>
      <c r="E86" s="173"/>
      <c r="F86" s="176" t="s">
        <v>267</v>
      </c>
    </row>
    <row r="87" spans="1:6" ht="38.25">
      <c r="A87" s="180" t="s">
        <v>268</v>
      </c>
      <c r="B87" s="173" t="s">
        <v>90</v>
      </c>
      <c r="C87" s="173" t="s">
        <v>91</v>
      </c>
      <c r="D87" s="173" t="s">
        <v>269</v>
      </c>
      <c r="E87" s="173" t="s">
        <v>1003</v>
      </c>
      <c r="F87" s="174" t="s">
        <v>1178</v>
      </c>
    </row>
    <row r="88" spans="1:6" ht="38.25">
      <c r="A88" s="180" t="s">
        <v>270</v>
      </c>
      <c r="B88" s="173" t="s">
        <v>90</v>
      </c>
      <c r="C88" s="173" t="s">
        <v>91</v>
      </c>
      <c r="D88" s="173"/>
      <c r="E88" s="173"/>
      <c r="F88" s="176"/>
    </row>
    <row r="89" spans="1:6" ht="38.25">
      <c r="A89" s="180" t="s">
        <v>271</v>
      </c>
      <c r="B89" s="173" t="s">
        <v>90</v>
      </c>
      <c r="C89" s="173" t="s">
        <v>91</v>
      </c>
      <c r="D89" s="173" t="s">
        <v>46</v>
      </c>
      <c r="E89" s="173" t="s">
        <v>1003</v>
      </c>
      <c r="F89" s="174" t="s">
        <v>272</v>
      </c>
    </row>
    <row r="90" spans="1:6" ht="25.5">
      <c r="A90" s="180" t="s">
        <v>273</v>
      </c>
      <c r="B90" s="173"/>
      <c r="C90" s="173" t="s">
        <v>274</v>
      </c>
      <c r="D90" s="173" t="s">
        <v>275</v>
      </c>
      <c r="E90" s="173" t="s">
        <v>1003</v>
      </c>
      <c r="F90" s="174" t="s">
        <v>276</v>
      </c>
    </row>
    <row r="91" spans="1:6" ht="38.25">
      <c r="A91" s="180" t="s">
        <v>250</v>
      </c>
      <c r="B91" s="173"/>
      <c r="C91" s="173" t="s">
        <v>34</v>
      </c>
      <c r="D91" s="173" t="s">
        <v>277</v>
      </c>
      <c r="E91" s="173" t="s">
        <v>1003</v>
      </c>
      <c r="F91" s="537" t="s">
        <v>251</v>
      </c>
    </row>
    <row r="92" spans="1:6" ht="28.5">
      <c r="A92" s="178" t="s">
        <v>278</v>
      </c>
      <c r="B92" s="172"/>
      <c r="C92" s="172"/>
      <c r="D92" s="172"/>
      <c r="E92" s="172"/>
      <c r="F92" s="179"/>
    </row>
    <row r="93" spans="1:6" ht="51">
      <c r="A93" s="180" t="s">
        <v>279</v>
      </c>
      <c r="B93" s="173"/>
      <c r="C93" s="173" t="s">
        <v>91</v>
      </c>
      <c r="D93" s="173" t="s">
        <v>280</v>
      </c>
      <c r="E93" s="173" t="s">
        <v>1003</v>
      </c>
      <c r="F93" s="176" t="s">
        <v>281</v>
      </c>
    </row>
    <row r="94" spans="1:6" ht="15">
      <c r="A94" s="188" t="s">
        <v>282</v>
      </c>
      <c r="B94" s="172"/>
      <c r="C94" s="172"/>
      <c r="D94" s="172"/>
      <c r="E94" s="172"/>
      <c r="F94" s="179"/>
    </row>
    <row r="95" spans="1:6" ht="15">
      <c r="A95" s="700" t="s">
        <v>283</v>
      </c>
      <c r="B95" s="702"/>
      <c r="C95" s="702" t="s">
        <v>91</v>
      </c>
      <c r="D95" s="702" t="s">
        <v>284</v>
      </c>
      <c r="E95" s="702" t="s">
        <v>1003</v>
      </c>
      <c r="F95" s="703" t="s">
        <v>252</v>
      </c>
    </row>
    <row r="96" spans="1:6" ht="21.75" customHeight="1">
      <c r="A96" s="701"/>
      <c r="B96" s="702"/>
      <c r="C96" s="702"/>
      <c r="D96" s="702"/>
      <c r="E96" s="702"/>
      <c r="F96" s="704"/>
    </row>
    <row r="97" ht="15">
      <c r="F97" s="510"/>
    </row>
    <row r="98" ht="15">
      <c r="F98" s="510"/>
    </row>
    <row r="99" ht="15">
      <c r="F99" s="510"/>
    </row>
    <row r="100" ht="15">
      <c r="F100" s="510"/>
    </row>
    <row r="101" ht="15">
      <c r="F101" s="510"/>
    </row>
    <row r="102" ht="15">
      <c r="F102" s="510"/>
    </row>
    <row r="142" spans="1:6" s="190" customFormat="1" ht="15">
      <c r="A142" s="191"/>
      <c r="B142" s="191"/>
      <c r="C142" s="192"/>
      <c r="D142" s="192"/>
      <c r="E142" s="192"/>
      <c r="F142" s="192"/>
    </row>
  </sheetData>
  <mergeCells count="20">
    <mergeCell ref="A82:F82"/>
    <mergeCell ref="A95:A96"/>
    <mergeCell ref="B95:B96"/>
    <mergeCell ref="C95:C96"/>
    <mergeCell ref="D95:D96"/>
    <mergeCell ref="E95:E96"/>
    <mergeCell ref="F95:F96"/>
    <mergeCell ref="C61:C64"/>
    <mergeCell ref="D61:D64"/>
    <mergeCell ref="B66:B68"/>
    <mergeCell ref="C66:C68"/>
    <mergeCell ref="D66:D68"/>
    <mergeCell ref="A14:B14"/>
    <mergeCell ref="A50:B50"/>
    <mergeCell ref="B52:B53"/>
    <mergeCell ref="B61:B64"/>
    <mergeCell ref="A2:F2"/>
    <mergeCell ref="A4:F4"/>
    <mergeCell ref="A5:F5"/>
    <mergeCell ref="A13:F13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5" r:id="rId1"/>
  <headerFooter alignWithMargins="0">
    <oddHeader>&amp;C&amp;P</oddHeader>
    <oddFooter>&amp;L&amp;"Arial,Dőlt"&amp;8&amp;Z&amp;F&amp;R&amp;9&amp;A</oddFooter>
  </headerFooter>
  <rowBreaks count="3" manualBreakCount="3">
    <brk id="12" max="255" man="1"/>
    <brk id="60" max="255" man="1"/>
    <brk id="7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D19" sqref="D19"/>
    </sheetView>
  </sheetViews>
  <sheetFormatPr defaultColWidth="9.140625" defaultRowHeight="12.75"/>
  <cols>
    <col min="1" max="1" width="96.00390625" style="194" customWidth="1"/>
    <col min="2" max="2" width="19.00390625" style="194" customWidth="1"/>
    <col min="3" max="16384" width="9.140625" style="194" customWidth="1"/>
  </cols>
  <sheetData>
    <row r="1" spans="1:2" ht="15.75">
      <c r="A1" s="267" t="s">
        <v>1003</v>
      </c>
      <c r="B1" s="264" t="s">
        <v>86</v>
      </c>
    </row>
    <row r="3" ht="15.75">
      <c r="A3" s="193" t="s">
        <v>607</v>
      </c>
    </row>
    <row r="4" ht="15.75">
      <c r="A4" s="193"/>
    </row>
    <row r="5" spans="1:2" ht="15.75">
      <c r="A5" s="195" t="s">
        <v>608</v>
      </c>
      <c r="B5" s="196" t="s">
        <v>609</v>
      </c>
    </row>
    <row r="6" spans="1:2" ht="15.75">
      <c r="A6" s="197" t="s">
        <v>610</v>
      </c>
      <c r="B6" s="196" t="s">
        <v>280</v>
      </c>
    </row>
    <row r="7" spans="1:2" ht="15.75">
      <c r="A7" s="195" t="s">
        <v>611</v>
      </c>
      <c r="B7" s="196" t="s">
        <v>612</v>
      </c>
    </row>
    <row r="8" spans="1:2" ht="15.75">
      <c r="A8" s="195" t="s">
        <v>613</v>
      </c>
      <c r="B8" s="196" t="s">
        <v>614</v>
      </c>
    </row>
    <row r="9" spans="1:2" ht="31.5">
      <c r="A9" s="198" t="s">
        <v>615</v>
      </c>
      <c r="B9" s="196" t="s">
        <v>616</v>
      </c>
    </row>
    <row r="10" spans="1:2" ht="15.75">
      <c r="A10" s="195" t="s">
        <v>617</v>
      </c>
      <c r="B10" s="199"/>
    </row>
    <row r="11" spans="1:2" ht="15.75">
      <c r="A11" s="195" t="s">
        <v>618</v>
      </c>
      <c r="B11" s="196" t="s">
        <v>128</v>
      </c>
    </row>
    <row r="12" spans="1:2" ht="15.75">
      <c r="A12" s="197" t="s">
        <v>619</v>
      </c>
      <c r="B12" s="196" t="s">
        <v>620</v>
      </c>
    </row>
    <row r="13" spans="1:2" ht="15.75">
      <c r="A13" s="197" t="s">
        <v>621</v>
      </c>
      <c r="B13" s="196" t="s">
        <v>622</v>
      </c>
    </row>
    <row r="14" spans="1:2" ht="15.75">
      <c r="A14" s="195" t="s">
        <v>623</v>
      </c>
      <c r="B14" s="196" t="s">
        <v>114</v>
      </c>
    </row>
    <row r="15" spans="1:2" ht="15.75">
      <c r="A15" s="200" t="s">
        <v>624</v>
      </c>
      <c r="B15" s="196" t="s">
        <v>625</v>
      </c>
    </row>
    <row r="16" spans="1:2" ht="15.75">
      <c r="A16" s="197" t="s">
        <v>626</v>
      </c>
      <c r="B16" s="196" t="s">
        <v>627</v>
      </c>
    </row>
    <row r="17" spans="1:2" ht="15.75">
      <c r="A17" s="197" t="s">
        <v>628</v>
      </c>
      <c r="B17" s="196" t="s">
        <v>629</v>
      </c>
    </row>
    <row r="18" spans="1:2" ht="15.75">
      <c r="A18" s="197" t="s">
        <v>630</v>
      </c>
      <c r="B18" s="196" t="s">
        <v>631</v>
      </c>
    </row>
    <row r="19" spans="1:2" ht="15.75">
      <c r="A19" s="195" t="s">
        <v>632</v>
      </c>
      <c r="B19" s="196"/>
    </row>
    <row r="20" spans="1:2" ht="15.75">
      <c r="A20" s="195" t="s">
        <v>633</v>
      </c>
      <c r="B20" s="196" t="s">
        <v>634</v>
      </c>
    </row>
    <row r="21" spans="1:2" ht="15.75">
      <c r="A21" s="195" t="s">
        <v>635</v>
      </c>
      <c r="B21" s="196" t="s">
        <v>636</v>
      </c>
    </row>
    <row r="22" spans="1:2" ht="15.75">
      <c r="A22" s="195" t="s">
        <v>637</v>
      </c>
      <c r="B22" s="196" t="s">
        <v>638</v>
      </c>
    </row>
    <row r="23" spans="1:2" ht="15.75">
      <c r="A23" s="195" t="s">
        <v>645</v>
      </c>
      <c r="B23" s="196" t="s">
        <v>190</v>
      </c>
    </row>
    <row r="24" spans="1:2" ht="15.75">
      <c r="A24" s="197" t="s">
        <v>646</v>
      </c>
      <c r="B24" s="196" t="s">
        <v>350</v>
      </c>
    </row>
    <row r="25" spans="1:2" ht="15.75">
      <c r="A25" s="197" t="s">
        <v>647</v>
      </c>
      <c r="B25" s="196" t="s">
        <v>347</v>
      </c>
    </row>
    <row r="26" spans="1:2" ht="15.75">
      <c r="A26" s="195" t="s">
        <v>648</v>
      </c>
      <c r="B26" s="196" t="s">
        <v>269</v>
      </c>
    </row>
    <row r="27" spans="1:2" ht="15.75">
      <c r="A27" s="195" t="s">
        <v>649</v>
      </c>
      <c r="B27" s="196" t="s">
        <v>650</v>
      </c>
    </row>
    <row r="28" spans="1:2" ht="15.75">
      <c r="A28" s="195" t="s">
        <v>651</v>
      </c>
      <c r="B28" s="196" t="s">
        <v>108</v>
      </c>
    </row>
  </sheetData>
  <hyperlinks>
    <hyperlink ref="A12" r:id="rId1" display="http://www.nfu.gov.hu/index.nfh?r=&amp;v=&amp;l=&amp;d=&amp;mf=&amp;p=-letoltes_gop_070109_en_rev1.pdf"/>
    <hyperlink ref="A17" r:id="rId2" display="http://www.nfu.gov.hu/index.nfh?r=&amp;v=&amp;l=&amp;d=&amp;mf=&amp;p=-letoltes_kozop_070111_en_rev1.pdf"/>
    <hyperlink ref="A25" r:id="rId3" display="http://www.nfu.gov.hu/index.nfh?r=&amp;v=&amp;l=&amp;d=&amp;mf=&amp;p=-letoltes_tamop_070109_en_rev1.pdf"/>
    <hyperlink ref="A24" r:id="rId4" display="http://www.nfu.gov.hu/index.nfh?r=&amp;v=&amp;l=&amp;d=&amp;mf=&amp;p=-letoltes_tiop_070111_en_rev1.pdf"/>
    <hyperlink ref="A16" r:id="rId5" display="http://www.nfu.gov.hu/index.nfh?r=&amp;v=&amp;l=&amp;d=&amp;mf=&amp;p=-letoltes_keop_070111_en_rev1.pdf"/>
    <hyperlink ref="A6" r:id="rId6" display="http://www.nfu.gov.hu/index.nfh?r=&amp;v=&amp;l=&amp;d=&amp;mf=&amp;p=-letoltes_arop_070109_en_rev1.pdf"/>
  </hyperlinks>
  <printOptions/>
  <pageMargins left="0.75" right="0.75" top="1" bottom="1" header="0.5" footer="0.5"/>
  <pageSetup horizontalDpi="600" verticalDpi="600" orientation="landscape" paperSize="9" r:id="rId7"/>
  <headerFooter alignWithMargins="0">
    <oddFooter>&amp;L&amp;"Arial,Dőlt"&amp;8&amp;Z&amp;F&amp;R&amp;9&amp;A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C7" sqref="C7"/>
    </sheetView>
  </sheetViews>
  <sheetFormatPr defaultColWidth="9.140625" defaultRowHeight="12.75"/>
  <cols>
    <col min="1" max="1" width="38.140625" style="512" customWidth="1"/>
    <col min="2" max="2" width="16.28125" style="512" customWidth="1"/>
    <col min="3" max="3" width="21.8515625" style="512" customWidth="1"/>
    <col min="4" max="4" width="35.8515625" style="512" customWidth="1"/>
    <col min="5" max="5" width="35.140625" style="512" customWidth="1"/>
    <col min="6" max="6" width="9.140625" style="512" customWidth="1"/>
    <col min="7" max="7" width="21.57421875" style="512" customWidth="1"/>
    <col min="8" max="16384" width="9.140625" style="512" customWidth="1"/>
  </cols>
  <sheetData>
    <row r="1" spans="1:5" ht="18" customHeight="1">
      <c r="A1" s="707" t="s">
        <v>1268</v>
      </c>
      <c r="B1" s="708"/>
      <c r="E1" s="518" t="s">
        <v>87</v>
      </c>
    </row>
    <row r="2" spans="1:5" ht="15">
      <c r="A2" s="705" t="s">
        <v>335</v>
      </c>
      <c r="B2" s="705"/>
      <c r="C2" s="705"/>
      <c r="D2" s="705"/>
      <c r="E2" s="705"/>
    </row>
    <row r="3" spans="1:5" ht="28.5" customHeight="1">
      <c r="A3" s="706" t="s">
        <v>88</v>
      </c>
      <c r="B3" s="706"/>
      <c r="C3" s="706"/>
      <c r="D3" s="706"/>
      <c r="E3" s="706"/>
    </row>
    <row r="4" spans="1:5" s="513" customFormat="1" ht="28.5">
      <c r="A4" s="514" t="s">
        <v>1006</v>
      </c>
      <c r="B4" s="514" t="s">
        <v>22</v>
      </c>
      <c r="C4" s="514" t="s">
        <v>23</v>
      </c>
      <c r="D4" s="514" t="s">
        <v>24</v>
      </c>
      <c r="E4" s="514" t="s">
        <v>336</v>
      </c>
    </row>
    <row r="5" spans="1:5" ht="30">
      <c r="A5" s="515" t="s">
        <v>337</v>
      </c>
      <c r="B5" s="515" t="s">
        <v>338</v>
      </c>
      <c r="C5" s="515" t="s">
        <v>339</v>
      </c>
      <c r="D5" s="515" t="s">
        <v>1268</v>
      </c>
      <c r="E5" s="515" t="s">
        <v>340</v>
      </c>
    </row>
    <row r="6" spans="1:5" ht="15">
      <c r="A6" s="515" t="s">
        <v>1286</v>
      </c>
      <c r="B6" s="515" t="s">
        <v>338</v>
      </c>
      <c r="C6" s="515" t="s">
        <v>341</v>
      </c>
      <c r="D6" s="515" t="s">
        <v>1268</v>
      </c>
      <c r="E6" s="515" t="s">
        <v>340</v>
      </c>
    </row>
    <row r="7" spans="1:5" ht="30">
      <c r="A7" s="515" t="s">
        <v>342</v>
      </c>
      <c r="B7" s="515" t="s">
        <v>338</v>
      </c>
      <c r="C7" s="515" t="s">
        <v>343</v>
      </c>
      <c r="D7" s="515" t="s">
        <v>1268</v>
      </c>
      <c r="E7" s="515" t="s">
        <v>340</v>
      </c>
    </row>
    <row r="8" spans="1:5" ht="15">
      <c r="A8" s="515" t="s">
        <v>344</v>
      </c>
      <c r="B8" s="515" t="s">
        <v>338</v>
      </c>
      <c r="C8" s="515" t="s">
        <v>345</v>
      </c>
      <c r="D8" s="515" t="s">
        <v>1268</v>
      </c>
      <c r="E8" s="515" t="s">
        <v>340</v>
      </c>
    </row>
    <row r="9" spans="1:5" ht="45" customHeight="1">
      <c r="A9" s="511" t="s">
        <v>346</v>
      </c>
      <c r="B9" s="515" t="s">
        <v>347</v>
      </c>
      <c r="C9" s="515" t="s">
        <v>348</v>
      </c>
      <c r="D9" s="515" t="s">
        <v>1268</v>
      </c>
      <c r="E9" s="515" t="s">
        <v>340</v>
      </c>
    </row>
    <row r="10" spans="1:5" ht="30">
      <c r="A10" s="511" t="s">
        <v>349</v>
      </c>
      <c r="B10" s="515" t="s">
        <v>350</v>
      </c>
      <c r="C10" s="515" t="s">
        <v>351</v>
      </c>
      <c r="D10" s="515" t="s">
        <v>1268</v>
      </c>
      <c r="E10" s="516" t="s">
        <v>352</v>
      </c>
    </row>
    <row r="11" spans="1:5" ht="30">
      <c r="A11" s="515" t="s">
        <v>353</v>
      </c>
      <c r="B11" s="515" t="s">
        <v>354</v>
      </c>
      <c r="C11" s="515" t="s">
        <v>355</v>
      </c>
      <c r="D11" s="515" t="s">
        <v>1268</v>
      </c>
      <c r="E11" s="516" t="s">
        <v>356</v>
      </c>
    </row>
    <row r="12" spans="1:5" ht="30">
      <c r="A12" s="515" t="s">
        <v>357</v>
      </c>
      <c r="B12" s="515" t="s">
        <v>358</v>
      </c>
      <c r="C12" s="515" t="s">
        <v>359</v>
      </c>
      <c r="D12" s="515" t="s">
        <v>1268</v>
      </c>
      <c r="E12" s="516" t="s">
        <v>352</v>
      </c>
    </row>
    <row r="13" spans="1:5" ht="30">
      <c r="A13" s="515" t="s">
        <v>360</v>
      </c>
      <c r="B13" s="515" t="s">
        <v>338</v>
      </c>
      <c r="C13" s="515" t="s">
        <v>361</v>
      </c>
      <c r="D13" s="515" t="s">
        <v>1268</v>
      </c>
      <c r="E13" s="516" t="s">
        <v>356</v>
      </c>
    </row>
    <row r="14" spans="1:5" ht="30">
      <c r="A14" s="515" t="s">
        <v>362</v>
      </c>
      <c r="B14" s="515" t="s">
        <v>363</v>
      </c>
      <c r="C14" s="515" t="s">
        <v>364</v>
      </c>
      <c r="D14" s="515" t="s">
        <v>1268</v>
      </c>
      <c r="E14" s="516" t="s">
        <v>365</v>
      </c>
    </row>
    <row r="15" spans="1:5" ht="30">
      <c r="A15" s="515" t="s">
        <v>366</v>
      </c>
      <c r="B15" s="515" t="s">
        <v>363</v>
      </c>
      <c r="C15" s="515" t="s">
        <v>367</v>
      </c>
      <c r="D15" s="515" t="s">
        <v>1268</v>
      </c>
      <c r="E15" s="516" t="s">
        <v>368</v>
      </c>
    </row>
    <row r="16" spans="1:5" ht="30">
      <c r="A16" s="515" t="s">
        <v>369</v>
      </c>
      <c r="B16" s="515" t="s">
        <v>363</v>
      </c>
      <c r="C16" s="515" t="s">
        <v>367</v>
      </c>
      <c r="D16" s="515" t="s">
        <v>1268</v>
      </c>
      <c r="E16" s="516" t="s">
        <v>368</v>
      </c>
    </row>
    <row r="17" spans="1:5" ht="45">
      <c r="A17" s="515" t="s">
        <v>370</v>
      </c>
      <c r="B17" s="515" t="s">
        <v>347</v>
      </c>
      <c r="C17" s="515" t="s">
        <v>371</v>
      </c>
      <c r="D17" s="515" t="s">
        <v>1268</v>
      </c>
      <c r="E17" s="516" t="s">
        <v>356</v>
      </c>
    </row>
    <row r="18" spans="1:5" ht="45">
      <c r="A18" s="515" t="s">
        <v>372</v>
      </c>
      <c r="B18" s="515" t="s">
        <v>350</v>
      </c>
      <c r="C18" s="515" t="s">
        <v>373</v>
      </c>
      <c r="D18" s="515" t="s">
        <v>1268</v>
      </c>
      <c r="E18" s="516" t="s">
        <v>356</v>
      </c>
    </row>
    <row r="19" spans="1:5" ht="45">
      <c r="A19" s="515" t="s">
        <v>374</v>
      </c>
      <c r="B19" s="515" t="s">
        <v>358</v>
      </c>
      <c r="C19" s="515" t="s">
        <v>359</v>
      </c>
      <c r="D19" s="515" t="s">
        <v>1268</v>
      </c>
      <c r="E19" s="516" t="s">
        <v>356</v>
      </c>
    </row>
    <row r="20" spans="1:5" ht="65.25" customHeight="1">
      <c r="A20" s="515" t="s">
        <v>375</v>
      </c>
      <c r="B20" s="515" t="s">
        <v>354</v>
      </c>
      <c r="C20" s="515" t="s">
        <v>376</v>
      </c>
      <c r="D20" s="515" t="s">
        <v>1268</v>
      </c>
      <c r="E20" s="516" t="s">
        <v>377</v>
      </c>
    </row>
    <row r="21" spans="1:5" ht="63.75" customHeight="1">
      <c r="A21" s="515" t="s">
        <v>378</v>
      </c>
      <c r="B21" s="515" t="s">
        <v>358</v>
      </c>
      <c r="C21" s="515" t="s">
        <v>359</v>
      </c>
      <c r="D21" s="515" t="s">
        <v>1268</v>
      </c>
      <c r="E21" s="516" t="s">
        <v>356</v>
      </c>
    </row>
    <row r="22" spans="1:5" ht="45">
      <c r="A22" s="515" t="s">
        <v>379</v>
      </c>
      <c r="B22" s="515" t="s">
        <v>354</v>
      </c>
      <c r="C22" s="515" t="s">
        <v>380</v>
      </c>
      <c r="D22" s="515" t="s">
        <v>1268</v>
      </c>
      <c r="E22" s="516" t="s">
        <v>381</v>
      </c>
    </row>
    <row r="23" spans="1:5" ht="34.5" customHeight="1">
      <c r="A23" s="515" t="s">
        <v>382</v>
      </c>
      <c r="B23" s="515" t="s">
        <v>358</v>
      </c>
      <c r="C23" s="515" t="s">
        <v>359</v>
      </c>
      <c r="D23" s="515" t="s">
        <v>1268</v>
      </c>
      <c r="E23" s="516" t="s">
        <v>383</v>
      </c>
    </row>
    <row r="24" spans="1:5" ht="45">
      <c r="A24" s="511" t="s">
        <v>384</v>
      </c>
      <c r="B24" s="515" t="s">
        <v>354</v>
      </c>
      <c r="C24" s="515" t="s">
        <v>380</v>
      </c>
      <c r="D24" s="515" t="s">
        <v>1268</v>
      </c>
      <c r="E24" s="516" t="s">
        <v>385</v>
      </c>
    </row>
    <row r="25" spans="1:5" ht="30">
      <c r="A25" s="511" t="s">
        <v>386</v>
      </c>
      <c r="B25" s="515" t="s">
        <v>358</v>
      </c>
      <c r="C25" s="515" t="s">
        <v>359</v>
      </c>
      <c r="D25" s="515" t="s">
        <v>1268</v>
      </c>
      <c r="E25" s="516" t="s">
        <v>387</v>
      </c>
    </row>
    <row r="26" spans="1:5" ht="45">
      <c r="A26" s="511" t="s">
        <v>388</v>
      </c>
      <c r="B26" s="515" t="s">
        <v>354</v>
      </c>
      <c r="C26" s="515" t="s">
        <v>389</v>
      </c>
      <c r="D26" s="515" t="s">
        <v>1268</v>
      </c>
      <c r="E26" s="516" t="s">
        <v>381</v>
      </c>
    </row>
    <row r="27" spans="1:5" ht="60">
      <c r="A27" s="511" t="s">
        <v>548</v>
      </c>
      <c r="B27" s="515" t="s">
        <v>358</v>
      </c>
      <c r="C27" s="515" t="s">
        <v>359</v>
      </c>
      <c r="D27" s="515" t="s">
        <v>1268</v>
      </c>
      <c r="E27" s="516" t="s">
        <v>387</v>
      </c>
    </row>
    <row r="28" spans="1:5" ht="51">
      <c r="A28" s="515" t="s">
        <v>549</v>
      </c>
      <c r="B28" s="517" t="s">
        <v>550</v>
      </c>
      <c r="C28" s="515" t="s">
        <v>551</v>
      </c>
      <c r="D28" s="515" t="s">
        <v>1268</v>
      </c>
      <c r="E28" s="516" t="s">
        <v>387</v>
      </c>
    </row>
    <row r="29" spans="1:5" ht="30">
      <c r="A29" s="515" t="s">
        <v>360</v>
      </c>
      <c r="B29" s="515" t="s">
        <v>338</v>
      </c>
      <c r="C29" s="515" t="s">
        <v>552</v>
      </c>
      <c r="D29" s="515" t="s">
        <v>1268</v>
      </c>
      <c r="E29" s="516" t="s">
        <v>387</v>
      </c>
    </row>
    <row r="30" spans="1:5" ht="60">
      <c r="A30" s="515" t="s">
        <v>553</v>
      </c>
      <c r="B30" s="515" t="s">
        <v>338</v>
      </c>
      <c r="C30" s="515" t="s">
        <v>554</v>
      </c>
      <c r="D30" s="515" t="s">
        <v>1268</v>
      </c>
      <c r="E30" s="516" t="s">
        <v>387</v>
      </c>
    </row>
    <row r="31" spans="1:5" ht="30">
      <c r="A31" s="515" t="s">
        <v>1286</v>
      </c>
      <c r="B31" s="515" t="s">
        <v>338</v>
      </c>
      <c r="C31" s="515" t="s">
        <v>555</v>
      </c>
      <c r="D31" s="515" t="s">
        <v>1268</v>
      </c>
      <c r="E31" s="516" t="s">
        <v>387</v>
      </c>
    </row>
    <row r="32" spans="1:5" ht="15">
      <c r="A32" s="515" t="s">
        <v>556</v>
      </c>
      <c r="B32" s="515" t="s">
        <v>338</v>
      </c>
      <c r="C32" s="515" t="s">
        <v>557</v>
      </c>
      <c r="D32" s="515" t="s">
        <v>1268</v>
      </c>
      <c r="E32" s="516" t="s">
        <v>387</v>
      </c>
    </row>
    <row r="33" spans="1:5" ht="15">
      <c r="A33" s="515" t="s">
        <v>1288</v>
      </c>
      <c r="B33" s="515" t="s">
        <v>338</v>
      </c>
      <c r="C33" s="515" t="s">
        <v>558</v>
      </c>
      <c r="D33" s="515" t="s">
        <v>1268</v>
      </c>
      <c r="E33" s="516" t="s">
        <v>387</v>
      </c>
    </row>
    <row r="34" spans="1:5" ht="15.75" customHeight="1">
      <c r="A34" s="515" t="s">
        <v>1293</v>
      </c>
      <c r="B34" s="515" t="s">
        <v>338</v>
      </c>
      <c r="C34" s="515" t="s">
        <v>555</v>
      </c>
      <c r="D34" s="515" t="s">
        <v>1268</v>
      </c>
      <c r="E34" s="516" t="s">
        <v>387</v>
      </c>
    </row>
    <row r="35" spans="1:5" ht="45">
      <c r="A35" s="515" t="s">
        <v>559</v>
      </c>
      <c r="B35" s="515" t="s">
        <v>358</v>
      </c>
      <c r="C35" s="515" t="s">
        <v>560</v>
      </c>
      <c r="D35" s="515" t="s">
        <v>1268</v>
      </c>
      <c r="E35" s="516" t="s">
        <v>387</v>
      </c>
    </row>
    <row r="36" spans="1:5" ht="60">
      <c r="A36" s="515" t="s">
        <v>549</v>
      </c>
      <c r="B36" s="515" t="s">
        <v>550</v>
      </c>
      <c r="C36" s="515" t="s">
        <v>561</v>
      </c>
      <c r="D36" s="515" t="s">
        <v>1268</v>
      </c>
      <c r="E36" s="516" t="s">
        <v>387</v>
      </c>
    </row>
    <row r="37" spans="1:5" ht="15">
      <c r="A37" s="515" t="s">
        <v>562</v>
      </c>
      <c r="B37" s="515" t="s">
        <v>563</v>
      </c>
      <c r="C37" s="515" t="s">
        <v>564</v>
      </c>
      <c r="D37" s="515" t="s">
        <v>1268</v>
      </c>
      <c r="E37" s="516" t="s">
        <v>387</v>
      </c>
    </row>
    <row r="38" spans="1:5" ht="30">
      <c r="A38" s="515" t="s">
        <v>565</v>
      </c>
      <c r="B38" s="515" t="s">
        <v>566</v>
      </c>
      <c r="C38" s="515" t="s">
        <v>567</v>
      </c>
      <c r="D38" s="515" t="s">
        <v>1268</v>
      </c>
      <c r="E38" s="516" t="s">
        <v>387</v>
      </c>
    </row>
    <row r="39" spans="1:5" ht="30">
      <c r="A39" s="515" t="s">
        <v>568</v>
      </c>
      <c r="B39" s="515" t="s">
        <v>338</v>
      </c>
      <c r="C39" s="515" t="s">
        <v>569</v>
      </c>
      <c r="D39" s="515" t="s">
        <v>1268</v>
      </c>
      <c r="E39" s="516" t="s">
        <v>387</v>
      </c>
    </row>
    <row r="40" spans="1:5" ht="30">
      <c r="A40" s="515" t="s">
        <v>570</v>
      </c>
      <c r="B40" s="515" t="s">
        <v>338</v>
      </c>
      <c r="C40" s="515" t="s">
        <v>571</v>
      </c>
      <c r="D40" s="515" t="s">
        <v>1268</v>
      </c>
      <c r="E40" s="516" t="s">
        <v>387</v>
      </c>
    </row>
    <row r="41" spans="1:5" ht="15">
      <c r="A41" s="515" t="s">
        <v>572</v>
      </c>
      <c r="B41" s="515" t="s">
        <v>338</v>
      </c>
      <c r="C41" s="515" t="s">
        <v>573</v>
      </c>
      <c r="D41" s="515" t="s">
        <v>1268</v>
      </c>
      <c r="E41" s="516" t="s">
        <v>387</v>
      </c>
    </row>
    <row r="42" spans="1:5" ht="30">
      <c r="A42" s="515" t="s">
        <v>574</v>
      </c>
      <c r="B42" s="515" t="s">
        <v>338</v>
      </c>
      <c r="C42" s="515" t="s">
        <v>575</v>
      </c>
      <c r="D42" s="515" t="s">
        <v>1268</v>
      </c>
      <c r="E42" s="516" t="s">
        <v>387</v>
      </c>
    </row>
    <row r="43" spans="1:5" ht="30">
      <c r="A43" s="515" t="s">
        <v>576</v>
      </c>
      <c r="B43" s="515" t="s">
        <v>338</v>
      </c>
      <c r="C43" s="515" t="s">
        <v>577</v>
      </c>
      <c r="D43" s="515" t="s">
        <v>1268</v>
      </c>
      <c r="E43" s="516" t="s">
        <v>387</v>
      </c>
    </row>
    <row r="44" spans="1:5" ht="15">
      <c r="A44" s="515" t="s">
        <v>578</v>
      </c>
      <c r="B44" s="515" t="s">
        <v>338</v>
      </c>
      <c r="C44" s="515" t="s">
        <v>569</v>
      </c>
      <c r="D44" s="515" t="s">
        <v>1268</v>
      </c>
      <c r="E44" s="516" t="s">
        <v>387</v>
      </c>
    </row>
    <row r="45" spans="1:5" ht="30">
      <c r="A45" s="515" t="s">
        <v>579</v>
      </c>
      <c r="B45" s="515" t="s">
        <v>358</v>
      </c>
      <c r="C45" s="515" t="s">
        <v>580</v>
      </c>
      <c r="D45" s="515" t="s">
        <v>1268</v>
      </c>
      <c r="E45" s="516" t="s">
        <v>387</v>
      </c>
    </row>
    <row r="46" spans="1:5" ht="30">
      <c r="A46" s="515" t="s">
        <v>581</v>
      </c>
      <c r="B46" s="515" t="s">
        <v>358</v>
      </c>
      <c r="C46" s="515" t="s">
        <v>582</v>
      </c>
      <c r="D46" s="515" t="s">
        <v>1268</v>
      </c>
      <c r="E46" s="516" t="s">
        <v>387</v>
      </c>
    </row>
    <row r="47" spans="1:5" ht="30">
      <c r="A47" s="515" t="s">
        <v>583</v>
      </c>
      <c r="B47" s="515" t="s">
        <v>358</v>
      </c>
      <c r="C47" s="515" t="s">
        <v>584</v>
      </c>
      <c r="D47" s="515" t="s">
        <v>1268</v>
      </c>
      <c r="E47" s="516" t="s">
        <v>387</v>
      </c>
    </row>
    <row r="48" spans="1:5" ht="30">
      <c r="A48" s="515" t="s">
        <v>585</v>
      </c>
      <c r="B48" s="515" t="s">
        <v>358</v>
      </c>
      <c r="C48" s="515" t="s">
        <v>586</v>
      </c>
      <c r="D48" s="515" t="s">
        <v>1268</v>
      </c>
      <c r="E48" s="516" t="s">
        <v>387</v>
      </c>
    </row>
    <row r="49" spans="1:5" ht="30">
      <c r="A49" s="515" t="s">
        <v>587</v>
      </c>
      <c r="B49" s="515" t="s">
        <v>363</v>
      </c>
      <c r="C49" s="515" t="s">
        <v>588</v>
      </c>
      <c r="D49" s="515" t="s">
        <v>1268</v>
      </c>
      <c r="E49" s="516" t="s">
        <v>387</v>
      </c>
    </row>
    <row r="50" spans="1:5" ht="30">
      <c r="A50" s="515" t="s">
        <v>589</v>
      </c>
      <c r="B50" s="515" t="s">
        <v>363</v>
      </c>
      <c r="C50" s="515" t="s">
        <v>588</v>
      </c>
      <c r="D50" s="515" t="s">
        <v>1268</v>
      </c>
      <c r="E50" s="516" t="s">
        <v>387</v>
      </c>
    </row>
    <row r="51" spans="1:5" ht="30">
      <c r="A51" s="515" t="s">
        <v>590</v>
      </c>
      <c r="B51" s="515" t="s">
        <v>363</v>
      </c>
      <c r="C51" s="515" t="s">
        <v>591</v>
      </c>
      <c r="D51" s="515" t="s">
        <v>1268</v>
      </c>
      <c r="E51" s="516" t="s">
        <v>387</v>
      </c>
    </row>
    <row r="52" spans="1:5" ht="51">
      <c r="A52" s="515" t="s">
        <v>549</v>
      </c>
      <c r="B52" s="517" t="s">
        <v>550</v>
      </c>
      <c r="C52" s="515" t="s">
        <v>592</v>
      </c>
      <c r="D52" s="515" t="s">
        <v>1268</v>
      </c>
      <c r="E52" s="516" t="s">
        <v>387</v>
      </c>
    </row>
    <row r="53" spans="1:5" ht="15">
      <c r="A53" s="515" t="s">
        <v>593</v>
      </c>
      <c r="B53" s="515" t="s">
        <v>338</v>
      </c>
      <c r="C53" s="515" t="s">
        <v>594</v>
      </c>
      <c r="D53" s="515" t="s">
        <v>1268</v>
      </c>
      <c r="E53" s="516" t="s">
        <v>387</v>
      </c>
    </row>
    <row r="54" spans="1:5" ht="30">
      <c r="A54" s="515" t="s">
        <v>595</v>
      </c>
      <c r="B54" s="515" t="s">
        <v>354</v>
      </c>
      <c r="C54" s="515" t="s">
        <v>376</v>
      </c>
      <c r="D54" s="515" t="s">
        <v>1268</v>
      </c>
      <c r="E54" s="515" t="s">
        <v>596</v>
      </c>
    </row>
    <row r="55" spans="1:5" ht="15">
      <c r="A55" s="515" t="s">
        <v>578</v>
      </c>
      <c r="B55" s="515" t="s">
        <v>338</v>
      </c>
      <c r="C55" s="515" t="s">
        <v>597</v>
      </c>
      <c r="D55" s="515" t="s">
        <v>1268</v>
      </c>
      <c r="E55" s="515" t="s">
        <v>596</v>
      </c>
    </row>
    <row r="56" spans="1:5" ht="15">
      <c r="A56" s="515" t="s">
        <v>598</v>
      </c>
      <c r="B56" s="515" t="s">
        <v>354</v>
      </c>
      <c r="C56" s="515" t="s">
        <v>380</v>
      </c>
      <c r="D56" s="515" t="s">
        <v>1268</v>
      </c>
      <c r="E56" s="515" t="s">
        <v>596</v>
      </c>
    </row>
    <row r="57" spans="1:5" ht="30">
      <c r="A57" s="515" t="s">
        <v>599</v>
      </c>
      <c r="B57" s="515" t="s">
        <v>354</v>
      </c>
      <c r="C57" s="515" t="s">
        <v>380</v>
      </c>
      <c r="D57" s="515" t="s">
        <v>1268</v>
      </c>
      <c r="E57" s="515" t="s">
        <v>596</v>
      </c>
    </row>
    <row r="58" spans="1:5" ht="30">
      <c r="A58" s="515" t="s">
        <v>600</v>
      </c>
      <c r="B58" s="515" t="s">
        <v>354</v>
      </c>
      <c r="C58" s="515" t="s">
        <v>601</v>
      </c>
      <c r="D58" s="515" t="s">
        <v>1268</v>
      </c>
      <c r="E58" s="515" t="s">
        <v>596</v>
      </c>
    </row>
    <row r="59" spans="1:5" ht="30">
      <c r="A59" s="515" t="s">
        <v>602</v>
      </c>
      <c r="B59" s="515" t="s">
        <v>358</v>
      </c>
      <c r="C59" s="515" t="s">
        <v>580</v>
      </c>
      <c r="D59" s="515" t="s">
        <v>1268</v>
      </c>
      <c r="E59" s="515" t="s">
        <v>603</v>
      </c>
    </row>
    <row r="60" spans="1:5" ht="30">
      <c r="A60" s="515" t="s">
        <v>604</v>
      </c>
      <c r="B60" s="515" t="s">
        <v>363</v>
      </c>
      <c r="C60" s="515" t="s">
        <v>588</v>
      </c>
      <c r="D60" s="515" t="s">
        <v>1268</v>
      </c>
      <c r="E60" s="515" t="s">
        <v>596</v>
      </c>
    </row>
    <row r="61" spans="1:5" ht="15">
      <c r="A61" s="515" t="s">
        <v>605</v>
      </c>
      <c r="B61" s="515" t="s">
        <v>347</v>
      </c>
      <c r="C61" s="515" t="s">
        <v>606</v>
      </c>
      <c r="D61" s="515" t="s">
        <v>1268</v>
      </c>
      <c r="E61" s="515" t="s">
        <v>596</v>
      </c>
    </row>
  </sheetData>
  <mergeCells count="3">
    <mergeCell ref="A2:E2"/>
    <mergeCell ref="A3:E3"/>
    <mergeCell ref="A1:B1"/>
  </mergeCells>
  <printOptions/>
  <pageMargins left="0.7874015748031497" right="0.7874015748031497" top="0.984251968503937" bottom="0.3937007874015748" header="0.5118110236220472" footer="0.2362204724409449"/>
  <pageSetup horizontalDpi="600" verticalDpi="600" orientation="landscape" paperSize="9" scale="85" r:id="rId1"/>
  <headerFooter alignWithMargins="0">
    <oddHeader>&amp;C&amp;P</oddHeader>
    <oddFooter>&amp;L&amp;"Arial,Dőlt"&amp;8&amp;Z&amp;F&amp;R&amp;9&amp;A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9">
      <selection activeCell="G36" sqref="G36:H36"/>
    </sheetView>
  </sheetViews>
  <sheetFormatPr defaultColWidth="9.140625" defaultRowHeight="12.75"/>
  <cols>
    <col min="1" max="1" width="23.421875" style="55" customWidth="1"/>
    <col min="2" max="2" width="14.28125" style="55" customWidth="1"/>
    <col min="3" max="3" width="16.28125" style="55" customWidth="1"/>
    <col min="4" max="4" width="12.00390625" style="55" bestFit="1" customWidth="1"/>
    <col min="5" max="5" width="13.00390625" style="55" customWidth="1"/>
    <col min="6" max="16384" width="9.140625" style="55" customWidth="1"/>
  </cols>
  <sheetData>
    <row r="1" spans="1:5" ht="15.75">
      <c r="A1" s="709" t="s">
        <v>935</v>
      </c>
      <c r="B1" s="620"/>
      <c r="E1" s="204" t="s">
        <v>988</v>
      </c>
    </row>
    <row r="3" spans="1:4" ht="15.75">
      <c r="A3" s="593" t="s">
        <v>936</v>
      </c>
      <c r="B3" s="710"/>
      <c r="C3" s="710"/>
      <c r="D3" s="710"/>
    </row>
    <row r="4" ht="15.75">
      <c r="A4" s="56"/>
    </row>
    <row r="5" spans="1:5" ht="15.75">
      <c r="A5" s="711" t="s">
        <v>937</v>
      </c>
      <c r="B5" s="218">
        <v>38718</v>
      </c>
      <c r="C5" s="218">
        <v>39083</v>
      </c>
      <c r="D5" s="218">
        <v>39448</v>
      </c>
      <c r="E5" s="255">
        <v>39814</v>
      </c>
    </row>
    <row r="6" spans="1:5" ht="15.75">
      <c r="A6" s="711"/>
      <c r="B6" s="5" t="s">
        <v>848</v>
      </c>
      <c r="C6" s="5" t="s">
        <v>848</v>
      </c>
      <c r="D6" s="5" t="s">
        <v>848</v>
      </c>
      <c r="E6" s="5" t="s">
        <v>848</v>
      </c>
    </row>
    <row r="7" spans="1:5" ht="15.75">
      <c r="A7" s="7" t="s">
        <v>938</v>
      </c>
      <c r="B7" s="57">
        <v>458</v>
      </c>
      <c r="C7" s="57">
        <v>476</v>
      </c>
      <c r="D7" s="62">
        <v>459</v>
      </c>
      <c r="E7" s="62">
        <v>439</v>
      </c>
    </row>
    <row r="8" spans="1:5" ht="15.75">
      <c r="A8" s="7" t="s">
        <v>939</v>
      </c>
      <c r="B8" s="57">
        <v>495</v>
      </c>
      <c r="C8" s="57">
        <v>505</v>
      </c>
      <c r="D8" s="62">
        <v>492</v>
      </c>
      <c r="E8" s="62">
        <v>460</v>
      </c>
    </row>
    <row r="9" spans="1:5" ht="15.75">
      <c r="A9" s="7" t="s">
        <v>940</v>
      </c>
      <c r="B9" s="57">
        <v>1478</v>
      </c>
      <c r="C9" s="57">
        <v>1414</v>
      </c>
      <c r="D9" s="62">
        <v>1367</v>
      </c>
      <c r="E9" s="62">
        <v>1351</v>
      </c>
    </row>
    <row r="10" spans="1:5" ht="15.75">
      <c r="A10" s="7" t="s">
        <v>941</v>
      </c>
      <c r="B10" s="57">
        <v>857</v>
      </c>
      <c r="C10" s="57">
        <v>853</v>
      </c>
      <c r="D10" s="62">
        <v>845</v>
      </c>
      <c r="E10" s="62">
        <v>837</v>
      </c>
    </row>
    <row r="11" spans="1:5" ht="15.75">
      <c r="A11" s="7" t="s">
        <v>942</v>
      </c>
      <c r="B11" s="57">
        <v>9333</v>
      </c>
      <c r="C11" s="57">
        <v>9244</v>
      </c>
      <c r="D11" s="62">
        <v>9226</v>
      </c>
      <c r="E11" s="62">
        <v>9096</v>
      </c>
    </row>
    <row r="12" spans="1:5" ht="15.75">
      <c r="A12" s="7" t="s">
        <v>943</v>
      </c>
      <c r="B12" s="57">
        <v>1243</v>
      </c>
      <c r="C12" s="57">
        <v>1251</v>
      </c>
      <c r="D12" s="62">
        <v>1252</v>
      </c>
      <c r="E12" s="62">
        <v>1316</v>
      </c>
    </row>
    <row r="13" spans="1:5" ht="15.75">
      <c r="A13" s="7" t="s">
        <v>944</v>
      </c>
      <c r="B13" s="57">
        <v>2109</v>
      </c>
      <c r="C13" s="57">
        <v>2154</v>
      </c>
      <c r="D13" s="62">
        <v>2177</v>
      </c>
      <c r="E13" s="62">
        <v>2187</v>
      </c>
    </row>
    <row r="14" spans="1:5" ht="15.75">
      <c r="A14" s="7" t="s">
        <v>945</v>
      </c>
      <c r="B14" s="57">
        <v>1556</v>
      </c>
      <c r="C14" s="57">
        <v>1517</v>
      </c>
      <c r="D14" s="62">
        <v>1515</v>
      </c>
      <c r="E14" s="62">
        <v>1511</v>
      </c>
    </row>
    <row r="15" spans="1:5" ht="15.75">
      <c r="A15" s="7" t="s">
        <v>947</v>
      </c>
      <c r="B15" s="57">
        <v>882</v>
      </c>
      <c r="C15" s="57">
        <v>915</v>
      </c>
      <c r="D15" s="62">
        <v>918</v>
      </c>
      <c r="E15" s="62">
        <v>911</v>
      </c>
    </row>
    <row r="16" spans="1:5" ht="15.75">
      <c r="A16" s="5" t="s">
        <v>946</v>
      </c>
      <c r="B16" s="256">
        <f>SUM(B7:B15)</f>
        <v>18411</v>
      </c>
      <c r="C16" s="256">
        <f>SUM(C7:C15)</f>
        <v>18329</v>
      </c>
      <c r="D16" s="256">
        <f>SUM(D7:D15)</f>
        <v>18251</v>
      </c>
      <c r="E16" s="256">
        <f>SUM(E7:E15)</f>
        <v>18108</v>
      </c>
    </row>
  </sheetData>
  <mergeCells count="3">
    <mergeCell ref="A1:B1"/>
    <mergeCell ref="A3:D3"/>
    <mergeCell ref="A5:A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&amp;L&amp;"Arial,Dőlt"&amp;8&amp;Z&amp;F&amp;R&amp;A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2" sqref="A2:E2"/>
    </sheetView>
  </sheetViews>
  <sheetFormatPr defaultColWidth="9.140625" defaultRowHeight="12.75"/>
  <cols>
    <col min="1" max="1" width="35.140625" style="201" customWidth="1"/>
    <col min="2" max="2" width="12.140625" style="55" customWidth="1"/>
    <col min="3" max="3" width="12.421875" style="55" customWidth="1"/>
    <col min="4" max="4" width="12.8515625" style="55" customWidth="1"/>
    <col min="5" max="5" width="13.140625" style="55" customWidth="1"/>
    <col min="6" max="16384" width="9.140625" style="55" customWidth="1"/>
  </cols>
  <sheetData>
    <row r="1" spans="1:5" ht="15.75">
      <c r="A1" s="203" t="s">
        <v>1003</v>
      </c>
      <c r="E1" s="137" t="s">
        <v>989</v>
      </c>
    </row>
    <row r="2" spans="1:5" ht="15.75">
      <c r="A2" s="712" t="s">
        <v>663</v>
      </c>
      <c r="B2" s="713"/>
      <c r="C2" s="713"/>
      <c r="D2" s="713"/>
      <c r="E2" s="713"/>
    </row>
    <row r="3" ht="15.75">
      <c r="A3" s="203"/>
    </row>
    <row r="4" spans="1:10" s="56" customFormat="1" ht="47.25">
      <c r="A4" s="5" t="s">
        <v>652</v>
      </c>
      <c r="B4" s="5" t="s">
        <v>662</v>
      </c>
      <c r="C4" s="5" t="s">
        <v>664</v>
      </c>
      <c r="D4" s="5" t="s">
        <v>653</v>
      </c>
      <c r="E4" s="5" t="s">
        <v>654</v>
      </c>
      <c r="J4" s="204"/>
    </row>
    <row r="5" spans="1:5" ht="15.75">
      <c r="A5" s="6" t="s">
        <v>655</v>
      </c>
      <c r="B5" s="7">
        <v>122</v>
      </c>
      <c r="C5" s="7">
        <v>115</v>
      </c>
      <c r="D5" s="7">
        <v>101</v>
      </c>
      <c r="E5" s="7">
        <v>101</v>
      </c>
    </row>
    <row r="6" spans="1:5" ht="15.75">
      <c r="A6" s="6" t="s">
        <v>656</v>
      </c>
      <c r="B6" s="7">
        <v>21</v>
      </c>
      <c r="C6" s="7">
        <v>35</v>
      </c>
      <c r="D6" s="7">
        <v>39</v>
      </c>
      <c r="E6" s="7">
        <v>44</v>
      </c>
    </row>
    <row r="7" spans="1:5" ht="15.75">
      <c r="A7" s="6" t="s">
        <v>657</v>
      </c>
      <c r="B7" s="7">
        <v>112</v>
      </c>
      <c r="C7" s="7">
        <v>100</v>
      </c>
      <c r="D7" s="7">
        <v>102</v>
      </c>
      <c r="E7" s="7">
        <v>103</v>
      </c>
    </row>
    <row r="8" spans="1:5" ht="15.75">
      <c r="A8" s="6" t="s">
        <v>658</v>
      </c>
      <c r="B8" s="7">
        <v>32</v>
      </c>
      <c r="C8" s="7">
        <v>23</v>
      </c>
      <c r="D8" s="7">
        <v>29</v>
      </c>
      <c r="E8" s="7">
        <v>34</v>
      </c>
    </row>
    <row r="9" spans="1:5" ht="15.75">
      <c r="A9" s="6" t="s">
        <v>659</v>
      </c>
      <c r="B9" s="7">
        <v>90</v>
      </c>
      <c r="C9" s="7">
        <v>102</v>
      </c>
      <c r="D9" s="7">
        <v>91</v>
      </c>
      <c r="E9" s="7">
        <v>79</v>
      </c>
    </row>
    <row r="10" spans="1:5" ht="15.75">
      <c r="A10" s="6" t="s">
        <v>660</v>
      </c>
      <c r="B10" s="7">
        <v>70</v>
      </c>
      <c r="C10" s="7">
        <v>70</v>
      </c>
      <c r="D10" s="7">
        <v>58</v>
      </c>
      <c r="E10" s="7">
        <v>59</v>
      </c>
    </row>
    <row r="11" spans="1:5" ht="15.75">
      <c r="A11" s="6" t="s">
        <v>661</v>
      </c>
      <c r="B11" s="7">
        <v>127</v>
      </c>
      <c r="C11" s="7">
        <v>121</v>
      </c>
      <c r="D11" s="7">
        <v>128</v>
      </c>
      <c r="E11" s="7">
        <v>124</v>
      </c>
    </row>
    <row r="12" spans="1:5" ht="15.75">
      <c r="A12" s="205" t="s">
        <v>678</v>
      </c>
      <c r="B12" s="206">
        <v>574</v>
      </c>
      <c r="C12" s="206">
        <v>566</v>
      </c>
      <c r="D12" s="206">
        <v>548</v>
      </c>
      <c r="E12" s="206">
        <v>544</v>
      </c>
    </row>
    <row r="13" spans="1:5" ht="15.75">
      <c r="A13" s="207" t="s">
        <v>677</v>
      </c>
      <c r="B13" s="7">
        <v>27</v>
      </c>
      <c r="C13" s="7">
        <v>26</v>
      </c>
      <c r="D13" s="7">
        <v>26</v>
      </c>
      <c r="E13" s="7">
        <v>26</v>
      </c>
    </row>
    <row r="14" spans="1:5" ht="15.75">
      <c r="A14" s="8" t="s">
        <v>680</v>
      </c>
      <c r="B14" s="208">
        <f>B12/B13</f>
        <v>21.25925925925926</v>
      </c>
      <c r="C14" s="208">
        <f>C12/C13</f>
        <v>21.76923076923077</v>
      </c>
      <c r="D14" s="208">
        <f>D12/D13</f>
        <v>21.076923076923077</v>
      </c>
      <c r="E14" s="208">
        <f>E12/E13</f>
        <v>20.923076923076923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2"/>
  <headerFooter alignWithMargins="0">
    <oddFooter xml:space="preserve">&amp;L&amp;"Arial,Dőlt"&amp;8&amp;Z&amp;F      &amp;A&amp;R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G4" sqref="G4"/>
    </sheetView>
  </sheetViews>
  <sheetFormatPr defaultColWidth="9.140625" defaultRowHeight="12.75"/>
  <cols>
    <col min="1" max="1" width="33.140625" style="55" customWidth="1"/>
    <col min="2" max="2" width="10.28125" style="55" customWidth="1"/>
    <col min="3" max="16384" width="9.140625" style="55" customWidth="1"/>
  </cols>
  <sheetData>
    <row r="1" spans="1:6" ht="15.75">
      <c r="A1" s="714" t="s">
        <v>990</v>
      </c>
      <c r="B1" s="715"/>
      <c r="E1" s="716" t="s">
        <v>166</v>
      </c>
      <c r="F1" s="717"/>
    </row>
    <row r="2" spans="1:6" ht="15.75">
      <c r="A2" s="714" t="s">
        <v>1268</v>
      </c>
      <c r="B2" s="620"/>
      <c r="F2" s="202"/>
    </row>
    <row r="3" spans="1:5" ht="23.25" customHeight="1">
      <c r="A3" s="712" t="s">
        <v>671</v>
      </c>
      <c r="B3" s="713"/>
      <c r="C3" s="713"/>
      <c r="D3" s="713"/>
      <c r="E3" s="713"/>
    </row>
    <row r="4" spans="1:6" s="56" customFormat="1" ht="47.25">
      <c r="A4" s="7" t="s">
        <v>1006</v>
      </c>
      <c r="B4" s="5" t="s">
        <v>672</v>
      </c>
      <c r="C4" s="5" t="s">
        <v>673</v>
      </c>
      <c r="D4" s="5" t="s">
        <v>674</v>
      </c>
      <c r="E4" s="5" t="s">
        <v>675</v>
      </c>
      <c r="F4" s="5" t="s">
        <v>676</v>
      </c>
    </row>
    <row r="5" spans="1:6" ht="15.75">
      <c r="A5" s="209" t="s">
        <v>665</v>
      </c>
      <c r="B5" s="210">
        <v>94</v>
      </c>
      <c r="C5" s="210">
        <v>92</v>
      </c>
      <c r="D5" s="210">
        <v>80</v>
      </c>
      <c r="E5" s="210">
        <v>82</v>
      </c>
      <c r="F5" s="210">
        <v>82</v>
      </c>
    </row>
    <row r="6" spans="1:6" ht="15.75">
      <c r="A6" s="209" t="s">
        <v>666</v>
      </c>
      <c r="B6" s="210">
        <v>368</v>
      </c>
      <c r="C6" s="210">
        <v>380</v>
      </c>
      <c r="D6" s="210">
        <v>364</v>
      </c>
      <c r="E6" s="210">
        <v>338</v>
      </c>
      <c r="F6" s="210">
        <v>340</v>
      </c>
    </row>
    <row r="7" spans="1:6" ht="15.75">
      <c r="A7" s="209" t="s">
        <v>667</v>
      </c>
      <c r="B7" s="210">
        <v>376</v>
      </c>
      <c r="C7" s="210">
        <v>378</v>
      </c>
      <c r="D7" s="210">
        <v>375</v>
      </c>
      <c r="E7" s="210">
        <v>361</v>
      </c>
      <c r="F7" s="210">
        <v>335</v>
      </c>
    </row>
    <row r="8" spans="1:6" ht="15.75">
      <c r="A8" s="209" t="s">
        <v>668</v>
      </c>
      <c r="B8" s="210">
        <v>186</v>
      </c>
      <c r="C8" s="210">
        <v>258</v>
      </c>
      <c r="D8" s="210">
        <v>271</v>
      </c>
      <c r="E8" s="210">
        <v>290</v>
      </c>
      <c r="F8" s="210">
        <v>275</v>
      </c>
    </row>
    <row r="9" spans="1:6" ht="15.75">
      <c r="A9" s="209" t="s">
        <v>669</v>
      </c>
      <c r="B9" s="210">
        <v>267</v>
      </c>
      <c r="C9" s="210">
        <v>183</v>
      </c>
      <c r="D9" s="210">
        <v>179</v>
      </c>
      <c r="E9" s="210">
        <v>169</v>
      </c>
      <c r="F9" s="210">
        <v>167</v>
      </c>
    </row>
    <row r="10" spans="1:6" ht="15.75">
      <c r="A10" s="209" t="s">
        <v>670</v>
      </c>
      <c r="B10" s="210">
        <v>64</v>
      </c>
      <c r="C10" s="210">
        <v>0</v>
      </c>
      <c r="D10" s="210">
        <v>0</v>
      </c>
      <c r="E10" s="210">
        <v>0</v>
      </c>
      <c r="F10" s="210">
        <v>0</v>
      </c>
    </row>
    <row r="11" spans="1:6" ht="15.75">
      <c r="A11" s="205" t="s">
        <v>678</v>
      </c>
      <c r="B11" s="211">
        <f>SUM(B5:B10)</f>
        <v>1355</v>
      </c>
      <c r="C11" s="211">
        <f>SUM(C5:C10)</f>
        <v>1291</v>
      </c>
      <c r="D11" s="211">
        <f>SUM(D5:D10)</f>
        <v>1269</v>
      </c>
      <c r="E11" s="211">
        <f>SUM(E5:E10)</f>
        <v>1240</v>
      </c>
      <c r="F11" s="211">
        <f>SUM(F5:F10)</f>
        <v>1199</v>
      </c>
    </row>
    <row r="12" spans="1:6" ht="15.75">
      <c r="A12" s="8" t="s">
        <v>679</v>
      </c>
      <c r="B12" s="8">
        <v>63</v>
      </c>
      <c r="C12" s="8">
        <v>58</v>
      </c>
      <c r="D12" s="8">
        <v>58</v>
      </c>
      <c r="E12" s="8">
        <v>59</v>
      </c>
      <c r="F12" s="8">
        <v>57</v>
      </c>
    </row>
    <row r="13" spans="1:6" ht="15.75">
      <c r="A13" s="8" t="s">
        <v>680</v>
      </c>
      <c r="B13" s="212">
        <f>B11/B12</f>
        <v>21.50793650793651</v>
      </c>
      <c r="C13" s="212">
        <f>C11/C12</f>
        <v>22.25862068965517</v>
      </c>
      <c r="D13" s="212">
        <f>D11/D12</f>
        <v>21.879310344827587</v>
      </c>
      <c r="E13" s="212">
        <f>E11/E12</f>
        <v>21.016949152542374</v>
      </c>
      <c r="F13" s="212">
        <f>F11/F12</f>
        <v>21.035087719298247</v>
      </c>
    </row>
  </sheetData>
  <mergeCells count="4">
    <mergeCell ref="A3:E3"/>
    <mergeCell ref="A1:B1"/>
    <mergeCell ref="A2:B2"/>
    <mergeCell ref="E1:F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&amp;L&amp;"Arial,Dőlt"&amp;8&amp;Z&amp;F      &amp;A&amp;R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7">
      <selection activeCell="F14" sqref="F14"/>
    </sheetView>
  </sheetViews>
  <sheetFormatPr defaultColWidth="9.140625" defaultRowHeight="12.75"/>
  <cols>
    <col min="1" max="1" width="78.28125" style="4" customWidth="1"/>
    <col min="2" max="2" width="20.57421875" style="4" customWidth="1"/>
    <col min="3" max="3" width="19.28125" style="89" customWidth="1"/>
    <col min="4" max="16384" width="9.140625" style="4" customWidth="1"/>
  </cols>
  <sheetData>
    <row r="1" spans="1:3" ht="15.75">
      <c r="A1" s="1" t="s">
        <v>1003</v>
      </c>
      <c r="C1" s="89" t="s">
        <v>1004</v>
      </c>
    </row>
    <row r="2" ht="15.75">
      <c r="A2" s="2"/>
    </row>
    <row r="3" ht="15.75">
      <c r="A3" s="2"/>
    </row>
    <row r="4" ht="15.75">
      <c r="A4" s="3" t="s">
        <v>1005</v>
      </c>
    </row>
    <row r="7" spans="1:3" s="1" customFormat="1" ht="31.5">
      <c r="A7" s="5" t="s">
        <v>1006</v>
      </c>
      <c r="B7" s="5" t="s">
        <v>1007</v>
      </c>
      <c r="C7" s="5" t="s">
        <v>1008</v>
      </c>
    </row>
    <row r="8" spans="1:3" ht="31.5">
      <c r="A8" s="6" t="s">
        <v>1009</v>
      </c>
      <c r="B8" s="7" t="s">
        <v>1010</v>
      </c>
      <c r="C8" s="7" t="s">
        <v>1011</v>
      </c>
    </row>
    <row r="9" spans="1:3" ht="31.5">
      <c r="A9" s="8" t="s">
        <v>1012</v>
      </c>
      <c r="B9" s="9" t="s">
        <v>237</v>
      </c>
      <c r="C9" s="9" t="s">
        <v>1013</v>
      </c>
    </row>
    <row r="10" spans="1:3" ht="36.75" customHeight="1">
      <c r="A10" s="8" t="s">
        <v>285</v>
      </c>
      <c r="B10" s="7" t="s">
        <v>38</v>
      </c>
      <c r="C10" s="9" t="s">
        <v>37</v>
      </c>
    </row>
    <row r="11" spans="1:3" ht="31.5">
      <c r="A11" s="8" t="s">
        <v>1014</v>
      </c>
      <c r="B11" s="9" t="s">
        <v>1015</v>
      </c>
      <c r="C11" s="10" t="s">
        <v>1016</v>
      </c>
    </row>
    <row r="12" spans="1:3" ht="31.5">
      <c r="A12" s="8" t="s">
        <v>1017</v>
      </c>
      <c r="B12" s="9" t="s">
        <v>1018</v>
      </c>
      <c r="C12" s="10" t="s">
        <v>1019</v>
      </c>
    </row>
    <row r="13" spans="1:3" ht="28.5" customHeight="1">
      <c r="A13" s="166" t="s">
        <v>286</v>
      </c>
      <c r="B13" s="9" t="s">
        <v>39</v>
      </c>
      <c r="C13" s="9" t="s">
        <v>40</v>
      </c>
    </row>
    <row r="14" spans="1:3" ht="28.5" customHeight="1">
      <c r="A14" s="166" t="s">
        <v>287</v>
      </c>
      <c r="B14" s="9" t="s">
        <v>41</v>
      </c>
      <c r="C14" s="9" t="s">
        <v>42</v>
      </c>
    </row>
    <row r="15" spans="1:3" ht="31.5">
      <c r="A15" s="11" t="s">
        <v>1020</v>
      </c>
      <c r="B15" s="7" t="s">
        <v>1021</v>
      </c>
      <c r="C15" s="7" t="s">
        <v>1022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&amp;L&amp;"Arial,Dőlt"&amp;8&amp;Z&amp;F&amp;R&amp;9&amp;A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25">
      <selection activeCell="L41" sqref="L41"/>
    </sheetView>
  </sheetViews>
  <sheetFormatPr defaultColWidth="9.140625" defaultRowHeight="12.75"/>
  <cols>
    <col min="1" max="1" width="29.28125" style="15" customWidth="1"/>
    <col min="2" max="15" width="5.57421875" style="15" bestFit="1" customWidth="1"/>
    <col min="16" max="17" width="6.7109375" style="15" bestFit="1" customWidth="1"/>
    <col min="18" max="19" width="7.8515625" style="15" bestFit="1" customWidth="1"/>
    <col min="20" max="20" width="6.7109375" style="15" bestFit="1" customWidth="1"/>
    <col min="21" max="21" width="5.57421875" style="15" customWidth="1"/>
    <col min="22" max="16384" width="9.140625" style="15" customWidth="1"/>
  </cols>
  <sheetData>
    <row r="1" spans="1:19" ht="15">
      <c r="A1" s="30" t="s">
        <v>1003</v>
      </c>
      <c r="S1" s="15" t="s">
        <v>641</v>
      </c>
    </row>
    <row r="3" ht="15.75" thickBot="1">
      <c r="A3" s="30" t="s">
        <v>762</v>
      </c>
    </row>
    <row r="4" spans="1:21" ht="15" customHeight="1">
      <c r="A4" s="227"/>
      <c r="B4" s="718" t="s">
        <v>763</v>
      </c>
      <c r="C4" s="719"/>
      <c r="D4" s="718" t="s">
        <v>764</v>
      </c>
      <c r="E4" s="719"/>
      <c r="F4" s="718" t="s">
        <v>765</v>
      </c>
      <c r="G4" s="719"/>
      <c r="H4" s="718" t="s">
        <v>766</v>
      </c>
      <c r="I4" s="719"/>
      <c r="J4" s="718" t="s">
        <v>767</v>
      </c>
      <c r="K4" s="719"/>
      <c r="L4" s="718" t="s">
        <v>768</v>
      </c>
      <c r="M4" s="719"/>
      <c r="N4" s="718" t="s">
        <v>769</v>
      </c>
      <c r="O4" s="719"/>
      <c r="P4" s="718" t="s">
        <v>770</v>
      </c>
      <c r="Q4" s="719"/>
      <c r="R4" s="718" t="s">
        <v>771</v>
      </c>
      <c r="S4" s="719"/>
      <c r="T4" s="718" t="s">
        <v>772</v>
      </c>
      <c r="U4" s="719"/>
    </row>
    <row r="5" spans="1:21" ht="15">
      <c r="A5" s="228" t="s">
        <v>1006</v>
      </c>
      <c r="B5" s="720"/>
      <c r="C5" s="721"/>
      <c r="D5" s="720"/>
      <c r="E5" s="721"/>
      <c r="F5" s="720"/>
      <c r="G5" s="721"/>
      <c r="H5" s="720"/>
      <c r="I5" s="721"/>
      <c r="J5" s="720"/>
      <c r="K5" s="721"/>
      <c r="L5" s="720"/>
      <c r="M5" s="721"/>
      <c r="N5" s="720"/>
      <c r="O5" s="721"/>
      <c r="P5" s="720"/>
      <c r="Q5" s="721"/>
      <c r="R5" s="720"/>
      <c r="S5" s="721"/>
      <c r="T5" s="720"/>
      <c r="U5" s="721"/>
    </row>
    <row r="6" spans="1:21" s="519" customFormat="1" ht="15.75" thickBot="1">
      <c r="A6" s="229"/>
      <c r="B6" s="230">
        <v>2007</v>
      </c>
      <c r="C6" s="230" t="s">
        <v>773</v>
      </c>
      <c r="D6" s="230">
        <v>2007</v>
      </c>
      <c r="E6" s="230" t="s">
        <v>773</v>
      </c>
      <c r="F6" s="230">
        <v>2007</v>
      </c>
      <c r="G6" s="230" t="s">
        <v>773</v>
      </c>
      <c r="H6" s="230">
        <v>2007</v>
      </c>
      <c r="I6" s="230" t="s">
        <v>773</v>
      </c>
      <c r="J6" s="230">
        <v>2007</v>
      </c>
      <c r="K6" s="230" t="s">
        <v>773</v>
      </c>
      <c r="L6" s="230">
        <v>2007</v>
      </c>
      <c r="M6" s="230" t="s">
        <v>773</v>
      </c>
      <c r="N6" s="230">
        <v>2007</v>
      </c>
      <c r="O6" s="230">
        <v>2010</v>
      </c>
      <c r="P6" s="230">
        <v>2007</v>
      </c>
      <c r="Q6" s="230" t="s">
        <v>773</v>
      </c>
      <c r="R6" s="230">
        <v>2007</v>
      </c>
      <c r="S6" s="230" t="s">
        <v>773</v>
      </c>
      <c r="T6" s="230">
        <v>2007</v>
      </c>
      <c r="U6" s="230" t="s">
        <v>773</v>
      </c>
    </row>
    <row r="7" spans="1:21" s="30" customFormat="1" ht="14.25">
      <c r="A7" s="231" t="s">
        <v>1240</v>
      </c>
      <c r="B7" s="232">
        <v>1</v>
      </c>
      <c r="C7" s="232">
        <v>1</v>
      </c>
      <c r="D7" s="232">
        <v>2</v>
      </c>
      <c r="E7" s="232">
        <v>2</v>
      </c>
      <c r="F7" s="232">
        <v>12</v>
      </c>
      <c r="G7" s="232">
        <v>9</v>
      </c>
      <c r="H7" s="232">
        <v>48</v>
      </c>
      <c r="I7" s="232">
        <v>43</v>
      </c>
      <c r="J7" s="232">
        <v>63</v>
      </c>
      <c r="K7" s="232">
        <v>55</v>
      </c>
      <c r="L7" s="232"/>
      <c r="M7" s="232"/>
      <c r="N7" s="232"/>
      <c r="O7" s="232"/>
      <c r="P7" s="232"/>
      <c r="Q7" s="232">
        <v>6</v>
      </c>
      <c r="R7" s="232">
        <v>63</v>
      </c>
      <c r="S7" s="232">
        <v>61</v>
      </c>
      <c r="T7" s="232">
        <v>13</v>
      </c>
      <c r="U7" s="232"/>
    </row>
    <row r="8" spans="1:21" s="30" customFormat="1" ht="15.75" customHeight="1">
      <c r="A8" s="233" t="s">
        <v>774</v>
      </c>
      <c r="B8" s="232">
        <v>1</v>
      </c>
      <c r="C8" s="232"/>
      <c r="D8" s="232">
        <v>1</v>
      </c>
      <c r="E8" s="232"/>
      <c r="F8" s="232">
        <v>51</v>
      </c>
      <c r="G8" s="232"/>
      <c r="H8" s="232">
        <v>3</v>
      </c>
      <c r="I8" s="232"/>
      <c r="J8" s="232">
        <v>56</v>
      </c>
      <c r="K8" s="232"/>
      <c r="L8" s="232">
        <v>4</v>
      </c>
      <c r="M8" s="232"/>
      <c r="N8" s="232"/>
      <c r="O8" s="232"/>
      <c r="P8" s="232">
        <v>3</v>
      </c>
      <c r="Q8" s="232"/>
      <c r="R8" s="232">
        <v>63</v>
      </c>
      <c r="S8" s="232"/>
      <c r="T8" s="232"/>
      <c r="U8" s="232"/>
    </row>
    <row r="9" spans="1:21" s="30" customFormat="1" ht="15.75" customHeight="1">
      <c r="A9" s="233" t="s">
        <v>1254</v>
      </c>
      <c r="B9" s="232">
        <v>1</v>
      </c>
      <c r="C9" s="232"/>
      <c r="D9" s="232">
        <v>6</v>
      </c>
      <c r="E9" s="232"/>
      <c r="F9" s="232">
        <v>38</v>
      </c>
      <c r="G9" s="232"/>
      <c r="H9" s="232">
        <v>12</v>
      </c>
      <c r="I9" s="232"/>
      <c r="J9" s="232">
        <v>57</v>
      </c>
      <c r="K9" s="232"/>
      <c r="L9" s="232"/>
      <c r="M9" s="232"/>
      <c r="N9" s="232"/>
      <c r="O9" s="232"/>
      <c r="P9" s="232">
        <v>0.5</v>
      </c>
      <c r="Q9" s="232"/>
      <c r="R9" s="232">
        <v>57.5</v>
      </c>
      <c r="S9" s="232"/>
      <c r="T9" s="232"/>
      <c r="U9" s="232"/>
    </row>
    <row r="10" spans="1:21" ht="15">
      <c r="A10" s="40" t="s">
        <v>775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</row>
    <row r="11" spans="1:21" s="237" customFormat="1" ht="15">
      <c r="A11" s="235" t="s">
        <v>776</v>
      </c>
      <c r="B11" s="234">
        <v>1</v>
      </c>
      <c r="C11" s="234">
        <v>1</v>
      </c>
      <c r="D11" s="234">
        <v>2</v>
      </c>
      <c r="E11" s="234">
        <v>2</v>
      </c>
      <c r="F11" s="234"/>
      <c r="G11" s="234"/>
      <c r="H11" s="234">
        <v>118</v>
      </c>
      <c r="I11" s="234">
        <v>128</v>
      </c>
      <c r="J11" s="234">
        <v>121</v>
      </c>
      <c r="K11" s="234">
        <v>131</v>
      </c>
      <c r="L11" s="234"/>
      <c r="M11" s="234"/>
      <c r="N11" s="234"/>
      <c r="O11" s="234"/>
      <c r="P11" s="234">
        <v>3.49</v>
      </c>
      <c r="Q11" s="234">
        <v>3.49</v>
      </c>
      <c r="R11" s="236">
        <v>124.49</v>
      </c>
      <c r="S11" s="236">
        <v>134.49</v>
      </c>
      <c r="T11" s="234"/>
      <c r="U11" s="234"/>
    </row>
    <row r="12" spans="1:21" s="237" customFormat="1" ht="15">
      <c r="A12" s="235" t="s">
        <v>842</v>
      </c>
      <c r="B12" s="234">
        <v>1</v>
      </c>
      <c r="C12" s="234"/>
      <c r="D12" s="234">
        <v>8</v>
      </c>
      <c r="E12" s="234"/>
      <c r="F12" s="234">
        <v>141</v>
      </c>
      <c r="G12" s="234"/>
      <c r="H12" s="234">
        <v>6</v>
      </c>
      <c r="I12" s="234"/>
      <c r="J12" s="234">
        <v>156</v>
      </c>
      <c r="K12" s="234"/>
      <c r="L12" s="234"/>
      <c r="M12" s="234"/>
      <c r="N12" s="234">
        <v>9</v>
      </c>
      <c r="O12" s="234"/>
      <c r="P12" s="234">
        <v>7.49</v>
      </c>
      <c r="Q12" s="234"/>
      <c r="R12" s="236">
        <v>172.49</v>
      </c>
      <c r="S12" s="236"/>
      <c r="T12" s="234">
        <v>2</v>
      </c>
      <c r="U12" s="234"/>
    </row>
    <row r="13" spans="1:21" s="237" customFormat="1" ht="15">
      <c r="A13" s="235" t="s">
        <v>777</v>
      </c>
      <c r="B13" s="234">
        <v>1</v>
      </c>
      <c r="C13" s="234">
        <v>1</v>
      </c>
      <c r="D13" s="234">
        <v>1</v>
      </c>
      <c r="E13" s="234">
        <v>1</v>
      </c>
      <c r="F13" s="234">
        <v>7</v>
      </c>
      <c r="G13" s="234">
        <v>7</v>
      </c>
      <c r="H13" s="234"/>
      <c r="I13" s="234"/>
      <c r="J13" s="234">
        <v>9</v>
      </c>
      <c r="K13" s="234">
        <v>9</v>
      </c>
      <c r="L13" s="234"/>
      <c r="M13" s="234"/>
      <c r="N13" s="234"/>
      <c r="O13" s="234"/>
      <c r="P13" s="234">
        <v>0.75</v>
      </c>
      <c r="Q13" s="234">
        <v>0.75</v>
      </c>
      <c r="R13" s="234">
        <v>9.75</v>
      </c>
      <c r="S13" s="234">
        <v>9.75</v>
      </c>
      <c r="T13" s="234">
        <v>1.5</v>
      </c>
      <c r="U13" s="234">
        <v>1.5</v>
      </c>
    </row>
    <row r="14" spans="1:21" s="237" customFormat="1" ht="15">
      <c r="A14" s="235" t="s">
        <v>778</v>
      </c>
      <c r="B14" s="234">
        <v>1</v>
      </c>
      <c r="C14" s="234">
        <v>1</v>
      </c>
      <c r="D14" s="234">
        <v>1</v>
      </c>
      <c r="E14" s="234">
        <v>1</v>
      </c>
      <c r="F14" s="234">
        <v>8</v>
      </c>
      <c r="G14" s="234">
        <v>8</v>
      </c>
      <c r="H14" s="234"/>
      <c r="I14" s="234"/>
      <c r="J14" s="234">
        <v>10</v>
      </c>
      <c r="K14" s="234">
        <v>10</v>
      </c>
      <c r="L14" s="234"/>
      <c r="M14" s="234"/>
      <c r="N14" s="234"/>
      <c r="O14" s="234"/>
      <c r="P14" s="234">
        <v>1.5</v>
      </c>
      <c r="Q14" s="234">
        <v>1.5</v>
      </c>
      <c r="R14" s="234">
        <v>11.5</v>
      </c>
      <c r="S14" s="234">
        <v>11.5</v>
      </c>
      <c r="T14" s="234">
        <v>2</v>
      </c>
      <c r="U14" s="234"/>
    </row>
    <row r="15" spans="1:21" s="237" customFormat="1" ht="15">
      <c r="A15" s="235" t="s">
        <v>779</v>
      </c>
      <c r="B15" s="234">
        <v>1</v>
      </c>
      <c r="C15" s="234">
        <v>1</v>
      </c>
      <c r="D15" s="234">
        <v>9</v>
      </c>
      <c r="E15" s="234">
        <v>8</v>
      </c>
      <c r="F15" s="234">
        <v>47</v>
      </c>
      <c r="G15" s="234">
        <v>46</v>
      </c>
      <c r="H15" s="234">
        <v>44</v>
      </c>
      <c r="I15" s="234">
        <v>45</v>
      </c>
      <c r="J15" s="234">
        <v>101</v>
      </c>
      <c r="K15" s="234">
        <v>99</v>
      </c>
      <c r="L15" s="234"/>
      <c r="M15" s="234"/>
      <c r="N15" s="234"/>
      <c r="O15" s="234"/>
      <c r="P15" s="234"/>
      <c r="Q15" s="234"/>
      <c r="R15" s="234">
        <v>101</v>
      </c>
      <c r="S15" s="234">
        <v>99</v>
      </c>
      <c r="T15" s="234"/>
      <c r="U15" s="234"/>
    </row>
    <row r="16" spans="1:21" s="237" customFormat="1" ht="15">
      <c r="A16" s="235" t="s">
        <v>780</v>
      </c>
      <c r="B16" s="234"/>
      <c r="C16" s="234">
        <v>1</v>
      </c>
      <c r="D16" s="234"/>
      <c r="E16" s="234"/>
      <c r="F16" s="234"/>
      <c r="G16" s="234">
        <v>7</v>
      </c>
      <c r="H16" s="234"/>
      <c r="I16" s="234"/>
      <c r="J16" s="234"/>
      <c r="K16" s="234">
        <v>8</v>
      </c>
      <c r="L16" s="234"/>
      <c r="M16" s="234"/>
      <c r="N16" s="234"/>
      <c r="O16" s="234"/>
      <c r="P16" s="234"/>
      <c r="Q16" s="234"/>
      <c r="R16" s="234"/>
      <c r="S16" s="234">
        <v>8</v>
      </c>
      <c r="T16" s="234"/>
      <c r="U16" s="234"/>
    </row>
    <row r="17" spans="1:21" s="239" customFormat="1" ht="15">
      <c r="A17" s="238" t="s">
        <v>781</v>
      </c>
      <c r="B17" s="232">
        <v>5</v>
      </c>
      <c r="C17" s="232">
        <f>SUM(C11:C16)</f>
        <v>5</v>
      </c>
      <c r="D17" s="232">
        <v>21</v>
      </c>
      <c r="E17" s="232">
        <f>SUM(E11:E16)</f>
        <v>12</v>
      </c>
      <c r="F17" s="232">
        <v>203</v>
      </c>
      <c r="G17" s="232">
        <f>SUM(G11:G16)</f>
        <v>68</v>
      </c>
      <c r="H17" s="232">
        <v>168</v>
      </c>
      <c r="I17" s="232">
        <f>SUM(I11:I16)</f>
        <v>173</v>
      </c>
      <c r="J17" s="232">
        <v>397</v>
      </c>
      <c r="K17" s="232">
        <f>SUM(K11:K16)</f>
        <v>257</v>
      </c>
      <c r="L17" s="232">
        <v>0</v>
      </c>
      <c r="M17" s="232"/>
      <c r="N17" s="232">
        <v>9</v>
      </c>
      <c r="O17" s="232"/>
      <c r="P17" s="232">
        <v>13.23</v>
      </c>
      <c r="Q17" s="232">
        <f>SUM(Q11:Q16)</f>
        <v>5.74</v>
      </c>
      <c r="R17" s="232">
        <v>419.23</v>
      </c>
      <c r="S17" s="232">
        <f>SUM(S11:S16)</f>
        <v>262.74</v>
      </c>
      <c r="T17" s="232">
        <v>5.5</v>
      </c>
      <c r="U17" s="232">
        <f>SUM(U13:U16)</f>
        <v>1.5</v>
      </c>
    </row>
    <row r="18" spans="1:21" s="30" customFormat="1" ht="14.25">
      <c r="A18" s="233" t="s">
        <v>1249</v>
      </c>
      <c r="B18" s="232">
        <v>1</v>
      </c>
      <c r="C18" s="232">
        <v>1</v>
      </c>
      <c r="D18" s="232"/>
      <c r="E18" s="232"/>
      <c r="F18" s="232">
        <v>2</v>
      </c>
      <c r="G18" s="232">
        <v>2</v>
      </c>
      <c r="H18" s="232"/>
      <c r="I18" s="232"/>
      <c r="J18" s="232">
        <v>3</v>
      </c>
      <c r="K18" s="232">
        <v>3</v>
      </c>
      <c r="L18" s="232"/>
      <c r="M18" s="232"/>
      <c r="N18" s="240"/>
      <c r="O18" s="232"/>
      <c r="P18" s="241">
        <v>1</v>
      </c>
      <c r="Q18" s="241">
        <v>1</v>
      </c>
      <c r="R18" s="241">
        <v>4</v>
      </c>
      <c r="S18" s="241">
        <v>4</v>
      </c>
      <c r="T18" s="232"/>
      <c r="U18" s="232"/>
    </row>
    <row r="19" spans="1:21" s="30" customFormat="1" ht="14.25">
      <c r="A19" s="233" t="s">
        <v>1250</v>
      </c>
      <c r="B19" s="232">
        <v>1</v>
      </c>
      <c r="C19" s="232">
        <v>1</v>
      </c>
      <c r="D19" s="232"/>
      <c r="E19" s="232"/>
      <c r="F19" s="232">
        <v>36</v>
      </c>
      <c r="G19" s="232">
        <v>46</v>
      </c>
      <c r="H19" s="232"/>
      <c r="I19" s="232"/>
      <c r="J19" s="232">
        <v>37</v>
      </c>
      <c r="K19" s="232">
        <v>47</v>
      </c>
      <c r="L19" s="232"/>
      <c r="M19" s="232"/>
      <c r="N19" s="232"/>
      <c r="O19" s="232"/>
      <c r="P19" s="232">
        <v>0.25</v>
      </c>
      <c r="Q19" s="240">
        <v>0.25</v>
      </c>
      <c r="R19" s="240">
        <v>37.25</v>
      </c>
      <c r="S19" s="240">
        <v>47.25</v>
      </c>
      <c r="T19" s="232"/>
      <c r="U19" s="232"/>
    </row>
    <row r="20" spans="1:21" s="246" customFormat="1" ht="15">
      <c r="A20" s="242" t="s">
        <v>782</v>
      </c>
      <c r="B20" s="243">
        <v>10</v>
      </c>
      <c r="C20" s="243">
        <f>C7+C8+C17+C18+C19</f>
        <v>8</v>
      </c>
      <c r="D20" s="243">
        <v>30</v>
      </c>
      <c r="E20" s="243">
        <f>E7+E8+E17+E18+E19</f>
        <v>14</v>
      </c>
      <c r="F20" s="243">
        <v>342</v>
      </c>
      <c r="G20" s="243">
        <f>G7+G8+G17+G18+G19</f>
        <v>125</v>
      </c>
      <c r="H20" s="243">
        <v>231</v>
      </c>
      <c r="I20" s="243">
        <f>I7+I8+I17+I18+I19</f>
        <v>216</v>
      </c>
      <c r="J20" s="243">
        <v>613</v>
      </c>
      <c r="K20" s="243">
        <f>K7+K8+K17+K18+K19</f>
        <v>362</v>
      </c>
      <c r="L20" s="243">
        <v>4</v>
      </c>
      <c r="M20" s="243"/>
      <c r="N20" s="243">
        <v>9</v>
      </c>
      <c r="O20" s="243"/>
      <c r="P20" s="244">
        <v>17.98</v>
      </c>
      <c r="Q20" s="244">
        <f>Q7+Q8+Q17+Q18+Q19</f>
        <v>12.99</v>
      </c>
      <c r="R20" s="244">
        <v>643.98</v>
      </c>
      <c r="S20" s="244">
        <f>S7+S8+S17+S18+S19</f>
        <v>374.99</v>
      </c>
      <c r="T20" s="245">
        <v>18.5</v>
      </c>
      <c r="U20" s="244">
        <f>SUM(U7+U17)</f>
        <v>1.5</v>
      </c>
    </row>
    <row r="21" spans="1:21" ht="15">
      <c r="A21" s="40" t="s">
        <v>783</v>
      </c>
      <c r="B21" s="234">
        <v>4</v>
      </c>
      <c r="C21" s="234">
        <v>4</v>
      </c>
      <c r="D21" s="234">
        <v>4</v>
      </c>
      <c r="E21" s="234">
        <v>4</v>
      </c>
      <c r="F21" s="234">
        <v>63</v>
      </c>
      <c r="G21" s="234">
        <v>60</v>
      </c>
      <c r="H21" s="234">
        <v>4</v>
      </c>
      <c r="I21" s="234">
        <v>5</v>
      </c>
      <c r="J21" s="234">
        <v>75</v>
      </c>
      <c r="K21" s="234">
        <v>73</v>
      </c>
      <c r="L21" s="234">
        <v>1</v>
      </c>
      <c r="M21" s="234">
        <v>1</v>
      </c>
      <c r="N21" s="234"/>
      <c r="O21" s="234"/>
      <c r="P21" s="234">
        <v>2.15</v>
      </c>
      <c r="Q21" s="234">
        <v>2.28</v>
      </c>
      <c r="R21" s="234">
        <v>78.15</v>
      </c>
      <c r="S21" s="234">
        <v>76.28</v>
      </c>
      <c r="T21" s="234"/>
      <c r="U21" s="234">
        <v>8</v>
      </c>
    </row>
    <row r="22" spans="1:21" ht="15">
      <c r="A22" s="40" t="s">
        <v>784</v>
      </c>
      <c r="B22" s="234">
        <v>1</v>
      </c>
      <c r="C22" s="234"/>
      <c r="D22" s="234"/>
      <c r="E22" s="234"/>
      <c r="F22" s="234">
        <v>2</v>
      </c>
      <c r="G22" s="234">
        <v>2</v>
      </c>
      <c r="H22" s="234"/>
      <c r="I22" s="234"/>
      <c r="J22" s="234">
        <v>3</v>
      </c>
      <c r="K22" s="234">
        <v>2</v>
      </c>
      <c r="L22" s="234"/>
      <c r="M22" s="234"/>
      <c r="N22" s="234"/>
      <c r="O22" s="234"/>
      <c r="P22" s="234"/>
      <c r="Q22" s="247">
        <v>0.5</v>
      </c>
      <c r="R22" s="234">
        <v>3</v>
      </c>
      <c r="S22" s="234">
        <v>2.5</v>
      </c>
      <c r="T22" s="234"/>
      <c r="U22" s="234"/>
    </row>
    <row r="23" spans="1:21" ht="15">
      <c r="A23" s="40" t="s">
        <v>785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>
        <v>0.5</v>
      </c>
      <c r="Q23" s="236">
        <v>0.75</v>
      </c>
      <c r="R23" s="234">
        <v>0.5</v>
      </c>
      <c r="S23" s="234">
        <v>0.75</v>
      </c>
      <c r="T23" s="234"/>
      <c r="U23" s="234"/>
    </row>
    <row r="24" spans="1:21" ht="15">
      <c r="A24" s="40" t="s">
        <v>786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47"/>
      <c r="R24" s="234"/>
      <c r="S24" s="234"/>
      <c r="T24" s="234"/>
      <c r="U24" s="234"/>
    </row>
    <row r="25" spans="1:21" ht="15">
      <c r="A25" s="40" t="s">
        <v>843</v>
      </c>
      <c r="B25" s="234"/>
      <c r="C25" s="234"/>
      <c r="D25" s="234"/>
      <c r="E25" s="234"/>
      <c r="F25" s="234">
        <v>3</v>
      </c>
      <c r="G25" s="234"/>
      <c r="H25" s="234"/>
      <c r="I25" s="234"/>
      <c r="J25" s="234">
        <v>3</v>
      </c>
      <c r="K25" s="234"/>
      <c r="L25" s="234"/>
      <c r="M25" s="234"/>
      <c r="N25" s="234"/>
      <c r="O25" s="234"/>
      <c r="P25" s="234"/>
      <c r="Q25" s="247"/>
      <c r="R25" s="234">
        <v>3</v>
      </c>
      <c r="S25" s="234"/>
      <c r="T25" s="234"/>
      <c r="U25" s="234"/>
    </row>
    <row r="26" spans="1:21" s="30" customFormat="1" ht="14.25">
      <c r="A26" s="233" t="s">
        <v>787</v>
      </c>
      <c r="B26" s="232">
        <v>5</v>
      </c>
      <c r="C26" s="232">
        <f>SUM(C21:C24)</f>
        <v>4</v>
      </c>
      <c r="D26" s="232">
        <v>4</v>
      </c>
      <c r="E26" s="232">
        <f>SUM(E21:E24)</f>
        <v>4</v>
      </c>
      <c r="F26" s="232">
        <v>68</v>
      </c>
      <c r="G26" s="232">
        <f>SUM(G21:G24)</f>
        <v>62</v>
      </c>
      <c r="H26" s="232">
        <v>4</v>
      </c>
      <c r="I26" s="232">
        <f>SUM(I21:I24)</f>
        <v>5</v>
      </c>
      <c r="J26" s="232">
        <v>81</v>
      </c>
      <c r="K26" s="232">
        <f>SUM(K21:K24)</f>
        <v>75</v>
      </c>
      <c r="L26" s="232">
        <v>1</v>
      </c>
      <c r="M26" s="232">
        <f>SUM(M21:M24)</f>
        <v>1</v>
      </c>
      <c r="N26" s="232"/>
      <c r="O26" s="232"/>
      <c r="P26" s="232">
        <v>2.65</v>
      </c>
      <c r="Q26" s="232">
        <f>SUM(Q21:Q24)</f>
        <v>3.53</v>
      </c>
      <c r="R26" s="232">
        <v>84.65</v>
      </c>
      <c r="S26" s="232">
        <f>SUM(S21:S24)</f>
        <v>79.53</v>
      </c>
      <c r="T26" s="232">
        <v>4</v>
      </c>
      <c r="U26" s="232" t="s">
        <v>1002</v>
      </c>
    </row>
    <row r="27" spans="1:21" s="30" customFormat="1" ht="15" thickBot="1">
      <c r="A27" s="248" t="s">
        <v>788</v>
      </c>
      <c r="B27" s="249">
        <v>15</v>
      </c>
      <c r="C27" s="249">
        <f>C20+C26</f>
        <v>12</v>
      </c>
      <c r="D27" s="249">
        <v>34</v>
      </c>
      <c r="E27" s="249">
        <f>E20+E26</f>
        <v>18</v>
      </c>
      <c r="F27" s="249">
        <v>410</v>
      </c>
      <c r="G27" s="249">
        <f>G20+G26</f>
        <v>187</v>
      </c>
      <c r="H27" s="249">
        <v>235</v>
      </c>
      <c r="I27" s="249">
        <f>I20+I26</f>
        <v>221</v>
      </c>
      <c r="J27" s="249">
        <v>694</v>
      </c>
      <c r="K27" s="249">
        <f>K20+K26</f>
        <v>437</v>
      </c>
      <c r="L27" s="249">
        <v>5</v>
      </c>
      <c r="M27" s="249">
        <f>M20+M26</f>
        <v>1</v>
      </c>
      <c r="N27" s="249">
        <v>9</v>
      </c>
      <c r="O27" s="249" t="s">
        <v>1002</v>
      </c>
      <c r="P27" s="249">
        <v>20.63</v>
      </c>
      <c r="Q27" s="249">
        <f>Q20+Q26</f>
        <v>16.52</v>
      </c>
      <c r="R27" s="249">
        <v>728.63</v>
      </c>
      <c r="S27" s="249">
        <f>S20+S26</f>
        <v>454.52</v>
      </c>
      <c r="T27" s="249">
        <v>22.5</v>
      </c>
      <c r="U27" s="250">
        <f>SUM(U20+U21)</f>
        <v>9.5</v>
      </c>
    </row>
    <row r="28" spans="1:19" ht="15">
      <c r="A28" s="722" t="s">
        <v>789</v>
      </c>
      <c r="B28" s="723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23"/>
    </row>
    <row r="29" spans="1:19" ht="15">
      <c r="A29" s="314"/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</row>
    <row r="30" spans="1:19" ht="15">
      <c r="A30" s="267" t="s">
        <v>31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499" t="s">
        <v>30</v>
      </c>
      <c r="S30" s="520"/>
    </row>
    <row r="31" spans="1:15" ht="5.25" customHeight="1">
      <c r="A31" s="521"/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</row>
    <row r="32" spans="1:21" s="177" customFormat="1" ht="15">
      <c r="A32" s="298" t="s">
        <v>790</v>
      </c>
      <c r="B32" s="179">
        <v>1</v>
      </c>
      <c r="C32" s="179">
        <v>1</v>
      </c>
      <c r="D32" s="179">
        <v>7</v>
      </c>
      <c r="E32" s="179">
        <v>7</v>
      </c>
      <c r="F32" s="179">
        <v>138</v>
      </c>
      <c r="G32" s="179">
        <v>134</v>
      </c>
      <c r="H32" s="179">
        <v>6</v>
      </c>
      <c r="I32" s="179">
        <v>7</v>
      </c>
      <c r="J32" s="179">
        <v>152</v>
      </c>
      <c r="K32" s="179">
        <v>149</v>
      </c>
      <c r="L32" s="179"/>
      <c r="M32" s="179"/>
      <c r="N32" s="179" t="s">
        <v>1002</v>
      </c>
      <c r="O32" s="179">
        <v>9.74</v>
      </c>
      <c r="P32" s="179">
        <v>6.99</v>
      </c>
      <c r="Q32" s="179">
        <v>6.99</v>
      </c>
      <c r="R32" s="179">
        <v>158.99</v>
      </c>
      <c r="S32" s="179">
        <v>165.73</v>
      </c>
      <c r="T32" s="286"/>
      <c r="U32" s="286"/>
    </row>
    <row r="33" spans="1:21" s="177" customFormat="1" ht="28.5">
      <c r="A33" s="298" t="s">
        <v>1242</v>
      </c>
      <c r="B33" s="179">
        <v>1</v>
      </c>
      <c r="C33" s="179">
        <v>1</v>
      </c>
      <c r="D33" s="179">
        <v>3</v>
      </c>
      <c r="E33" s="179">
        <v>5</v>
      </c>
      <c r="F33" s="179">
        <v>48</v>
      </c>
      <c r="G33" s="179">
        <v>48</v>
      </c>
      <c r="H33" s="179">
        <v>4</v>
      </c>
      <c r="I33" s="179">
        <v>4</v>
      </c>
      <c r="J33" s="179">
        <v>57</v>
      </c>
      <c r="K33" s="179">
        <v>58</v>
      </c>
      <c r="L33" s="179"/>
      <c r="M33" s="179"/>
      <c r="N33" s="179"/>
      <c r="O33" s="179"/>
      <c r="P33" s="179">
        <v>0.5</v>
      </c>
      <c r="Q33" s="179">
        <v>2.5</v>
      </c>
      <c r="R33" s="179">
        <v>57.5</v>
      </c>
      <c r="S33" s="179">
        <v>60.5</v>
      </c>
      <c r="T33" s="522"/>
      <c r="U33" s="522"/>
    </row>
    <row r="34" spans="1:21" s="177" customFormat="1" ht="28.5">
      <c r="A34" s="298" t="s">
        <v>1255</v>
      </c>
      <c r="B34" s="179">
        <v>0.38</v>
      </c>
      <c r="C34" s="179">
        <v>0.8</v>
      </c>
      <c r="D34" s="179">
        <v>1.5</v>
      </c>
      <c r="E34" s="179">
        <v>1.5</v>
      </c>
      <c r="F34" s="179">
        <v>11.5</v>
      </c>
      <c r="G34" s="179">
        <v>13</v>
      </c>
      <c r="H34" s="179">
        <v>4.38</v>
      </c>
      <c r="I34" s="179">
        <v>4.9</v>
      </c>
      <c r="J34" s="179">
        <v>17.75</v>
      </c>
      <c r="K34" s="179">
        <v>20.2</v>
      </c>
      <c r="L34" s="179">
        <v>1</v>
      </c>
      <c r="M34" s="179"/>
      <c r="N34" s="179"/>
      <c r="O34" s="179"/>
      <c r="P34" s="179"/>
      <c r="Q34" s="179"/>
      <c r="R34" s="179">
        <v>18.75</v>
      </c>
      <c r="S34" s="179">
        <v>20.2</v>
      </c>
      <c r="T34" s="522"/>
      <c r="U34" s="522"/>
    </row>
    <row r="35" spans="2:3" ht="15">
      <c r="B35" s="523"/>
      <c r="C35" s="523"/>
    </row>
    <row r="42" ht="15">
      <c r="A42" s="313"/>
    </row>
  </sheetData>
  <mergeCells count="11">
    <mergeCell ref="A28:S28"/>
    <mergeCell ref="J4:K5"/>
    <mergeCell ref="L4:M5"/>
    <mergeCell ref="N4:O5"/>
    <mergeCell ref="P4:Q5"/>
    <mergeCell ref="B4:C5"/>
    <mergeCell ref="D4:E5"/>
    <mergeCell ref="F4:G5"/>
    <mergeCell ref="H4:I5"/>
    <mergeCell ref="R4:S5"/>
    <mergeCell ref="T4:U5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&amp;L&amp;"Arial,Dőlt"&amp;8&amp;Z&amp;F&amp;R&amp;9&amp;A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0">
      <selection activeCell="H7" sqref="H7"/>
    </sheetView>
  </sheetViews>
  <sheetFormatPr defaultColWidth="9.140625" defaultRowHeight="12.75"/>
  <cols>
    <col min="1" max="1" width="68.57421875" style="55" customWidth="1"/>
    <col min="2" max="2" width="12.421875" style="55" customWidth="1"/>
    <col min="3" max="3" width="14.28125" style="55" customWidth="1"/>
    <col min="4" max="4" width="12.57421875" style="55" customWidth="1"/>
    <col min="5" max="5" width="9.140625" style="55" customWidth="1"/>
    <col min="6" max="6" width="10.421875" style="55" customWidth="1"/>
    <col min="7" max="16384" width="9.140625" style="55" customWidth="1"/>
  </cols>
  <sheetData>
    <row r="1" spans="1:5" ht="15.75">
      <c r="A1" s="265" t="s">
        <v>1003</v>
      </c>
      <c r="D1" s="55" t="s">
        <v>312</v>
      </c>
      <c r="E1" s="4" t="s">
        <v>642</v>
      </c>
    </row>
    <row r="3" spans="1:6" ht="15.75">
      <c r="A3" s="724" t="s">
        <v>844</v>
      </c>
      <c r="B3" s="713"/>
      <c r="C3" s="713"/>
      <c r="D3" s="713"/>
      <c r="E3" s="713"/>
      <c r="F3" s="713"/>
    </row>
    <row r="4" spans="1:6" ht="15.75">
      <c r="A4" s="713"/>
      <c r="B4" s="713"/>
      <c r="C4" s="713"/>
      <c r="D4" s="713"/>
      <c r="E4" s="713"/>
      <c r="F4" s="713"/>
    </row>
    <row r="5" spans="1:6" ht="15.75">
      <c r="A5" s="725"/>
      <c r="B5" s="725"/>
      <c r="C5" s="725"/>
      <c r="D5" s="725"/>
      <c r="E5" s="725"/>
      <c r="F5" s="725"/>
    </row>
    <row r="6" spans="1:6" ht="47.25">
      <c r="A6" s="711" t="s">
        <v>1237</v>
      </c>
      <c r="B6" s="711" t="s">
        <v>845</v>
      </c>
      <c r="C6" s="711" t="s">
        <v>846</v>
      </c>
      <c r="D6" s="5" t="s">
        <v>847</v>
      </c>
      <c r="E6" s="726" t="s">
        <v>848</v>
      </c>
      <c r="F6" s="728" t="s">
        <v>849</v>
      </c>
    </row>
    <row r="7" spans="1:6" ht="15.75">
      <c r="A7" s="711"/>
      <c r="B7" s="711"/>
      <c r="C7" s="711"/>
      <c r="D7" s="253">
        <v>0.05</v>
      </c>
      <c r="E7" s="727"/>
      <c r="F7" s="729"/>
    </row>
    <row r="8" spans="1:6" ht="15.75">
      <c r="A8" s="252" t="s">
        <v>850</v>
      </c>
      <c r="B8" s="7" t="s">
        <v>851</v>
      </c>
      <c r="C8" s="7" t="s">
        <v>852</v>
      </c>
      <c r="D8" s="7" t="s">
        <v>853</v>
      </c>
      <c r="E8" s="254">
        <v>22</v>
      </c>
      <c r="F8" s="5" t="s">
        <v>854</v>
      </c>
    </row>
    <row r="9" spans="1:6" ht="15.75">
      <c r="A9" s="252" t="s">
        <v>855</v>
      </c>
      <c r="B9" s="7" t="s">
        <v>856</v>
      </c>
      <c r="C9" s="7" t="s">
        <v>857</v>
      </c>
      <c r="D9" s="7" t="s">
        <v>858</v>
      </c>
      <c r="E9" s="254">
        <v>88</v>
      </c>
      <c r="F9" s="5" t="s">
        <v>859</v>
      </c>
    </row>
    <row r="10" spans="1:6" ht="15.75">
      <c r="A10" s="252" t="s">
        <v>860</v>
      </c>
      <c r="B10" s="7" t="s">
        <v>861</v>
      </c>
      <c r="C10" s="7" t="s">
        <v>862</v>
      </c>
      <c r="D10" s="7" t="s">
        <v>863</v>
      </c>
      <c r="E10" s="254">
        <v>1</v>
      </c>
      <c r="F10" s="5">
        <v>216</v>
      </c>
    </row>
    <row r="11" spans="1:6" ht="15.75">
      <c r="A11" s="252" t="s">
        <v>864</v>
      </c>
      <c r="B11" s="7" t="s">
        <v>865</v>
      </c>
      <c r="C11" s="7" t="s">
        <v>866</v>
      </c>
      <c r="D11" s="7" t="s">
        <v>867</v>
      </c>
      <c r="E11" s="254">
        <v>8</v>
      </c>
      <c r="F11" s="5" t="s">
        <v>868</v>
      </c>
    </row>
    <row r="12" spans="1:6" ht="15.75">
      <c r="A12" s="252" t="s">
        <v>869</v>
      </c>
      <c r="B12" s="7">
        <v>0</v>
      </c>
      <c r="C12" s="7" t="s">
        <v>876</v>
      </c>
      <c r="D12" s="7" t="s">
        <v>877</v>
      </c>
      <c r="E12" s="254">
        <v>7</v>
      </c>
      <c r="F12" s="5" t="s">
        <v>878</v>
      </c>
    </row>
    <row r="13" spans="1:6" ht="15.75">
      <c r="A13" s="252" t="s">
        <v>879</v>
      </c>
      <c r="B13" s="7" t="s">
        <v>880</v>
      </c>
      <c r="C13" s="7" t="s">
        <v>881</v>
      </c>
      <c r="D13" s="7" t="s">
        <v>882</v>
      </c>
      <c r="E13" s="254">
        <v>61</v>
      </c>
      <c r="F13" s="5" t="s">
        <v>883</v>
      </c>
    </row>
    <row r="14" spans="1:6" ht="15.75">
      <c r="A14" s="252" t="s">
        <v>1242</v>
      </c>
      <c r="B14" s="7" t="s">
        <v>884</v>
      </c>
      <c r="C14" s="7" t="s">
        <v>885</v>
      </c>
      <c r="D14" s="7" t="s">
        <v>886</v>
      </c>
      <c r="E14" s="254">
        <v>28</v>
      </c>
      <c r="F14" s="5" t="s">
        <v>887</v>
      </c>
    </row>
    <row r="15" spans="1:6" ht="15.75">
      <c r="A15" s="252" t="s">
        <v>888</v>
      </c>
      <c r="B15" s="7" t="s">
        <v>889</v>
      </c>
      <c r="C15" s="7" t="s">
        <v>890</v>
      </c>
      <c r="D15" s="7" t="s">
        <v>891</v>
      </c>
      <c r="E15" s="254">
        <v>4</v>
      </c>
      <c r="F15" s="5">
        <v>783</v>
      </c>
    </row>
    <row r="16" spans="1:6" ht="15.75">
      <c r="A16" s="252" t="s">
        <v>892</v>
      </c>
      <c r="B16" s="7" t="s">
        <v>893</v>
      </c>
      <c r="C16" s="7" t="s">
        <v>894</v>
      </c>
      <c r="D16" s="7" t="s">
        <v>895</v>
      </c>
      <c r="E16" s="254">
        <v>12</v>
      </c>
      <c r="F16" s="5" t="s">
        <v>896</v>
      </c>
    </row>
    <row r="17" spans="1:6" ht="15.75">
      <c r="A17" s="252" t="s">
        <v>897</v>
      </c>
      <c r="B17" s="7" t="s">
        <v>898</v>
      </c>
      <c r="C17" s="7" t="s">
        <v>899</v>
      </c>
      <c r="D17" s="7" t="s">
        <v>900</v>
      </c>
      <c r="E17" s="254">
        <v>15</v>
      </c>
      <c r="F17" s="5" t="s">
        <v>901</v>
      </c>
    </row>
    <row r="18" spans="1:6" ht="15.75">
      <c r="A18" s="252" t="s">
        <v>1255</v>
      </c>
      <c r="B18" s="7" t="s">
        <v>902</v>
      </c>
      <c r="C18" s="7" t="s">
        <v>903</v>
      </c>
      <c r="D18" s="7" t="s">
        <v>904</v>
      </c>
      <c r="E18" s="254">
        <v>4</v>
      </c>
      <c r="F18" s="5">
        <v>783</v>
      </c>
    </row>
    <row r="19" spans="1:6" ht="15.75">
      <c r="A19" s="252" t="s">
        <v>905</v>
      </c>
      <c r="B19" s="7" t="s">
        <v>906</v>
      </c>
      <c r="C19" s="7" t="s">
        <v>907</v>
      </c>
      <c r="D19" s="7" t="s">
        <v>908</v>
      </c>
      <c r="E19" s="254">
        <v>13</v>
      </c>
      <c r="F19" s="5" t="s">
        <v>909</v>
      </c>
    </row>
    <row r="20" spans="1:6" ht="15.75">
      <c r="A20" s="252" t="s">
        <v>910</v>
      </c>
      <c r="B20" s="7" t="s">
        <v>911</v>
      </c>
      <c r="C20" s="7" t="s">
        <v>912</v>
      </c>
      <c r="D20" s="7" t="s">
        <v>913</v>
      </c>
      <c r="E20" s="254">
        <v>53</v>
      </c>
      <c r="F20" s="5" t="s">
        <v>914</v>
      </c>
    </row>
    <row r="21" spans="1:6" ht="15.75">
      <c r="A21" s="252" t="s">
        <v>915</v>
      </c>
      <c r="B21" s="7" t="s">
        <v>916</v>
      </c>
      <c r="C21" s="7" t="s">
        <v>917</v>
      </c>
      <c r="D21" s="7" t="s">
        <v>918</v>
      </c>
      <c r="E21" s="254">
        <v>26</v>
      </c>
      <c r="F21" s="5" t="s">
        <v>919</v>
      </c>
    </row>
    <row r="22" spans="1:6" ht="15.75">
      <c r="A22" s="252" t="s">
        <v>920</v>
      </c>
      <c r="B22" s="7" t="s">
        <v>1400</v>
      </c>
      <c r="C22" s="7" t="s">
        <v>921</v>
      </c>
      <c r="D22" s="7" t="s">
        <v>1400</v>
      </c>
      <c r="E22" s="254">
        <v>6</v>
      </c>
      <c r="F22" s="5" t="s">
        <v>922</v>
      </c>
    </row>
    <row r="23" spans="1:6" ht="15.75">
      <c r="A23" s="252" t="s">
        <v>923</v>
      </c>
      <c r="B23" s="7" t="s">
        <v>1400</v>
      </c>
      <c r="C23" s="7" t="s">
        <v>924</v>
      </c>
      <c r="D23" s="7" t="s">
        <v>1400</v>
      </c>
      <c r="E23" s="254">
        <v>6</v>
      </c>
      <c r="F23" s="5" t="s">
        <v>925</v>
      </c>
    </row>
    <row r="24" spans="1:6" ht="15.75">
      <c r="A24" s="252" t="s">
        <v>926</v>
      </c>
      <c r="B24" s="7">
        <v>0</v>
      </c>
      <c r="C24" s="7" t="s">
        <v>927</v>
      </c>
      <c r="D24" s="7" t="s">
        <v>928</v>
      </c>
      <c r="E24" s="254">
        <v>3</v>
      </c>
      <c r="F24" s="5">
        <v>410</v>
      </c>
    </row>
    <row r="25" spans="1:6" ht="15.75">
      <c r="A25" s="252" t="s">
        <v>929</v>
      </c>
      <c r="B25" s="5" t="s">
        <v>930</v>
      </c>
      <c r="C25" s="5" t="s">
        <v>931</v>
      </c>
      <c r="D25" s="5" t="s">
        <v>932</v>
      </c>
      <c r="E25" s="254">
        <v>357</v>
      </c>
      <c r="F25" s="5" t="s">
        <v>933</v>
      </c>
    </row>
    <row r="27" ht="15.75">
      <c r="A27" s="55" t="s">
        <v>934</v>
      </c>
    </row>
  </sheetData>
  <mergeCells count="7">
    <mergeCell ref="A3:F4"/>
    <mergeCell ref="A5:F5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&amp;L&amp;"Arial,Dőlt"&amp;8&amp;Z&amp;F&amp;R&amp;9&amp;A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7">
      <selection activeCell="H12" sqref="H12"/>
    </sheetView>
  </sheetViews>
  <sheetFormatPr defaultColWidth="9.140625" defaultRowHeight="12.75"/>
  <cols>
    <col min="1" max="1" width="43.28125" style="214" customWidth="1"/>
    <col min="2" max="2" width="8.57421875" style="215" customWidth="1"/>
    <col min="3" max="3" width="8.421875" style="215" customWidth="1"/>
    <col min="4" max="4" width="8.57421875" style="215" customWidth="1"/>
    <col min="5" max="5" width="8.28125" style="215" customWidth="1"/>
    <col min="6" max="6" width="11.8515625" style="215" customWidth="1"/>
    <col min="7" max="16384" width="9.140625" style="214" customWidth="1"/>
  </cols>
  <sheetData>
    <row r="1" spans="1:6" ht="15.75">
      <c r="A1" s="265" t="s">
        <v>1003</v>
      </c>
      <c r="E1" s="732" t="s">
        <v>761</v>
      </c>
      <c r="F1" s="733"/>
    </row>
    <row r="2" spans="1:6" ht="15.75">
      <c r="A2" s="265"/>
      <c r="E2" s="275"/>
      <c r="F2" s="276"/>
    </row>
    <row r="3" spans="1:6" ht="12.75">
      <c r="A3" s="730" t="s">
        <v>681</v>
      </c>
      <c r="B3" s="731"/>
      <c r="C3" s="731"/>
      <c r="D3" s="731"/>
      <c r="E3" s="731"/>
      <c r="F3" s="731"/>
    </row>
    <row r="4" ht="17.25">
      <c r="A4" s="216" t="s">
        <v>682</v>
      </c>
    </row>
    <row r="5" spans="1:6" ht="16.5">
      <c r="A5" s="217" t="s">
        <v>1006</v>
      </c>
      <c r="B5" s="217">
        <v>2006</v>
      </c>
      <c r="C5" s="217">
        <v>2007</v>
      </c>
      <c r="D5" s="217">
        <v>2008</v>
      </c>
      <c r="E5" s="217" t="s">
        <v>1039</v>
      </c>
      <c r="F5" s="218">
        <v>40359</v>
      </c>
    </row>
    <row r="6" spans="1:6" ht="16.5">
      <c r="A6" s="219" t="s">
        <v>683</v>
      </c>
      <c r="B6" s="220" t="s">
        <v>684</v>
      </c>
      <c r="C6" s="220" t="s">
        <v>685</v>
      </c>
      <c r="D6" s="220" t="s">
        <v>686</v>
      </c>
      <c r="E6" s="220" t="s">
        <v>687</v>
      </c>
      <c r="F6" s="220" t="s">
        <v>688</v>
      </c>
    </row>
    <row r="7" spans="1:6" ht="33">
      <c r="A7" s="219" t="s">
        <v>689</v>
      </c>
      <c r="B7" s="217" t="s">
        <v>693</v>
      </c>
      <c r="C7" s="217" t="s">
        <v>696</v>
      </c>
      <c r="D7" s="217" t="s">
        <v>699</v>
      </c>
      <c r="E7" s="217" t="s">
        <v>702</v>
      </c>
      <c r="F7" s="734" t="s">
        <v>89</v>
      </c>
    </row>
    <row r="8" spans="1:6" ht="16.5">
      <c r="A8" s="221" t="s">
        <v>690</v>
      </c>
      <c r="F8" s="735"/>
    </row>
    <row r="9" spans="1:6" ht="16.5">
      <c r="A9" s="221" t="s">
        <v>691</v>
      </c>
      <c r="B9" s="220" t="s">
        <v>694</v>
      </c>
      <c r="C9" s="220" t="s">
        <v>697</v>
      </c>
      <c r="D9" s="220" t="s">
        <v>700</v>
      </c>
      <c r="E9" s="220" t="s">
        <v>703</v>
      </c>
      <c r="F9" s="735"/>
    </row>
    <row r="10" spans="1:6" ht="16.5">
      <c r="A10" s="221" t="s">
        <v>692</v>
      </c>
      <c r="B10" s="220" t="s">
        <v>695</v>
      </c>
      <c r="C10" s="220" t="s">
        <v>698</v>
      </c>
      <c r="D10" s="220" t="s">
        <v>701</v>
      </c>
      <c r="E10" s="220" t="s">
        <v>704</v>
      </c>
      <c r="F10" s="735"/>
    </row>
    <row r="11" spans="1:6" ht="12.75">
      <c r="A11" s="222"/>
      <c r="F11" s="735"/>
    </row>
    <row r="12" spans="1:6" ht="16.5">
      <c r="A12" s="221" t="s">
        <v>705</v>
      </c>
      <c r="B12" s="220"/>
      <c r="C12" s="220"/>
      <c r="D12" s="220"/>
      <c r="E12" s="220"/>
      <c r="F12" s="736"/>
    </row>
    <row r="13" spans="1:6" ht="16.5">
      <c r="A13" s="223" t="s">
        <v>706</v>
      </c>
      <c r="B13" s="217" t="s">
        <v>709</v>
      </c>
      <c r="C13" s="217" t="s">
        <v>712</v>
      </c>
      <c r="D13" s="217" t="s">
        <v>715</v>
      </c>
      <c r="E13" s="217" t="s">
        <v>718</v>
      </c>
      <c r="F13" s="736"/>
    </row>
    <row r="14" spans="1:6" ht="16.5">
      <c r="A14" s="221" t="s">
        <v>707</v>
      </c>
      <c r="B14" s="220" t="s">
        <v>710</v>
      </c>
      <c r="C14" s="220" t="s">
        <v>713</v>
      </c>
      <c r="D14" s="220">
        <v>19364</v>
      </c>
      <c r="E14" s="220" t="s">
        <v>719</v>
      </c>
      <c r="F14" s="736"/>
    </row>
    <row r="15" spans="1:6" ht="16.5">
      <c r="A15" s="221" t="s">
        <v>708</v>
      </c>
      <c r="B15" s="220" t="s">
        <v>711</v>
      </c>
      <c r="C15" s="220" t="s">
        <v>714</v>
      </c>
      <c r="D15" s="220" t="s">
        <v>716</v>
      </c>
      <c r="E15" s="220" t="s">
        <v>720</v>
      </c>
      <c r="F15" s="736"/>
    </row>
    <row r="16" spans="1:6" ht="16.5">
      <c r="A16" s="221" t="s">
        <v>692</v>
      </c>
      <c r="B16" s="217"/>
      <c r="C16" s="217"/>
      <c r="D16" s="220" t="s">
        <v>717</v>
      </c>
      <c r="E16" s="220" t="s">
        <v>721</v>
      </c>
      <c r="F16" s="736"/>
    </row>
    <row r="17" spans="1:6" ht="9.75" customHeight="1">
      <c r="A17" s="221"/>
      <c r="B17" s="217"/>
      <c r="C17" s="217"/>
      <c r="D17" s="220"/>
      <c r="E17" s="220"/>
      <c r="F17" s="736"/>
    </row>
    <row r="18" spans="1:6" ht="16.5">
      <c r="A18" s="219" t="s">
        <v>722</v>
      </c>
      <c r="B18" s="220" t="s">
        <v>725</v>
      </c>
      <c r="C18" s="220" t="s">
        <v>728</v>
      </c>
      <c r="D18" s="220" t="s">
        <v>715</v>
      </c>
      <c r="E18" s="220" t="s">
        <v>718</v>
      </c>
      <c r="F18" s="736"/>
    </row>
    <row r="19" spans="1:6" ht="16.5">
      <c r="A19" s="221" t="s">
        <v>723</v>
      </c>
      <c r="B19" s="220" t="s">
        <v>726</v>
      </c>
      <c r="C19" s="220" t="s">
        <v>696</v>
      </c>
      <c r="D19" s="220" t="s">
        <v>699</v>
      </c>
      <c r="E19" s="220" t="s">
        <v>702</v>
      </c>
      <c r="F19" s="736"/>
    </row>
    <row r="20" spans="1:6" ht="16.5">
      <c r="A20" s="221" t="s">
        <v>724</v>
      </c>
      <c r="B20" s="220" t="s">
        <v>727</v>
      </c>
      <c r="C20" s="220" t="s">
        <v>729</v>
      </c>
      <c r="D20" s="224"/>
      <c r="E20" s="224"/>
      <c r="F20" s="736"/>
    </row>
    <row r="21" spans="1:6" ht="9.75" customHeight="1">
      <c r="A21" s="221"/>
      <c r="B21" s="220"/>
      <c r="C21" s="220"/>
      <c r="D21" s="224"/>
      <c r="E21" s="224"/>
      <c r="F21" s="736"/>
    </row>
    <row r="22" spans="1:6" ht="16.5">
      <c r="A22" s="219" t="s">
        <v>730</v>
      </c>
      <c r="B22" s="220" t="s">
        <v>731</v>
      </c>
      <c r="C22" s="220" t="s">
        <v>732</v>
      </c>
      <c r="D22" s="220" t="s">
        <v>733</v>
      </c>
      <c r="E22" s="220" t="s">
        <v>731</v>
      </c>
      <c r="F22" s="736"/>
    </row>
    <row r="23" spans="1:6" ht="33.75">
      <c r="A23" s="225" t="s">
        <v>734</v>
      </c>
      <c r="B23" s="220" t="s">
        <v>735</v>
      </c>
      <c r="C23" s="220"/>
      <c r="D23" s="220" t="s">
        <v>729</v>
      </c>
      <c r="E23" s="220"/>
      <c r="F23" s="736"/>
    </row>
    <row r="24" spans="1:6" ht="16.5">
      <c r="A24" s="219" t="s">
        <v>736</v>
      </c>
      <c r="B24" s="220"/>
      <c r="C24" s="220"/>
      <c r="D24" s="220"/>
      <c r="E24" s="220"/>
      <c r="F24" s="736"/>
    </row>
    <row r="25" spans="1:6" ht="16.5">
      <c r="A25" s="226" t="s">
        <v>737</v>
      </c>
      <c r="B25" s="220"/>
      <c r="C25" s="220"/>
      <c r="D25" s="220"/>
      <c r="E25" s="220"/>
      <c r="F25" s="736"/>
    </row>
    <row r="26" spans="1:6" ht="16.5">
      <c r="A26" s="219" t="s">
        <v>738</v>
      </c>
      <c r="B26" s="220"/>
      <c r="C26" s="220"/>
      <c r="D26" s="220"/>
      <c r="E26" s="220"/>
      <c r="F26" s="736"/>
    </row>
    <row r="27" spans="1:6" ht="16.5">
      <c r="A27" s="221" t="s">
        <v>739</v>
      </c>
      <c r="B27" s="220" t="s">
        <v>749</v>
      </c>
      <c r="C27" s="220" t="s">
        <v>735</v>
      </c>
      <c r="D27" s="220" t="s">
        <v>754</v>
      </c>
      <c r="E27" s="220" t="s">
        <v>751</v>
      </c>
      <c r="F27" s="736"/>
    </row>
    <row r="28" spans="1:6" ht="16.5">
      <c r="A28" s="221" t="s">
        <v>740</v>
      </c>
      <c r="B28" s="220"/>
      <c r="C28" s="220"/>
      <c r="D28" s="220"/>
      <c r="E28" s="220"/>
      <c r="F28" s="736"/>
    </row>
    <row r="29" spans="1:6" ht="16.5">
      <c r="A29" s="221" t="s">
        <v>741</v>
      </c>
      <c r="B29" s="220"/>
      <c r="C29" s="220"/>
      <c r="D29" s="220"/>
      <c r="E29" s="220"/>
      <c r="F29" s="736"/>
    </row>
    <row r="30" spans="1:6" ht="16.5">
      <c r="A30" s="219" t="s">
        <v>742</v>
      </c>
      <c r="B30" s="220"/>
      <c r="C30" s="220"/>
      <c r="D30" s="220"/>
      <c r="E30" s="220"/>
      <c r="F30" s="736"/>
    </row>
    <row r="31" spans="1:6" ht="16.5">
      <c r="A31" s="221" t="s">
        <v>739</v>
      </c>
      <c r="B31" s="220" t="s">
        <v>750</v>
      </c>
      <c r="C31" s="220" t="s">
        <v>752</v>
      </c>
      <c r="D31" s="220" t="s">
        <v>729</v>
      </c>
      <c r="E31" s="220" t="s">
        <v>756</v>
      </c>
      <c r="F31" s="736"/>
    </row>
    <row r="32" spans="1:6" ht="16.5">
      <c r="A32" s="527" t="s">
        <v>740</v>
      </c>
      <c r="B32" s="531"/>
      <c r="C32" s="531" t="s">
        <v>735</v>
      </c>
      <c r="D32" s="531"/>
      <c r="E32" s="531" t="s">
        <v>751</v>
      </c>
      <c r="F32" s="736"/>
    </row>
    <row r="33" spans="1:6" ht="16.5">
      <c r="A33" s="529" t="s">
        <v>743</v>
      </c>
      <c r="B33" s="531"/>
      <c r="C33" s="531"/>
      <c r="D33" s="531"/>
      <c r="E33" s="531"/>
      <c r="F33" s="737"/>
    </row>
    <row r="34" spans="1:6" ht="16.5">
      <c r="A34" s="530" t="s">
        <v>744</v>
      </c>
      <c r="B34" s="532" t="s">
        <v>735</v>
      </c>
      <c r="C34" s="532"/>
      <c r="D34" s="532" t="s">
        <v>721</v>
      </c>
      <c r="E34" s="532" t="s">
        <v>754</v>
      </c>
      <c r="F34" s="737"/>
    </row>
    <row r="35" spans="1:6" ht="16.5">
      <c r="A35" s="528" t="s">
        <v>745</v>
      </c>
      <c r="B35" s="532"/>
      <c r="C35" s="532" t="s">
        <v>753</v>
      </c>
      <c r="D35" s="532"/>
      <c r="E35" s="532"/>
      <c r="F35" s="736"/>
    </row>
    <row r="36" spans="1:6" ht="16.5">
      <c r="A36" s="527" t="s">
        <v>741</v>
      </c>
      <c r="B36" s="531" t="s">
        <v>751</v>
      </c>
      <c r="C36" s="531" t="s">
        <v>721</v>
      </c>
      <c r="D36" s="531" t="s">
        <v>755</v>
      </c>
      <c r="E36" s="531" t="s">
        <v>753</v>
      </c>
      <c r="F36" s="736"/>
    </row>
    <row r="37" spans="1:6" ht="16.5">
      <c r="A37" s="529" t="s">
        <v>746</v>
      </c>
      <c r="B37" s="531"/>
      <c r="C37" s="531"/>
      <c r="D37" s="531"/>
      <c r="E37" s="531"/>
      <c r="F37" s="737"/>
    </row>
    <row r="38" spans="1:6" ht="16.5">
      <c r="A38" s="530" t="s">
        <v>747</v>
      </c>
      <c r="B38" s="532"/>
      <c r="C38" s="532"/>
      <c r="D38" s="532"/>
      <c r="E38" s="532"/>
      <c r="F38" s="737"/>
    </row>
    <row r="39" spans="1:6" ht="16.5">
      <c r="A39" s="528" t="s">
        <v>748</v>
      </c>
      <c r="B39" s="532" t="s">
        <v>735</v>
      </c>
      <c r="C39" s="533"/>
      <c r="D39" s="533"/>
      <c r="E39" s="533"/>
      <c r="F39" s="738"/>
    </row>
    <row r="40" spans="1:6" ht="16.5">
      <c r="A40" s="219" t="s">
        <v>757</v>
      </c>
      <c r="B40" s="220"/>
      <c r="C40" s="220"/>
      <c r="D40" s="220"/>
      <c r="E40" s="220"/>
      <c r="F40" s="220"/>
    </row>
    <row r="41" spans="1:6" ht="16.5">
      <c r="A41" s="221" t="s">
        <v>758</v>
      </c>
      <c r="B41" s="220" t="s">
        <v>751</v>
      </c>
      <c r="C41" s="220" t="s">
        <v>753</v>
      </c>
      <c r="D41" s="220" t="s">
        <v>729</v>
      </c>
      <c r="E41" s="220" t="s">
        <v>751</v>
      </c>
      <c r="F41" s="220" t="s">
        <v>751</v>
      </c>
    </row>
    <row r="42" spans="1:6" ht="16.5">
      <c r="A42" s="221" t="s">
        <v>759</v>
      </c>
      <c r="B42" s="220"/>
      <c r="C42" s="224"/>
      <c r="D42" s="224"/>
      <c r="E42" s="224"/>
      <c r="F42" s="224"/>
    </row>
    <row r="43" spans="1:6" ht="16.5">
      <c r="A43" s="221" t="s">
        <v>760</v>
      </c>
      <c r="B43" s="224"/>
      <c r="C43" s="224"/>
      <c r="D43" s="224"/>
      <c r="E43" s="224"/>
      <c r="F43" s="224"/>
    </row>
    <row r="44" ht="15.75">
      <c r="A44" s="55"/>
    </row>
  </sheetData>
  <mergeCells count="3">
    <mergeCell ref="A3:F3"/>
    <mergeCell ref="E1:F1"/>
    <mergeCell ref="F7:F39"/>
  </mergeCells>
  <printOptions/>
  <pageMargins left="0.75" right="0.75" top="1" bottom="1" header="0.5" footer="0.5"/>
  <pageSetup horizontalDpi="200" verticalDpi="200" orientation="portrait" paperSize="9" scale="95" r:id="rId1"/>
  <headerFooter alignWithMargins="0">
    <oddFooter>&amp;L&amp;"Arial,Dőlt"&amp;8&amp;Z&amp;F&amp;R&amp;9&amp;A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9" sqref="A8:A9"/>
    </sheetView>
  </sheetViews>
  <sheetFormatPr defaultColWidth="9.140625" defaultRowHeight="12.75"/>
  <cols>
    <col min="1" max="1" width="35.421875" style="55" customWidth="1"/>
    <col min="2" max="2" width="7.28125" style="55" customWidth="1"/>
    <col min="3" max="3" width="7.7109375" style="55" customWidth="1"/>
    <col min="4" max="4" width="7.57421875" style="55" customWidth="1"/>
    <col min="5" max="5" width="7.140625" style="55" customWidth="1"/>
    <col min="6" max="6" width="12.57421875" style="55" customWidth="1"/>
    <col min="7" max="16384" width="9.140625" style="55" customWidth="1"/>
  </cols>
  <sheetData>
    <row r="1" spans="1:6" ht="15.75">
      <c r="A1" s="204" t="s">
        <v>1002</v>
      </c>
      <c r="E1" s="716"/>
      <c r="F1" s="716"/>
    </row>
    <row r="3" spans="1:6" ht="15.75">
      <c r="A3" s="709" t="s">
        <v>643</v>
      </c>
      <c r="B3" s="713"/>
      <c r="C3" s="713"/>
      <c r="D3" s="713"/>
      <c r="E3" s="713"/>
      <c r="F3" s="713"/>
    </row>
    <row r="5" spans="1:6" ht="15.75">
      <c r="A5" s="593" t="s">
        <v>791</v>
      </c>
      <c r="B5" s="713"/>
      <c r="C5" s="713"/>
      <c r="D5" s="713"/>
      <c r="E5" s="713"/>
      <c r="F5" s="713"/>
    </row>
    <row r="8" spans="1:6" ht="15.75">
      <c r="A8" s="5" t="s">
        <v>1006</v>
      </c>
      <c r="B8" s="5">
        <v>2006</v>
      </c>
      <c r="C8" s="5">
        <v>2007</v>
      </c>
      <c r="D8" s="5">
        <v>2008</v>
      </c>
      <c r="E8" s="5" t="s">
        <v>1039</v>
      </c>
      <c r="F8" s="218">
        <v>40359</v>
      </c>
    </row>
    <row r="9" spans="1:6" ht="15.75">
      <c r="A9" s="209" t="s">
        <v>792</v>
      </c>
      <c r="B9" s="7" t="s">
        <v>796</v>
      </c>
      <c r="C9" s="7" t="s">
        <v>798</v>
      </c>
      <c r="D9" s="7" t="s">
        <v>800</v>
      </c>
      <c r="E9" s="7" t="s">
        <v>801</v>
      </c>
      <c r="F9" s="7">
        <v>12</v>
      </c>
    </row>
    <row r="10" spans="1:6" ht="15.75">
      <c r="A10" s="252" t="s">
        <v>793</v>
      </c>
      <c r="B10" s="8"/>
      <c r="C10" s="8"/>
      <c r="D10" s="8"/>
      <c r="E10" s="8"/>
      <c r="F10" s="8"/>
    </row>
    <row r="11" spans="1:6" ht="15.75">
      <c r="A11" s="8" t="s">
        <v>794</v>
      </c>
      <c r="B11" s="7" t="s">
        <v>797</v>
      </c>
      <c r="C11" s="7" t="s">
        <v>797</v>
      </c>
      <c r="D11" s="7" t="s">
        <v>797</v>
      </c>
      <c r="E11" s="7" t="s">
        <v>802</v>
      </c>
      <c r="F11" s="7" t="s">
        <v>721</v>
      </c>
    </row>
    <row r="12" spans="1:6" ht="15.75">
      <c r="A12" s="8" t="s">
        <v>795</v>
      </c>
      <c r="B12" s="7" t="s">
        <v>751</v>
      </c>
      <c r="C12" s="7" t="s">
        <v>799</v>
      </c>
      <c r="D12" s="7" t="s">
        <v>752</v>
      </c>
      <c r="E12" s="7" t="s">
        <v>752</v>
      </c>
      <c r="F12" s="7" t="s">
        <v>721</v>
      </c>
    </row>
    <row r="13" spans="1:6" ht="15" customHeight="1">
      <c r="A13" s="8"/>
      <c r="B13" s="8"/>
      <c r="C13" s="8"/>
      <c r="D13" s="8"/>
      <c r="E13" s="8"/>
      <c r="F13" s="8"/>
    </row>
    <row r="14" spans="1:6" ht="15.75">
      <c r="A14" s="209" t="s">
        <v>803</v>
      </c>
      <c r="B14" s="7" t="s">
        <v>804</v>
      </c>
      <c r="C14" s="7" t="s">
        <v>805</v>
      </c>
      <c r="D14" s="7" t="s">
        <v>806</v>
      </c>
      <c r="E14" s="7" t="s">
        <v>807</v>
      </c>
      <c r="F14" s="7" t="s">
        <v>808</v>
      </c>
    </row>
    <row r="15" spans="1:6" ht="15.75">
      <c r="A15" s="209"/>
      <c r="B15" s="8"/>
      <c r="C15" s="8"/>
      <c r="D15" s="8"/>
      <c r="E15" s="8"/>
      <c r="F15" s="8"/>
    </row>
    <row r="16" spans="1:6" ht="15.75">
      <c r="A16" s="8" t="s">
        <v>809</v>
      </c>
      <c r="B16" s="7" t="s">
        <v>812</v>
      </c>
      <c r="C16" s="7" t="s">
        <v>815</v>
      </c>
      <c r="D16" s="7" t="s">
        <v>818</v>
      </c>
      <c r="E16" s="7" t="s">
        <v>821</v>
      </c>
      <c r="F16" s="7" t="s">
        <v>824</v>
      </c>
    </row>
    <row r="17" spans="1:6" ht="15.75">
      <c r="A17" s="252" t="s">
        <v>793</v>
      </c>
      <c r="B17" s="8"/>
      <c r="C17" s="8"/>
      <c r="D17" s="8"/>
      <c r="E17" s="8"/>
      <c r="F17" s="8"/>
    </row>
    <row r="18" spans="1:6" ht="15.75">
      <c r="A18" s="8" t="s">
        <v>810</v>
      </c>
      <c r="B18" s="7" t="s">
        <v>813</v>
      </c>
      <c r="C18" s="7" t="s">
        <v>816</v>
      </c>
      <c r="D18" s="7" t="s">
        <v>819</v>
      </c>
      <c r="E18" s="7" t="s">
        <v>822</v>
      </c>
      <c r="F18" s="7" t="s">
        <v>796</v>
      </c>
    </row>
    <row r="19" spans="1:6" ht="15.75">
      <c r="A19" s="8" t="s">
        <v>811</v>
      </c>
      <c r="B19" s="7" t="s">
        <v>814</v>
      </c>
      <c r="C19" s="7" t="s">
        <v>817</v>
      </c>
      <c r="D19" s="7" t="s">
        <v>820</v>
      </c>
      <c r="E19" s="7" t="s">
        <v>823</v>
      </c>
      <c r="F19" s="7" t="s">
        <v>825</v>
      </c>
    </row>
    <row r="20" spans="1:6" ht="15.75">
      <c r="A20" s="8"/>
      <c r="B20" s="8"/>
      <c r="C20" s="8"/>
      <c r="D20" s="8"/>
      <c r="E20" s="8"/>
      <c r="F20" s="8"/>
    </row>
    <row r="21" spans="1:6" ht="15.75">
      <c r="A21" s="8" t="s">
        <v>840</v>
      </c>
      <c r="B21" s="7" t="s">
        <v>829</v>
      </c>
      <c r="C21" s="7" t="s">
        <v>831</v>
      </c>
      <c r="D21" s="7" t="s">
        <v>813</v>
      </c>
      <c r="E21" s="7" t="s">
        <v>832</v>
      </c>
      <c r="F21" s="7" t="s">
        <v>733</v>
      </c>
    </row>
    <row r="22" spans="1:6" ht="15.75">
      <c r="A22" s="252" t="s">
        <v>826</v>
      </c>
      <c r="B22" s="7"/>
      <c r="C22" s="7"/>
      <c r="D22" s="7"/>
      <c r="E22" s="7"/>
      <c r="F22" s="7"/>
    </row>
    <row r="23" spans="1:6" ht="15.75">
      <c r="A23" s="8" t="s">
        <v>827</v>
      </c>
      <c r="B23" s="7" t="s">
        <v>797</v>
      </c>
      <c r="C23" s="7" t="s">
        <v>750</v>
      </c>
      <c r="D23" s="7" t="s">
        <v>750</v>
      </c>
      <c r="E23" s="7" t="s">
        <v>802</v>
      </c>
      <c r="F23" s="7" t="s">
        <v>751</v>
      </c>
    </row>
    <row r="24" spans="1:6" ht="15.75">
      <c r="A24" s="8" t="s">
        <v>828</v>
      </c>
      <c r="B24" s="7" t="s">
        <v>830</v>
      </c>
      <c r="C24" s="7" t="s">
        <v>798</v>
      </c>
      <c r="D24" s="7" t="s">
        <v>694</v>
      </c>
      <c r="E24" s="7" t="s">
        <v>833</v>
      </c>
      <c r="F24" s="7" t="s">
        <v>834</v>
      </c>
    </row>
    <row r="25" spans="1:6" ht="15.75">
      <c r="A25" s="8"/>
      <c r="B25" s="8"/>
      <c r="C25" s="8"/>
      <c r="D25" s="8"/>
      <c r="E25" s="8"/>
      <c r="F25" s="8"/>
    </row>
    <row r="26" spans="1:6" ht="15.75">
      <c r="A26" s="8" t="s">
        <v>841</v>
      </c>
      <c r="B26" s="7" t="s">
        <v>835</v>
      </c>
      <c r="C26" s="7" t="s">
        <v>836</v>
      </c>
      <c r="D26" s="7" t="s">
        <v>837</v>
      </c>
      <c r="E26" s="7" t="s">
        <v>838</v>
      </c>
      <c r="F26" s="7" t="s">
        <v>839</v>
      </c>
    </row>
  </sheetData>
  <mergeCells count="3">
    <mergeCell ref="E1:F1"/>
    <mergeCell ref="A3:F3"/>
    <mergeCell ref="A5:F5"/>
  </mergeCells>
  <printOptions/>
  <pageMargins left="0.75" right="0.75" top="1" bottom="1" header="0.5" footer="0.5"/>
  <pageSetup horizontalDpi="200" verticalDpi="200" orientation="portrait" paperSize="9" r:id="rId1"/>
  <headerFooter alignWithMargins="0">
    <oddFooter>&amp;L&amp;"Arial,Dőlt"&amp;8&amp;Z&amp;F&amp;R&amp;9&amp;A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1291"/>
  <sheetViews>
    <sheetView workbookViewId="0" topLeftCell="A19">
      <selection activeCell="F29" sqref="F29"/>
    </sheetView>
  </sheetViews>
  <sheetFormatPr defaultColWidth="9.140625" defaultRowHeight="12.75"/>
  <cols>
    <col min="1" max="1" width="31.140625" style="500" customWidth="1"/>
    <col min="2" max="2" width="57.8515625" style="213" customWidth="1"/>
    <col min="3" max="16384" width="9.140625" style="213" customWidth="1"/>
  </cols>
  <sheetData>
    <row r="1" spans="1:2" ht="15.75">
      <c r="A1" s="524" t="s">
        <v>644</v>
      </c>
      <c r="B1" s="277"/>
    </row>
    <row r="3" spans="1:2" ht="15.75">
      <c r="A3" s="739" t="s">
        <v>997</v>
      </c>
      <c r="B3" s="739"/>
    </row>
    <row r="4" spans="1:2" ht="15.75">
      <c r="A4" s="525"/>
      <c r="B4" s="85" t="s">
        <v>967</v>
      </c>
    </row>
    <row r="5" ht="15.75">
      <c r="B5" s="85" t="s">
        <v>968</v>
      </c>
    </row>
    <row r="6" ht="15.75">
      <c r="B6" s="85" t="s">
        <v>969</v>
      </c>
    </row>
    <row r="7" ht="15.75">
      <c r="B7" s="85" t="s">
        <v>970</v>
      </c>
    </row>
    <row r="8" ht="15.75">
      <c r="B8" s="85" t="s">
        <v>971</v>
      </c>
    </row>
    <row r="9" ht="15.75">
      <c r="B9" s="85" t="s">
        <v>972</v>
      </c>
    </row>
    <row r="10" ht="15.75">
      <c r="B10" s="85" t="s">
        <v>996</v>
      </c>
    </row>
    <row r="11" ht="15.75">
      <c r="B11" s="85" t="s">
        <v>973</v>
      </c>
    </row>
    <row r="12" ht="15.75">
      <c r="B12" s="85" t="s">
        <v>974</v>
      </c>
    </row>
    <row r="13" ht="15.75">
      <c r="B13" s="85" t="s">
        <v>975</v>
      </c>
    </row>
    <row r="14" ht="15.75">
      <c r="B14" s="85" t="s">
        <v>976</v>
      </c>
    </row>
    <row r="15" ht="15.75">
      <c r="B15" s="85" t="s">
        <v>977</v>
      </c>
    </row>
    <row r="16" ht="15.75">
      <c r="B16" s="85" t="s">
        <v>978</v>
      </c>
    </row>
    <row r="17" ht="15.75">
      <c r="B17" s="85" t="s">
        <v>979</v>
      </c>
    </row>
    <row r="18" ht="15.75">
      <c r="B18" s="85" t="s">
        <v>980</v>
      </c>
    </row>
    <row r="19" ht="15.75">
      <c r="B19" s="85" t="s">
        <v>981</v>
      </c>
    </row>
    <row r="20" ht="15.75">
      <c r="B20" s="85" t="s">
        <v>982</v>
      </c>
    </row>
    <row r="21" ht="15.75">
      <c r="B21" s="85" t="s">
        <v>983</v>
      </c>
    </row>
    <row r="23" ht="15.75">
      <c r="A23" s="525" t="s">
        <v>991</v>
      </c>
    </row>
    <row r="24" spans="1:2" ht="15.75">
      <c r="A24" s="500" t="s">
        <v>984</v>
      </c>
      <c r="B24" s="85" t="s">
        <v>985</v>
      </c>
    </row>
    <row r="25" ht="25.5" customHeight="1">
      <c r="B25" s="85" t="s">
        <v>986</v>
      </c>
    </row>
    <row r="26" spans="1:2" ht="15.75">
      <c r="A26" s="740" t="s">
        <v>871</v>
      </c>
      <c r="B26" s="85" t="s">
        <v>987</v>
      </c>
    </row>
    <row r="27" spans="1:2" ht="28.5" customHeight="1">
      <c r="A27" s="740"/>
      <c r="B27" s="85" t="s">
        <v>870</v>
      </c>
    </row>
    <row r="28" spans="1:2" ht="15.75">
      <c r="A28" s="740" t="s">
        <v>872</v>
      </c>
      <c r="B28" s="213" t="s">
        <v>995</v>
      </c>
    </row>
    <row r="29" spans="1:2" ht="33" customHeight="1">
      <c r="A29" s="741"/>
      <c r="B29" s="85" t="s">
        <v>992</v>
      </c>
    </row>
    <row r="30" spans="1:2" ht="15.75">
      <c r="A30" s="740" t="s">
        <v>873</v>
      </c>
      <c r="B30" s="213" t="s">
        <v>999</v>
      </c>
    </row>
    <row r="31" spans="1:2" ht="27" customHeight="1">
      <c r="A31" s="741"/>
      <c r="B31" s="85" t="s">
        <v>993</v>
      </c>
    </row>
    <row r="32" spans="1:2" ht="15.75">
      <c r="A32" s="740" t="s">
        <v>874</v>
      </c>
      <c r="B32" s="213" t="s">
        <v>994</v>
      </c>
    </row>
    <row r="33" spans="1:2" ht="25.5" customHeight="1">
      <c r="A33" s="741"/>
      <c r="B33" s="213" t="s">
        <v>1000</v>
      </c>
    </row>
    <row r="34" spans="1:2" ht="15.75">
      <c r="A34" s="740" t="s">
        <v>998</v>
      </c>
      <c r="B34" s="213" t="s">
        <v>875</v>
      </c>
    </row>
    <row r="35" spans="1:2" ht="15.75">
      <c r="A35" s="740"/>
      <c r="B35" s="85" t="s">
        <v>1001</v>
      </c>
    </row>
    <row r="37" ht="15.75">
      <c r="A37" s="525"/>
    </row>
    <row r="43" spans="1:2" ht="15.75">
      <c r="A43" s="526"/>
      <c r="B43"/>
    </row>
    <row r="44" spans="1:2" ht="15.75">
      <c r="A44" s="526"/>
      <c r="B44"/>
    </row>
    <row r="45" spans="1:2" ht="15.75">
      <c r="A45" s="526"/>
      <c r="B45"/>
    </row>
    <row r="46" spans="1:2" ht="15.75">
      <c r="A46" s="526"/>
      <c r="B46"/>
    </row>
    <row r="47" spans="1:2" ht="15.75">
      <c r="A47" s="526"/>
      <c r="B47"/>
    </row>
    <row r="48" spans="1:2" ht="15.75">
      <c r="A48" s="526"/>
      <c r="B48"/>
    </row>
    <row r="49" spans="1:2" ht="15.75">
      <c r="A49" s="526"/>
      <c r="B49"/>
    </row>
    <row r="50" spans="1:2" ht="15.75">
      <c r="A50" s="526"/>
      <c r="B50"/>
    </row>
    <row r="51" spans="1:2" ht="15.75">
      <c r="A51" s="526"/>
      <c r="B51"/>
    </row>
    <row r="52" spans="1:2" ht="15.75">
      <c r="A52" s="526"/>
      <c r="B52"/>
    </row>
    <row r="53" spans="1:2" ht="15.75">
      <c r="A53" s="526"/>
      <c r="B53"/>
    </row>
    <row r="54" spans="1:2" ht="15.75">
      <c r="A54" s="526"/>
      <c r="B54"/>
    </row>
    <row r="55" spans="1:2" ht="15.75">
      <c r="A55" s="526"/>
      <c r="B55"/>
    </row>
    <row r="56" spans="1:2" ht="15.75">
      <c r="A56" s="526"/>
      <c r="B56"/>
    </row>
    <row r="57" spans="1:2" ht="15.75">
      <c r="A57" s="526"/>
      <c r="B57"/>
    </row>
    <row r="58" spans="1:2" ht="15.75">
      <c r="A58" s="526"/>
      <c r="B58"/>
    </row>
    <row r="59" spans="1:2" ht="15.75">
      <c r="A59" s="526"/>
      <c r="B59"/>
    </row>
    <row r="60" spans="1:2" ht="15.75">
      <c r="A60" s="526"/>
      <c r="B60"/>
    </row>
    <row r="61" spans="1:2" ht="15.75">
      <c r="A61" s="526"/>
      <c r="B61"/>
    </row>
    <row r="62" spans="1:2" ht="15.75">
      <c r="A62" s="526"/>
      <c r="B62"/>
    </row>
    <row r="63" spans="1:2" ht="15.75">
      <c r="A63" s="526"/>
      <c r="B63"/>
    </row>
    <row r="64" spans="1:2" ht="15.75">
      <c r="A64" s="526"/>
      <c r="B64"/>
    </row>
    <row r="65" spans="1:2" ht="15.75">
      <c r="A65" s="526"/>
      <c r="B65"/>
    </row>
    <row r="66" spans="1:2" ht="15.75">
      <c r="A66" s="526"/>
      <c r="B66"/>
    </row>
    <row r="67" spans="1:2" ht="15.75">
      <c r="A67" s="526"/>
      <c r="B67"/>
    </row>
    <row r="68" spans="1:2" ht="15.75">
      <c r="A68" s="526"/>
      <c r="B68"/>
    </row>
    <row r="69" spans="1:2" ht="15.75">
      <c r="A69" s="526"/>
      <c r="B69"/>
    </row>
    <row r="70" spans="1:2" ht="15.75">
      <c r="A70" s="526"/>
      <c r="B70"/>
    </row>
    <row r="71" spans="1:2" ht="15.75">
      <c r="A71" s="526"/>
      <c r="B71"/>
    </row>
    <row r="72" spans="1:2" ht="15.75">
      <c r="A72" s="526"/>
      <c r="B72"/>
    </row>
    <row r="73" spans="1:2" ht="15.75">
      <c r="A73" s="526"/>
      <c r="B73"/>
    </row>
    <row r="74" spans="1:2" ht="15.75">
      <c r="A74" s="526"/>
      <c r="B74"/>
    </row>
    <row r="75" spans="1:2" ht="15.75">
      <c r="A75" s="526"/>
      <c r="B75"/>
    </row>
    <row r="76" spans="1:2" ht="15.75">
      <c r="A76" s="526"/>
      <c r="B76"/>
    </row>
    <row r="77" spans="1:2" ht="15.75">
      <c r="A77" s="526"/>
      <c r="B77"/>
    </row>
    <row r="78" spans="1:2" ht="15.75">
      <c r="A78" s="526"/>
      <c r="B78"/>
    </row>
    <row r="79" spans="1:2" ht="15.75">
      <c r="A79" s="526"/>
      <c r="B79"/>
    </row>
    <row r="80" spans="1:2" ht="15.75">
      <c r="A80" s="526"/>
      <c r="B80"/>
    </row>
    <row r="81" spans="1:2" ht="15.75">
      <c r="A81" s="526"/>
      <c r="B81"/>
    </row>
    <row r="82" spans="1:2" ht="15.75">
      <c r="A82" s="526"/>
      <c r="B82"/>
    </row>
    <row r="83" spans="1:2" ht="15.75">
      <c r="A83" s="526"/>
      <c r="B83"/>
    </row>
    <row r="84" spans="1:2" ht="15.75">
      <c r="A84" s="526"/>
      <c r="B84"/>
    </row>
    <row r="85" spans="1:2" ht="15.75">
      <c r="A85" s="526"/>
      <c r="B85"/>
    </row>
    <row r="86" spans="1:2" ht="15.75">
      <c r="A86" s="526"/>
      <c r="B86"/>
    </row>
    <row r="87" spans="1:2" ht="15.75">
      <c r="A87" s="526"/>
      <c r="B87"/>
    </row>
    <row r="88" spans="1:2" ht="15.75">
      <c r="A88" s="526"/>
      <c r="B88"/>
    </row>
    <row r="89" spans="1:2" ht="15.75">
      <c r="A89" s="526"/>
      <c r="B89"/>
    </row>
    <row r="90" spans="1:2" ht="15.75">
      <c r="A90" s="526"/>
      <c r="B90"/>
    </row>
    <row r="91" spans="1:2" ht="15.75">
      <c r="A91" s="526"/>
      <c r="B91"/>
    </row>
    <row r="92" spans="1:2" ht="15.75">
      <c r="A92" s="526"/>
      <c r="B92"/>
    </row>
    <row r="93" spans="1:2" ht="15.75">
      <c r="A93" s="526"/>
      <c r="B93"/>
    </row>
    <row r="94" spans="1:2" ht="15.75">
      <c r="A94" s="526"/>
      <c r="B94"/>
    </row>
    <row r="95" spans="1:2" ht="15.75">
      <c r="A95" s="526"/>
      <c r="B95"/>
    </row>
    <row r="96" spans="1:2" ht="15.75">
      <c r="A96" s="526"/>
      <c r="B96"/>
    </row>
    <row r="97" spans="1:2" ht="15.75">
      <c r="A97" s="526"/>
      <c r="B97"/>
    </row>
    <row r="98" spans="1:2" ht="15.75">
      <c r="A98" s="526"/>
      <c r="B98"/>
    </row>
    <row r="99" spans="1:2" ht="15.75">
      <c r="A99" s="526"/>
      <c r="B99"/>
    </row>
    <row r="100" spans="1:2" ht="15.75">
      <c r="A100" s="526"/>
      <c r="B100"/>
    </row>
    <row r="101" spans="1:2" ht="15.75">
      <c r="A101" s="526"/>
      <c r="B101"/>
    </row>
    <row r="102" spans="1:2" ht="15.75">
      <c r="A102" s="526"/>
      <c r="B102"/>
    </row>
    <row r="103" spans="1:2" ht="15.75">
      <c r="A103" s="526"/>
      <c r="B103"/>
    </row>
    <row r="104" spans="1:2" ht="15.75">
      <c r="A104" s="526"/>
      <c r="B104"/>
    </row>
    <row r="105" spans="1:2" ht="15.75">
      <c r="A105" s="526"/>
      <c r="B105"/>
    </row>
    <row r="106" spans="1:2" ht="15.75">
      <c r="A106" s="526"/>
      <c r="B106"/>
    </row>
    <row r="107" spans="1:2" ht="15.75">
      <c r="A107" s="526"/>
      <c r="B107"/>
    </row>
    <row r="108" spans="1:2" ht="15.75">
      <c r="A108" s="526"/>
      <c r="B108"/>
    </row>
    <row r="109" spans="1:2" ht="15.75">
      <c r="A109" s="526"/>
      <c r="B109"/>
    </row>
    <row r="110" spans="1:2" ht="15.75">
      <c r="A110" s="526"/>
      <c r="B110"/>
    </row>
    <row r="111" spans="1:2" ht="15.75">
      <c r="A111" s="526"/>
      <c r="B111"/>
    </row>
    <row r="112" spans="1:2" ht="15.75">
      <c r="A112" s="526"/>
      <c r="B112"/>
    </row>
    <row r="113" spans="1:2" ht="15.75">
      <c r="A113" s="526"/>
      <c r="B113"/>
    </row>
    <row r="114" spans="1:2" ht="15.75">
      <c r="A114" s="526"/>
      <c r="B114"/>
    </row>
    <row r="115" spans="1:2" ht="15.75">
      <c r="A115" s="526"/>
      <c r="B115"/>
    </row>
    <row r="116" spans="1:2" ht="15.75">
      <c r="A116" s="526"/>
      <c r="B116"/>
    </row>
    <row r="117" spans="1:2" ht="15.75">
      <c r="A117" s="526"/>
      <c r="B117"/>
    </row>
    <row r="118" spans="1:2" ht="15.75">
      <c r="A118" s="526"/>
      <c r="B118"/>
    </row>
    <row r="119" spans="1:2" ht="15.75">
      <c r="A119" s="526"/>
      <c r="B119"/>
    </row>
    <row r="120" spans="1:2" ht="15.75">
      <c r="A120" s="526"/>
      <c r="B120"/>
    </row>
    <row r="121" spans="1:2" ht="15.75">
      <c r="A121" s="526"/>
      <c r="B121"/>
    </row>
    <row r="122" spans="1:2" ht="15.75">
      <c r="A122" s="526"/>
      <c r="B122"/>
    </row>
    <row r="123" spans="1:2" ht="15.75">
      <c r="A123" s="526"/>
      <c r="B123"/>
    </row>
    <row r="124" spans="1:2" ht="15.75">
      <c r="A124" s="526"/>
      <c r="B124"/>
    </row>
    <row r="125" spans="1:2" ht="15.75">
      <c r="A125" s="526"/>
      <c r="B125"/>
    </row>
    <row r="126" spans="1:2" ht="15.75">
      <c r="A126" s="526"/>
      <c r="B126"/>
    </row>
    <row r="127" spans="1:2" ht="15.75">
      <c r="A127" s="526"/>
      <c r="B127"/>
    </row>
    <row r="128" spans="1:2" ht="15.75">
      <c r="A128" s="526"/>
      <c r="B128"/>
    </row>
    <row r="129" spans="1:2" ht="15.75">
      <c r="A129" s="526"/>
      <c r="B129"/>
    </row>
    <row r="130" spans="1:2" ht="15.75">
      <c r="A130" s="526"/>
      <c r="B130"/>
    </row>
    <row r="131" spans="1:2" ht="15.75">
      <c r="A131" s="526"/>
      <c r="B131"/>
    </row>
    <row r="132" spans="1:2" ht="15.75">
      <c r="A132" s="526"/>
      <c r="B132"/>
    </row>
    <row r="133" spans="1:2" ht="15.75">
      <c r="A133" s="526"/>
      <c r="B133"/>
    </row>
    <row r="134" spans="1:2" ht="15.75">
      <c r="A134" s="526"/>
      <c r="B134"/>
    </row>
    <row r="135" spans="1:2" ht="15.75">
      <c r="A135" s="526"/>
      <c r="B135"/>
    </row>
    <row r="136" spans="1:2" ht="15.75">
      <c r="A136" s="526"/>
      <c r="B136"/>
    </row>
    <row r="137" spans="1:2" ht="15.75">
      <c r="A137" s="526"/>
      <c r="B137"/>
    </row>
    <row r="138" spans="1:2" ht="15.75">
      <c r="A138" s="526"/>
      <c r="B138"/>
    </row>
    <row r="139" spans="1:2" ht="15.75">
      <c r="A139" s="526"/>
      <c r="B139"/>
    </row>
    <row r="140" spans="1:2" ht="15.75">
      <c r="A140" s="526"/>
      <c r="B140"/>
    </row>
    <row r="141" spans="1:2" ht="15.75">
      <c r="A141" s="526"/>
      <c r="B141"/>
    </row>
    <row r="142" spans="1:2" ht="15.75">
      <c r="A142" s="526"/>
      <c r="B142"/>
    </row>
    <row r="143" spans="1:2" ht="15.75">
      <c r="A143" s="526"/>
      <c r="B143"/>
    </row>
    <row r="144" spans="1:2" ht="15.75">
      <c r="A144" s="526"/>
      <c r="B144"/>
    </row>
    <row r="145" spans="1:2" ht="15.75">
      <c r="A145" s="526"/>
      <c r="B145"/>
    </row>
    <row r="146" spans="1:2" ht="15.75">
      <c r="A146" s="526"/>
      <c r="B146"/>
    </row>
    <row r="147" spans="1:2" ht="15.75">
      <c r="A147" s="526"/>
      <c r="B147"/>
    </row>
    <row r="148" spans="1:2" ht="15.75">
      <c r="A148" s="526"/>
      <c r="B148"/>
    </row>
    <row r="149" spans="1:2" ht="15.75">
      <c r="A149" s="526"/>
      <c r="B149"/>
    </row>
    <row r="150" spans="1:2" ht="15.75">
      <c r="A150" s="526"/>
      <c r="B150"/>
    </row>
    <row r="151" spans="1:2" ht="15.75">
      <c r="A151" s="526"/>
      <c r="B151"/>
    </row>
    <row r="152" spans="1:2" ht="15.75">
      <c r="A152" s="526"/>
      <c r="B152"/>
    </row>
    <row r="153" spans="1:2" ht="15.75">
      <c r="A153" s="526"/>
      <c r="B153"/>
    </row>
    <row r="154" spans="1:2" ht="15.75">
      <c r="A154" s="526"/>
      <c r="B154"/>
    </row>
    <row r="155" spans="1:2" ht="15.75">
      <c r="A155" s="526"/>
      <c r="B155"/>
    </row>
    <row r="156" spans="1:2" ht="15.75">
      <c r="A156" s="526"/>
      <c r="B156"/>
    </row>
    <row r="157" spans="1:2" ht="15.75">
      <c r="A157" s="526"/>
      <c r="B157"/>
    </row>
    <row r="158" spans="1:2" ht="15.75">
      <c r="A158" s="526"/>
      <c r="B158"/>
    </row>
    <row r="159" spans="1:2" ht="15.75">
      <c r="A159" s="526"/>
      <c r="B159"/>
    </row>
    <row r="160" spans="1:2" ht="15.75">
      <c r="A160" s="526"/>
      <c r="B160"/>
    </row>
    <row r="161" spans="1:2" ht="15.75">
      <c r="A161" s="526"/>
      <c r="B161"/>
    </row>
    <row r="162" spans="1:2" ht="15.75">
      <c r="A162" s="526"/>
      <c r="B162"/>
    </row>
    <row r="163" spans="1:2" ht="15.75">
      <c r="A163" s="526"/>
      <c r="B163"/>
    </row>
    <row r="164" spans="1:2" ht="15.75">
      <c r="A164" s="526"/>
      <c r="B164"/>
    </row>
    <row r="165" spans="1:2" ht="15.75">
      <c r="A165" s="526"/>
      <c r="B165"/>
    </row>
    <row r="166" spans="1:2" ht="15.75">
      <c r="A166" s="526"/>
      <c r="B166"/>
    </row>
    <row r="167" spans="1:2" ht="15.75">
      <c r="A167" s="526"/>
      <c r="B167"/>
    </row>
    <row r="168" spans="1:2" ht="15.75">
      <c r="A168" s="526"/>
      <c r="B168"/>
    </row>
    <row r="169" spans="1:2" ht="15.75">
      <c r="A169" s="526"/>
      <c r="B169"/>
    </row>
    <row r="170" spans="1:2" ht="15.75">
      <c r="A170" s="526"/>
      <c r="B170"/>
    </row>
    <row r="171" spans="1:2" ht="15.75">
      <c r="A171" s="526"/>
      <c r="B171"/>
    </row>
    <row r="172" spans="1:2" ht="15.75">
      <c r="A172" s="526"/>
      <c r="B172"/>
    </row>
    <row r="173" spans="1:2" ht="15.75">
      <c r="A173" s="526"/>
      <c r="B173"/>
    </row>
    <row r="174" spans="1:2" ht="15.75">
      <c r="A174" s="526"/>
      <c r="B174"/>
    </row>
    <row r="175" spans="1:2" ht="15.75">
      <c r="A175" s="526"/>
      <c r="B175"/>
    </row>
    <row r="176" spans="1:2" ht="15.75">
      <c r="A176" s="526"/>
      <c r="B176"/>
    </row>
    <row r="177" spans="1:2" ht="15.75">
      <c r="A177" s="526"/>
      <c r="B177"/>
    </row>
    <row r="178" spans="1:2" ht="15.75">
      <c r="A178" s="526"/>
      <c r="B178"/>
    </row>
    <row r="179" spans="1:2" ht="15.75">
      <c r="A179" s="526"/>
      <c r="B179"/>
    </row>
    <row r="180" spans="1:2" ht="15.75">
      <c r="A180" s="526"/>
      <c r="B180"/>
    </row>
    <row r="181" spans="1:2" ht="15.75">
      <c r="A181" s="526"/>
      <c r="B181"/>
    </row>
    <row r="182" spans="1:2" ht="15.75">
      <c r="A182" s="526"/>
      <c r="B182"/>
    </row>
    <row r="183" spans="1:2" ht="15.75">
      <c r="A183" s="526"/>
      <c r="B183"/>
    </row>
    <row r="184" spans="1:2" ht="15.75">
      <c r="A184" s="526"/>
      <c r="B184"/>
    </row>
    <row r="185" spans="1:2" ht="15.75">
      <c r="A185" s="526"/>
      <c r="B185"/>
    </row>
    <row r="186" spans="1:2" ht="15.75">
      <c r="A186" s="526"/>
      <c r="B186"/>
    </row>
    <row r="187" spans="1:2" ht="15.75">
      <c r="A187" s="526"/>
      <c r="B187"/>
    </row>
    <row r="188" spans="1:2" ht="15.75">
      <c r="A188" s="526"/>
      <c r="B188"/>
    </row>
    <row r="189" spans="1:2" ht="15.75">
      <c r="A189" s="526"/>
      <c r="B189"/>
    </row>
    <row r="190" spans="1:2" ht="15.75">
      <c r="A190" s="526"/>
      <c r="B190"/>
    </row>
    <row r="191" spans="1:2" ht="15.75">
      <c r="A191" s="526"/>
      <c r="B191"/>
    </row>
    <row r="192" spans="1:2" ht="15.75">
      <c r="A192" s="526"/>
      <c r="B192"/>
    </row>
    <row r="193" spans="1:2" ht="15.75">
      <c r="A193" s="526"/>
      <c r="B193"/>
    </row>
    <row r="194" spans="1:2" ht="15.75">
      <c r="A194" s="526"/>
      <c r="B194"/>
    </row>
    <row r="195" spans="1:2" ht="15.75">
      <c r="A195" s="526"/>
      <c r="B195"/>
    </row>
    <row r="196" spans="1:2" ht="15.75">
      <c r="A196" s="526"/>
      <c r="B196"/>
    </row>
    <row r="197" spans="1:2" ht="15.75">
      <c r="A197" s="526"/>
      <c r="B197"/>
    </row>
    <row r="198" spans="1:2" ht="15.75">
      <c r="A198" s="526"/>
      <c r="B198"/>
    </row>
    <row r="199" spans="1:2" ht="15.75">
      <c r="A199" s="526"/>
      <c r="B199"/>
    </row>
    <row r="200" spans="1:2" ht="15.75">
      <c r="A200" s="526"/>
      <c r="B200"/>
    </row>
    <row r="201" spans="1:2" ht="15.75">
      <c r="A201" s="526"/>
      <c r="B201"/>
    </row>
    <row r="202" spans="1:2" ht="15.75">
      <c r="A202" s="526"/>
      <c r="B202"/>
    </row>
    <row r="203" spans="1:2" ht="15.75">
      <c r="A203" s="526"/>
      <c r="B203"/>
    </row>
    <row r="204" spans="1:2" ht="15.75">
      <c r="A204" s="526"/>
      <c r="B204"/>
    </row>
    <row r="205" spans="1:2" ht="15.75">
      <c r="A205" s="526"/>
      <c r="B205"/>
    </row>
    <row r="206" spans="1:2" ht="15.75">
      <c r="A206" s="526"/>
      <c r="B206"/>
    </row>
    <row r="207" spans="1:2" ht="15.75">
      <c r="A207" s="526"/>
      <c r="B207"/>
    </row>
    <row r="208" spans="1:2" ht="15.75">
      <c r="A208" s="526"/>
      <c r="B208"/>
    </row>
    <row r="209" spans="1:2" ht="15.75">
      <c r="A209" s="526"/>
      <c r="B209"/>
    </row>
    <row r="210" spans="1:2" ht="15.75">
      <c r="A210" s="526"/>
      <c r="B210"/>
    </row>
    <row r="211" spans="1:2" ht="15.75">
      <c r="A211" s="526"/>
      <c r="B211"/>
    </row>
    <row r="212" spans="1:2" ht="15.75">
      <c r="A212" s="526"/>
      <c r="B212"/>
    </row>
    <row r="213" spans="1:2" ht="15.75">
      <c r="A213" s="526"/>
      <c r="B213"/>
    </row>
    <row r="214" spans="1:2" ht="15.75">
      <c r="A214" s="526"/>
      <c r="B214"/>
    </row>
    <row r="215" spans="1:2" ht="15.75">
      <c r="A215" s="526"/>
      <c r="B215"/>
    </row>
    <row r="216" spans="1:2" ht="15.75">
      <c r="A216" s="526"/>
      <c r="B216"/>
    </row>
    <row r="217" spans="1:2" ht="15.75">
      <c r="A217" s="526"/>
      <c r="B217"/>
    </row>
    <row r="218" spans="1:2" ht="15.75">
      <c r="A218" s="526"/>
      <c r="B218"/>
    </row>
    <row r="219" spans="1:2" ht="15.75">
      <c r="A219" s="526"/>
      <c r="B219"/>
    </row>
    <row r="220" spans="1:2" ht="15.75">
      <c r="A220" s="526"/>
      <c r="B220"/>
    </row>
    <row r="221" spans="1:2" ht="15.75">
      <c r="A221" s="526"/>
      <c r="B221"/>
    </row>
    <row r="222" spans="1:2" ht="15.75">
      <c r="A222" s="526"/>
      <c r="B222"/>
    </row>
    <row r="223" spans="1:2" ht="15.75">
      <c r="A223" s="526"/>
      <c r="B223"/>
    </row>
    <row r="224" spans="1:2" ht="15.75">
      <c r="A224" s="526"/>
      <c r="B224"/>
    </row>
    <row r="225" spans="1:2" ht="15.75">
      <c r="A225" s="526"/>
      <c r="B225"/>
    </row>
    <row r="226" spans="1:2" ht="15.75">
      <c r="A226" s="526"/>
      <c r="B226"/>
    </row>
    <row r="227" spans="1:2" ht="15.75">
      <c r="A227" s="526"/>
      <c r="B227"/>
    </row>
    <row r="228" spans="1:2" ht="15.75">
      <c r="A228" s="526"/>
      <c r="B228"/>
    </row>
    <row r="229" spans="1:2" ht="15.75">
      <c r="A229" s="526"/>
      <c r="B229"/>
    </row>
    <row r="230" spans="1:2" ht="15.75">
      <c r="A230" s="526"/>
      <c r="B230"/>
    </row>
    <row r="231" spans="1:2" ht="15.75">
      <c r="A231" s="526"/>
      <c r="B231"/>
    </row>
    <row r="232" spans="1:2" ht="15.75">
      <c r="A232" s="526"/>
      <c r="B232"/>
    </row>
    <row r="233" spans="1:2" ht="15.75">
      <c r="A233" s="526"/>
      <c r="B233"/>
    </row>
    <row r="234" spans="1:2" ht="15.75">
      <c r="A234" s="526"/>
      <c r="B234"/>
    </row>
    <row r="235" spans="1:2" ht="15.75">
      <c r="A235" s="526"/>
      <c r="B235"/>
    </row>
    <row r="236" spans="1:2" ht="15.75">
      <c r="A236" s="526"/>
      <c r="B236"/>
    </row>
    <row r="237" spans="1:2" ht="15.75">
      <c r="A237" s="526"/>
      <c r="B237"/>
    </row>
    <row r="238" spans="1:2" ht="15.75">
      <c r="A238" s="526"/>
      <c r="B238"/>
    </row>
    <row r="239" spans="1:2" ht="15.75">
      <c r="A239" s="526"/>
      <c r="B239"/>
    </row>
    <row r="240" spans="1:2" ht="15.75">
      <c r="A240" s="526"/>
      <c r="B240"/>
    </row>
    <row r="241" spans="1:2" ht="15.75">
      <c r="A241" s="526"/>
      <c r="B241"/>
    </row>
    <row r="242" spans="1:2" ht="15.75">
      <c r="A242" s="526"/>
      <c r="B242"/>
    </row>
    <row r="243" spans="1:2" ht="15.75">
      <c r="A243" s="526"/>
      <c r="B243"/>
    </row>
    <row r="244" spans="1:2" ht="15.75">
      <c r="A244" s="526"/>
      <c r="B244"/>
    </row>
    <row r="245" spans="1:2" ht="15.75">
      <c r="A245" s="526"/>
      <c r="B245"/>
    </row>
    <row r="246" spans="1:2" ht="15.75">
      <c r="A246" s="526"/>
      <c r="B246"/>
    </row>
    <row r="247" spans="1:2" ht="15.75">
      <c r="A247" s="526"/>
      <c r="B247"/>
    </row>
    <row r="248" spans="1:2" ht="15.75">
      <c r="A248" s="526"/>
      <c r="B248"/>
    </row>
    <row r="249" spans="1:2" ht="15.75">
      <c r="A249" s="526"/>
      <c r="B249"/>
    </row>
    <row r="250" spans="1:2" ht="15.75">
      <c r="A250" s="526"/>
      <c r="B250"/>
    </row>
    <row r="251" spans="1:2" ht="15.75">
      <c r="A251" s="526"/>
      <c r="B251"/>
    </row>
    <row r="252" spans="1:2" ht="15.75">
      <c r="A252" s="526"/>
      <c r="B252"/>
    </row>
    <row r="253" spans="1:2" ht="15.75">
      <c r="A253" s="526"/>
      <c r="B253"/>
    </row>
    <row r="254" spans="1:2" ht="15.75">
      <c r="A254" s="526"/>
      <c r="B254"/>
    </row>
    <row r="255" spans="1:2" ht="15.75">
      <c r="A255" s="526"/>
      <c r="B255"/>
    </row>
    <row r="256" spans="1:2" ht="15.75">
      <c r="A256" s="526"/>
      <c r="B256"/>
    </row>
    <row r="257" spans="1:2" ht="15.75">
      <c r="A257" s="526"/>
      <c r="B257"/>
    </row>
    <row r="258" spans="1:2" ht="15.75">
      <c r="A258" s="526"/>
      <c r="B258"/>
    </row>
    <row r="259" spans="1:2" ht="15.75">
      <c r="A259" s="526"/>
      <c r="B259"/>
    </row>
    <row r="260" spans="1:2" ht="15.75">
      <c r="A260" s="526"/>
      <c r="B260"/>
    </row>
    <row r="261" spans="1:2" ht="15.75">
      <c r="A261" s="526"/>
      <c r="B261"/>
    </row>
    <row r="262" spans="1:2" ht="15.75">
      <c r="A262" s="526"/>
      <c r="B262"/>
    </row>
    <row r="263" spans="1:2" ht="15.75">
      <c r="A263" s="526"/>
      <c r="B263"/>
    </row>
    <row r="264" spans="1:2" ht="15.75">
      <c r="A264" s="526"/>
      <c r="B264"/>
    </row>
    <row r="265" spans="1:2" ht="15.75">
      <c r="A265" s="526"/>
      <c r="B265"/>
    </row>
    <row r="266" spans="1:2" ht="15.75">
      <c r="A266" s="526"/>
      <c r="B266"/>
    </row>
    <row r="267" spans="1:2" ht="15.75">
      <c r="A267" s="526"/>
      <c r="B267"/>
    </row>
    <row r="268" spans="1:2" ht="15.75">
      <c r="A268" s="526"/>
      <c r="B268"/>
    </row>
    <row r="269" spans="1:2" ht="15.75">
      <c r="A269" s="526"/>
      <c r="B269"/>
    </row>
    <row r="270" spans="1:2" ht="15.75">
      <c r="A270" s="526"/>
      <c r="B270"/>
    </row>
    <row r="271" spans="1:2" ht="15.75">
      <c r="A271" s="526"/>
      <c r="B271"/>
    </row>
    <row r="272" spans="1:2" ht="15.75">
      <c r="A272" s="526"/>
      <c r="B272"/>
    </row>
    <row r="273" spans="1:2" ht="15.75">
      <c r="A273" s="526"/>
      <c r="B273"/>
    </row>
    <row r="274" spans="1:2" ht="15.75">
      <c r="A274" s="526"/>
      <c r="B274"/>
    </row>
    <row r="275" spans="1:2" ht="15.75">
      <c r="A275" s="526"/>
      <c r="B275"/>
    </row>
    <row r="276" spans="1:2" ht="15.75">
      <c r="A276" s="526"/>
      <c r="B276"/>
    </row>
    <row r="277" spans="1:2" ht="15.75">
      <c r="A277" s="526"/>
      <c r="B277"/>
    </row>
    <row r="278" spans="1:2" ht="15.75">
      <c r="A278" s="526"/>
      <c r="B278"/>
    </row>
    <row r="279" spans="1:2" ht="15.75">
      <c r="A279" s="526"/>
      <c r="B279"/>
    </row>
    <row r="280" spans="1:2" ht="15.75">
      <c r="A280" s="526"/>
      <c r="B280"/>
    </row>
    <row r="281" spans="1:2" ht="15.75">
      <c r="A281" s="526"/>
      <c r="B281"/>
    </row>
    <row r="282" spans="1:2" ht="15.75">
      <c r="A282" s="526"/>
      <c r="B282"/>
    </row>
    <row r="283" spans="1:2" ht="15.75">
      <c r="A283" s="526"/>
      <c r="B283"/>
    </row>
    <row r="284" spans="1:2" ht="15.75">
      <c r="A284" s="526"/>
      <c r="B284"/>
    </row>
    <row r="285" spans="1:2" ht="15.75">
      <c r="A285" s="526"/>
      <c r="B285"/>
    </row>
    <row r="286" spans="1:2" ht="15.75">
      <c r="A286" s="526"/>
      <c r="B286"/>
    </row>
    <row r="287" spans="1:2" ht="15.75">
      <c r="A287" s="526"/>
      <c r="B287"/>
    </row>
    <row r="288" spans="1:2" ht="15.75">
      <c r="A288" s="526"/>
      <c r="B288"/>
    </row>
    <row r="289" spans="1:2" ht="15.75">
      <c r="A289" s="526"/>
      <c r="B289"/>
    </row>
    <row r="290" spans="1:2" ht="15.75">
      <c r="A290" s="526"/>
      <c r="B290"/>
    </row>
    <row r="291" spans="1:2" ht="15.75">
      <c r="A291" s="526"/>
      <c r="B291"/>
    </row>
    <row r="292" spans="1:2" ht="15.75">
      <c r="A292" s="526"/>
      <c r="B292"/>
    </row>
    <row r="293" spans="1:2" ht="15.75">
      <c r="A293" s="526"/>
      <c r="B293"/>
    </row>
    <row r="294" spans="1:2" ht="15.75">
      <c r="A294" s="526"/>
      <c r="B294"/>
    </row>
    <row r="295" spans="1:2" ht="15.75">
      <c r="A295" s="526"/>
      <c r="B295"/>
    </row>
    <row r="296" spans="1:2" ht="15.75">
      <c r="A296" s="526"/>
      <c r="B296"/>
    </row>
    <row r="297" spans="1:2" ht="15.75">
      <c r="A297" s="526"/>
      <c r="B297"/>
    </row>
    <row r="298" spans="1:2" ht="15.75">
      <c r="A298" s="526"/>
      <c r="B298"/>
    </row>
    <row r="299" spans="1:2" ht="15.75">
      <c r="A299" s="526"/>
      <c r="B299"/>
    </row>
    <row r="300" spans="1:2" ht="15.75">
      <c r="A300" s="526"/>
      <c r="B300"/>
    </row>
    <row r="301" spans="1:2" ht="15.75">
      <c r="A301" s="526"/>
      <c r="B301"/>
    </row>
    <row r="302" spans="1:2" ht="15.75">
      <c r="A302" s="526"/>
      <c r="B302"/>
    </row>
    <row r="303" spans="1:2" ht="15.75">
      <c r="A303" s="526"/>
      <c r="B303"/>
    </row>
    <row r="304" spans="1:2" ht="15.75">
      <c r="A304" s="526"/>
      <c r="B304"/>
    </row>
    <row r="305" spans="1:2" ht="15.75">
      <c r="A305" s="526"/>
      <c r="B305"/>
    </row>
    <row r="306" spans="1:2" ht="15.75">
      <c r="A306" s="526"/>
      <c r="B306"/>
    </row>
    <row r="307" spans="1:2" ht="15.75">
      <c r="A307" s="526"/>
      <c r="B307"/>
    </row>
    <row r="308" spans="1:2" ht="15.75">
      <c r="A308" s="526"/>
      <c r="B308"/>
    </row>
    <row r="309" spans="1:2" ht="15.75">
      <c r="A309" s="526"/>
      <c r="B309"/>
    </row>
    <row r="310" spans="1:2" ht="15.75">
      <c r="A310" s="526"/>
      <c r="B310"/>
    </row>
    <row r="311" spans="1:2" ht="15.75">
      <c r="A311" s="526"/>
      <c r="B311"/>
    </row>
    <row r="312" spans="1:2" ht="15.75">
      <c r="A312" s="526"/>
      <c r="B312"/>
    </row>
    <row r="313" spans="1:2" ht="15.75">
      <c r="A313" s="526"/>
      <c r="B313"/>
    </row>
    <row r="314" spans="1:2" ht="15.75">
      <c r="A314" s="526"/>
      <c r="B314"/>
    </row>
    <row r="315" spans="1:2" ht="15.75">
      <c r="A315" s="526"/>
      <c r="B315"/>
    </row>
    <row r="316" spans="1:2" ht="15.75">
      <c r="A316" s="526"/>
      <c r="B316"/>
    </row>
    <row r="317" spans="1:2" ht="15.75">
      <c r="A317" s="526"/>
      <c r="B317"/>
    </row>
    <row r="318" spans="1:2" ht="15.75">
      <c r="A318" s="526"/>
      <c r="B318"/>
    </row>
    <row r="319" spans="1:2" ht="15.75">
      <c r="A319" s="526"/>
      <c r="B319"/>
    </row>
    <row r="320" spans="1:2" ht="15.75">
      <c r="A320" s="526"/>
      <c r="B320"/>
    </row>
    <row r="321" spans="1:2" ht="15.75">
      <c r="A321" s="526"/>
      <c r="B321"/>
    </row>
    <row r="322" spans="1:2" ht="15.75">
      <c r="A322" s="526"/>
      <c r="B322"/>
    </row>
    <row r="323" spans="1:2" ht="15.75">
      <c r="A323" s="526"/>
      <c r="B323"/>
    </row>
    <row r="324" spans="1:2" ht="15.75">
      <c r="A324" s="526"/>
      <c r="B324"/>
    </row>
    <row r="325" spans="1:2" ht="15.75">
      <c r="A325" s="526"/>
      <c r="B325"/>
    </row>
    <row r="326" spans="1:2" ht="15.75">
      <c r="A326" s="526"/>
      <c r="B326"/>
    </row>
    <row r="327" spans="1:2" ht="15.75">
      <c r="A327" s="526"/>
      <c r="B327"/>
    </row>
    <row r="328" spans="1:2" ht="15.75">
      <c r="A328" s="526"/>
      <c r="B328"/>
    </row>
    <row r="329" spans="1:2" ht="15.75">
      <c r="A329" s="526"/>
      <c r="B329"/>
    </row>
    <row r="330" spans="1:2" ht="15.75">
      <c r="A330" s="526"/>
      <c r="B330"/>
    </row>
    <row r="331" spans="1:2" ht="15.75">
      <c r="A331" s="526"/>
      <c r="B331"/>
    </row>
    <row r="332" spans="1:2" ht="15.75">
      <c r="A332" s="526"/>
      <c r="B332"/>
    </row>
    <row r="333" spans="1:2" ht="15.75">
      <c r="A333" s="526"/>
      <c r="B333"/>
    </row>
    <row r="334" spans="1:2" ht="15.75">
      <c r="A334" s="526"/>
      <c r="B334"/>
    </row>
    <row r="335" spans="1:2" ht="15.75">
      <c r="A335" s="526"/>
      <c r="B335"/>
    </row>
    <row r="336" spans="1:2" ht="15.75">
      <c r="A336" s="526"/>
      <c r="B336"/>
    </row>
    <row r="337" spans="1:2" ht="15.75">
      <c r="A337" s="526"/>
      <c r="B337"/>
    </row>
    <row r="338" spans="1:2" ht="15.75">
      <c r="A338" s="526"/>
      <c r="B338"/>
    </row>
    <row r="339" spans="1:2" ht="15.75">
      <c r="A339" s="526"/>
      <c r="B339"/>
    </row>
    <row r="340" spans="1:2" ht="15.75">
      <c r="A340" s="526"/>
      <c r="B340"/>
    </row>
    <row r="341" spans="1:2" ht="15.75">
      <c r="A341" s="526"/>
      <c r="B341"/>
    </row>
    <row r="342" spans="1:2" ht="15.75">
      <c r="A342" s="526"/>
      <c r="B342"/>
    </row>
    <row r="343" spans="1:2" ht="15.75">
      <c r="A343" s="526"/>
      <c r="B343"/>
    </row>
    <row r="344" spans="1:2" ht="15.75">
      <c r="A344" s="526"/>
      <c r="B344"/>
    </row>
    <row r="345" spans="1:2" ht="15.75">
      <c r="A345" s="526"/>
      <c r="B345"/>
    </row>
    <row r="346" spans="1:2" ht="15.75">
      <c r="A346" s="526"/>
      <c r="B346"/>
    </row>
    <row r="347" spans="1:2" ht="15.75">
      <c r="A347" s="526"/>
      <c r="B347"/>
    </row>
    <row r="348" spans="1:2" ht="15.75">
      <c r="A348" s="526"/>
      <c r="B348"/>
    </row>
    <row r="349" spans="1:2" ht="15.75">
      <c r="A349" s="526"/>
      <c r="B349"/>
    </row>
    <row r="350" spans="1:2" ht="15.75">
      <c r="A350" s="526"/>
      <c r="B350"/>
    </row>
    <row r="351" spans="1:2" ht="15.75">
      <c r="A351" s="526"/>
      <c r="B351"/>
    </row>
    <row r="352" spans="1:2" ht="15.75">
      <c r="A352" s="526"/>
      <c r="B352"/>
    </row>
    <row r="353" spans="1:2" ht="15.75">
      <c r="A353" s="526"/>
      <c r="B353"/>
    </row>
    <row r="354" spans="1:2" ht="15.75">
      <c r="A354" s="526"/>
      <c r="B354"/>
    </row>
    <row r="355" spans="1:2" ht="15.75">
      <c r="A355" s="526"/>
      <c r="B355"/>
    </row>
    <row r="356" spans="1:2" ht="15.75">
      <c r="A356" s="526"/>
      <c r="B356"/>
    </row>
    <row r="357" spans="1:2" ht="15.75">
      <c r="A357" s="526"/>
      <c r="B357"/>
    </row>
    <row r="358" spans="1:2" ht="15.75">
      <c r="A358" s="526"/>
      <c r="B358"/>
    </row>
    <row r="359" spans="1:2" ht="15.75">
      <c r="A359" s="526"/>
      <c r="B359"/>
    </row>
    <row r="360" spans="1:2" ht="15.75">
      <c r="A360" s="526"/>
      <c r="B360"/>
    </row>
    <row r="361" spans="1:2" ht="15.75">
      <c r="A361" s="526"/>
      <c r="B361"/>
    </row>
    <row r="362" spans="1:2" ht="15.75">
      <c r="A362" s="526"/>
      <c r="B362"/>
    </row>
    <row r="363" spans="1:2" ht="15.75">
      <c r="A363" s="526"/>
      <c r="B363"/>
    </row>
    <row r="364" spans="1:2" ht="15.75">
      <c r="A364" s="526"/>
      <c r="B364"/>
    </row>
    <row r="365" spans="1:2" ht="15.75">
      <c r="A365" s="526"/>
      <c r="B365"/>
    </row>
    <row r="366" spans="1:2" ht="15.75">
      <c r="A366" s="526"/>
      <c r="B366"/>
    </row>
    <row r="367" spans="1:2" ht="15.75">
      <c r="A367" s="526"/>
      <c r="B367"/>
    </row>
    <row r="368" spans="1:2" ht="15.75">
      <c r="A368" s="526"/>
      <c r="B368"/>
    </row>
    <row r="369" spans="1:2" ht="15.75">
      <c r="A369" s="526"/>
      <c r="B369"/>
    </row>
    <row r="370" spans="1:2" ht="15.75">
      <c r="A370" s="526"/>
      <c r="B370"/>
    </row>
    <row r="371" spans="1:2" ht="15.75">
      <c r="A371" s="526"/>
      <c r="B371"/>
    </row>
    <row r="372" spans="1:2" ht="15.75">
      <c r="A372" s="526"/>
      <c r="B372"/>
    </row>
    <row r="373" spans="1:2" ht="15.75">
      <c r="A373" s="526"/>
      <c r="B373"/>
    </row>
    <row r="374" spans="1:2" ht="15.75">
      <c r="A374" s="526"/>
      <c r="B374"/>
    </row>
    <row r="375" spans="1:2" ht="15.75">
      <c r="A375" s="526"/>
      <c r="B375"/>
    </row>
    <row r="376" spans="1:2" ht="15.75">
      <c r="A376" s="526"/>
      <c r="B376"/>
    </row>
    <row r="377" spans="1:2" ht="15.75">
      <c r="A377" s="526"/>
      <c r="B377"/>
    </row>
    <row r="378" spans="1:2" ht="15.75">
      <c r="A378" s="526"/>
      <c r="B378"/>
    </row>
    <row r="379" spans="1:2" ht="15.75">
      <c r="A379" s="526"/>
      <c r="B379"/>
    </row>
    <row r="380" spans="1:2" ht="15.75">
      <c r="A380" s="526"/>
      <c r="B380"/>
    </row>
    <row r="381" spans="1:2" ht="15.75">
      <c r="A381" s="526"/>
      <c r="B381"/>
    </row>
    <row r="382" spans="1:2" ht="15.75">
      <c r="A382" s="526"/>
      <c r="B382"/>
    </row>
    <row r="383" spans="1:2" ht="15.75">
      <c r="A383" s="526"/>
      <c r="B383"/>
    </row>
    <row r="384" spans="1:2" ht="15.75">
      <c r="A384" s="526"/>
      <c r="B384"/>
    </row>
    <row r="385" spans="1:2" ht="15.75">
      <c r="A385" s="526"/>
      <c r="B385"/>
    </row>
    <row r="386" spans="1:2" ht="15.75">
      <c r="A386" s="526"/>
      <c r="B386"/>
    </row>
    <row r="387" spans="1:2" ht="15.75">
      <c r="A387" s="526"/>
      <c r="B387"/>
    </row>
    <row r="388" spans="1:2" ht="15.75">
      <c r="A388" s="526"/>
      <c r="B388"/>
    </row>
    <row r="389" spans="1:2" ht="15.75">
      <c r="A389" s="526"/>
      <c r="B389"/>
    </row>
    <row r="390" spans="1:2" ht="15.75">
      <c r="A390" s="526"/>
      <c r="B390"/>
    </row>
    <row r="391" spans="1:2" ht="15.75">
      <c r="A391" s="526"/>
      <c r="B391"/>
    </row>
    <row r="392" spans="1:2" ht="15.75">
      <c r="A392" s="526"/>
      <c r="B392"/>
    </row>
    <row r="393" spans="1:2" ht="15.75">
      <c r="A393" s="526"/>
      <c r="B393"/>
    </row>
    <row r="394" spans="1:2" ht="15.75">
      <c r="A394" s="526"/>
      <c r="B394"/>
    </row>
    <row r="395" spans="1:2" ht="15.75">
      <c r="A395" s="526"/>
      <c r="B395"/>
    </row>
    <row r="396" spans="1:2" ht="15.75">
      <c r="A396" s="526"/>
      <c r="B396"/>
    </row>
    <row r="397" spans="1:2" ht="15.75">
      <c r="A397" s="526"/>
      <c r="B397"/>
    </row>
    <row r="398" spans="1:2" ht="15.75">
      <c r="A398" s="526"/>
      <c r="B398"/>
    </row>
    <row r="399" spans="1:2" ht="15.75">
      <c r="A399" s="526"/>
      <c r="B399"/>
    </row>
    <row r="400" spans="1:2" ht="15.75">
      <c r="A400" s="526"/>
      <c r="B400"/>
    </row>
    <row r="401" spans="1:2" ht="15.75">
      <c r="A401" s="526"/>
      <c r="B401"/>
    </row>
    <row r="402" spans="1:2" ht="15.75">
      <c r="A402" s="526"/>
      <c r="B402"/>
    </row>
    <row r="403" spans="1:2" ht="15.75">
      <c r="A403" s="526"/>
      <c r="B403"/>
    </row>
    <row r="404" spans="1:2" ht="15.75">
      <c r="A404" s="526"/>
      <c r="B404"/>
    </row>
    <row r="405" spans="1:2" ht="15.75">
      <c r="A405" s="526"/>
      <c r="B405"/>
    </row>
    <row r="406" spans="1:2" ht="15.75">
      <c r="A406" s="526"/>
      <c r="B406"/>
    </row>
    <row r="407" spans="1:2" ht="15.75">
      <c r="A407" s="526"/>
      <c r="B407"/>
    </row>
    <row r="408" spans="1:2" ht="15.75">
      <c r="A408" s="526"/>
      <c r="B408"/>
    </row>
    <row r="409" spans="1:2" ht="15.75">
      <c r="A409" s="526"/>
      <c r="B409"/>
    </row>
    <row r="410" spans="1:2" ht="15.75">
      <c r="A410" s="526"/>
      <c r="B410"/>
    </row>
    <row r="411" spans="1:2" ht="15.75">
      <c r="A411" s="526"/>
      <c r="B411"/>
    </row>
    <row r="412" spans="1:2" ht="15.75">
      <c r="A412" s="526"/>
      <c r="B412"/>
    </row>
    <row r="413" spans="1:2" ht="15.75">
      <c r="A413" s="526"/>
      <c r="B413"/>
    </row>
    <row r="414" spans="1:2" ht="15.75">
      <c r="A414" s="526"/>
      <c r="B414"/>
    </row>
    <row r="415" spans="1:2" ht="15.75">
      <c r="A415" s="526"/>
      <c r="B415"/>
    </row>
    <row r="416" spans="1:2" ht="15.75">
      <c r="A416" s="526"/>
      <c r="B416"/>
    </row>
    <row r="417" spans="1:2" ht="15.75">
      <c r="A417" s="526"/>
      <c r="B417"/>
    </row>
    <row r="418" spans="1:2" ht="15.75">
      <c r="A418" s="526"/>
      <c r="B418"/>
    </row>
    <row r="419" spans="1:2" ht="15.75">
      <c r="A419" s="526"/>
      <c r="B419"/>
    </row>
    <row r="420" spans="1:2" ht="15.75">
      <c r="A420" s="526"/>
      <c r="B420"/>
    </row>
    <row r="421" spans="1:2" ht="15.75">
      <c r="A421" s="526"/>
      <c r="B421"/>
    </row>
    <row r="422" spans="1:2" ht="15.75">
      <c r="A422" s="526"/>
      <c r="B422"/>
    </row>
    <row r="423" spans="1:2" ht="15.75">
      <c r="A423" s="526"/>
      <c r="B423"/>
    </row>
    <row r="424" spans="1:2" ht="15.75">
      <c r="A424" s="526"/>
      <c r="B424"/>
    </row>
    <row r="425" spans="1:2" ht="15.75">
      <c r="A425" s="526"/>
      <c r="B425"/>
    </row>
    <row r="426" spans="1:2" ht="15.75">
      <c r="A426" s="526"/>
      <c r="B426"/>
    </row>
    <row r="427" spans="1:2" ht="15.75">
      <c r="A427" s="526"/>
      <c r="B427"/>
    </row>
    <row r="428" spans="1:2" ht="15.75">
      <c r="A428" s="526"/>
      <c r="B428"/>
    </row>
    <row r="429" spans="1:2" ht="15.75">
      <c r="A429" s="526"/>
      <c r="B429"/>
    </row>
    <row r="430" spans="1:2" ht="15.75">
      <c r="A430" s="526"/>
      <c r="B430"/>
    </row>
    <row r="431" spans="1:2" ht="15.75">
      <c r="A431" s="526"/>
      <c r="B431"/>
    </row>
    <row r="432" spans="1:2" ht="15.75">
      <c r="A432" s="526"/>
      <c r="B432"/>
    </row>
    <row r="433" spans="1:2" ht="15.75">
      <c r="A433" s="526"/>
      <c r="B433"/>
    </row>
    <row r="434" spans="1:2" ht="15.75">
      <c r="A434" s="526"/>
      <c r="B434"/>
    </row>
    <row r="435" spans="1:2" ht="15.75">
      <c r="A435" s="526"/>
      <c r="B435"/>
    </row>
    <row r="436" spans="1:2" ht="15.75">
      <c r="A436" s="526"/>
      <c r="B436"/>
    </row>
    <row r="437" spans="1:2" ht="15.75">
      <c r="A437" s="526"/>
      <c r="B437"/>
    </row>
    <row r="438" spans="1:2" ht="15.75">
      <c r="A438" s="526"/>
      <c r="B438"/>
    </row>
    <row r="439" spans="1:2" ht="15.75">
      <c r="A439" s="526"/>
      <c r="B439"/>
    </row>
    <row r="440" spans="1:2" ht="15.75">
      <c r="A440" s="526"/>
      <c r="B440"/>
    </row>
    <row r="441" spans="1:2" ht="15.75">
      <c r="A441" s="526"/>
      <c r="B441"/>
    </row>
    <row r="442" spans="1:2" ht="15.75">
      <c r="A442" s="526"/>
      <c r="B442"/>
    </row>
    <row r="443" spans="1:2" ht="15.75">
      <c r="A443" s="526"/>
      <c r="B443"/>
    </row>
    <row r="444" spans="1:2" ht="15.75">
      <c r="A444" s="526"/>
      <c r="B444"/>
    </row>
    <row r="445" spans="1:2" ht="15.75">
      <c r="A445" s="526"/>
      <c r="B445"/>
    </row>
    <row r="446" spans="1:2" ht="15.75">
      <c r="A446" s="526"/>
      <c r="B446"/>
    </row>
    <row r="447" spans="1:2" ht="15.75">
      <c r="A447" s="526"/>
      <c r="B447"/>
    </row>
    <row r="448" spans="1:2" ht="15.75">
      <c r="A448" s="526"/>
      <c r="B448"/>
    </row>
    <row r="449" spans="1:2" ht="15.75">
      <c r="A449" s="526"/>
      <c r="B449"/>
    </row>
    <row r="450" spans="1:2" ht="15.75">
      <c r="A450" s="526"/>
      <c r="B450"/>
    </row>
    <row r="451" spans="1:2" ht="15.75">
      <c r="A451" s="526"/>
      <c r="B451"/>
    </row>
    <row r="452" spans="1:2" ht="15.75">
      <c r="A452" s="526"/>
      <c r="B452"/>
    </row>
    <row r="453" spans="1:2" ht="15.75">
      <c r="A453" s="526"/>
      <c r="B453"/>
    </row>
    <row r="454" spans="1:2" ht="15.75">
      <c r="A454" s="526"/>
      <c r="B454"/>
    </row>
    <row r="455" spans="1:2" ht="15.75">
      <c r="A455" s="526"/>
      <c r="B455"/>
    </row>
    <row r="456" spans="1:2" ht="15.75">
      <c r="A456" s="526"/>
      <c r="B456"/>
    </row>
    <row r="457" spans="1:2" ht="15.75">
      <c r="A457" s="526"/>
      <c r="B457"/>
    </row>
    <row r="458" spans="1:2" ht="15.75">
      <c r="A458" s="526"/>
      <c r="B458"/>
    </row>
    <row r="459" spans="1:2" ht="15.75">
      <c r="A459" s="526"/>
      <c r="B459"/>
    </row>
    <row r="460" spans="1:2" ht="15.75">
      <c r="A460" s="526"/>
      <c r="B460"/>
    </row>
    <row r="461" spans="1:2" ht="15.75">
      <c r="A461" s="526"/>
      <c r="B461"/>
    </row>
    <row r="462" spans="1:2" ht="15.75">
      <c r="A462" s="526"/>
      <c r="B462"/>
    </row>
    <row r="463" spans="1:2" ht="15.75">
      <c r="A463" s="526"/>
      <c r="B463"/>
    </row>
    <row r="464" spans="1:2" ht="15.75">
      <c r="A464" s="526"/>
      <c r="B464"/>
    </row>
    <row r="465" spans="1:2" ht="15.75">
      <c r="A465" s="526"/>
      <c r="B465"/>
    </row>
    <row r="466" spans="1:2" ht="15.75">
      <c r="A466" s="526"/>
      <c r="B466"/>
    </row>
    <row r="467" spans="1:2" ht="15.75">
      <c r="A467" s="526"/>
      <c r="B467"/>
    </row>
    <row r="468" spans="1:2" ht="15.75">
      <c r="A468" s="526"/>
      <c r="B468"/>
    </row>
    <row r="469" spans="1:2" ht="15.75">
      <c r="A469" s="526"/>
      <c r="B469"/>
    </row>
    <row r="470" spans="1:2" ht="15.75">
      <c r="A470" s="526"/>
      <c r="B470"/>
    </row>
    <row r="471" spans="1:2" ht="15.75">
      <c r="A471" s="526"/>
      <c r="B471"/>
    </row>
    <row r="472" spans="1:2" ht="15.75">
      <c r="A472" s="526"/>
      <c r="B472"/>
    </row>
    <row r="473" spans="1:2" ht="15.75">
      <c r="A473" s="526"/>
      <c r="B473"/>
    </row>
    <row r="474" spans="1:2" ht="15.75">
      <c r="A474" s="526"/>
      <c r="B474"/>
    </row>
    <row r="475" spans="1:2" ht="15.75">
      <c r="A475" s="526"/>
      <c r="B475"/>
    </row>
    <row r="476" spans="1:2" ht="15.75">
      <c r="A476" s="526"/>
      <c r="B476"/>
    </row>
    <row r="477" spans="1:2" ht="15.75">
      <c r="A477" s="526"/>
      <c r="B477"/>
    </row>
    <row r="478" spans="1:2" ht="15.75">
      <c r="A478" s="526"/>
      <c r="B478"/>
    </row>
    <row r="479" spans="1:2" ht="15.75">
      <c r="A479" s="526"/>
      <c r="B479"/>
    </row>
    <row r="480" spans="1:2" ht="15.75">
      <c r="A480" s="526"/>
      <c r="B480"/>
    </row>
    <row r="481" spans="1:2" ht="15.75">
      <c r="A481" s="526"/>
      <c r="B481"/>
    </row>
    <row r="482" spans="1:2" ht="15.75">
      <c r="A482" s="526"/>
      <c r="B482"/>
    </row>
    <row r="483" spans="1:2" ht="15.75">
      <c r="A483" s="526"/>
      <c r="B483"/>
    </row>
    <row r="484" spans="1:2" ht="15.75">
      <c r="A484" s="526"/>
      <c r="B484"/>
    </row>
    <row r="485" spans="1:2" ht="15.75">
      <c r="A485" s="526"/>
      <c r="B485"/>
    </row>
    <row r="486" spans="1:2" ht="15.75">
      <c r="A486" s="526"/>
      <c r="B486"/>
    </row>
    <row r="487" spans="1:2" ht="15.75">
      <c r="A487" s="526"/>
      <c r="B487"/>
    </row>
    <row r="488" spans="1:2" ht="15.75">
      <c r="A488" s="526"/>
      <c r="B488"/>
    </row>
    <row r="489" spans="1:2" ht="15.75">
      <c r="A489" s="526"/>
      <c r="B489"/>
    </row>
    <row r="490" spans="1:2" ht="15.75">
      <c r="A490" s="526"/>
      <c r="B490"/>
    </row>
    <row r="491" spans="1:2" ht="15.75">
      <c r="A491" s="526"/>
      <c r="B491"/>
    </row>
    <row r="492" spans="1:2" ht="15.75">
      <c r="A492" s="526"/>
      <c r="B492"/>
    </row>
    <row r="493" spans="1:2" ht="15.75">
      <c r="A493" s="526"/>
      <c r="B493"/>
    </row>
    <row r="494" spans="1:2" ht="15.75">
      <c r="A494" s="526"/>
      <c r="B494"/>
    </row>
    <row r="495" spans="1:2" ht="15.75">
      <c r="A495" s="526"/>
      <c r="B495"/>
    </row>
    <row r="496" spans="1:2" ht="15.75">
      <c r="A496" s="526"/>
      <c r="B496"/>
    </row>
    <row r="497" spans="1:2" ht="15.75">
      <c r="A497" s="526"/>
      <c r="B497"/>
    </row>
    <row r="498" spans="1:2" ht="15.75">
      <c r="A498" s="526"/>
      <c r="B498"/>
    </row>
    <row r="499" spans="1:2" ht="15.75">
      <c r="A499" s="526"/>
      <c r="B499"/>
    </row>
    <row r="500" spans="1:2" ht="15.75">
      <c r="A500" s="526"/>
      <c r="B500"/>
    </row>
    <row r="501" spans="1:2" ht="15.75">
      <c r="A501" s="526"/>
      <c r="B501"/>
    </row>
    <row r="502" spans="1:2" ht="15.75">
      <c r="A502" s="526"/>
      <c r="B502"/>
    </row>
    <row r="503" spans="1:2" ht="15.75">
      <c r="A503" s="526"/>
      <c r="B503"/>
    </row>
    <row r="504" spans="1:2" ht="15.75">
      <c r="A504" s="526"/>
      <c r="B504"/>
    </row>
    <row r="505" spans="1:2" ht="15.75">
      <c r="A505" s="526"/>
      <c r="B505"/>
    </row>
    <row r="506" spans="1:2" ht="15.75">
      <c r="A506" s="526"/>
      <c r="B506"/>
    </row>
    <row r="507" spans="1:2" ht="15.75">
      <c r="A507" s="526"/>
      <c r="B507"/>
    </row>
    <row r="508" spans="1:2" ht="15.75">
      <c r="A508" s="526"/>
      <c r="B508"/>
    </row>
    <row r="509" spans="1:2" ht="15.75">
      <c r="A509" s="526"/>
      <c r="B509"/>
    </row>
    <row r="510" spans="1:2" ht="15.75">
      <c r="A510" s="526"/>
      <c r="B510"/>
    </row>
    <row r="511" spans="1:2" ht="15.75">
      <c r="A511" s="526"/>
      <c r="B511"/>
    </row>
    <row r="512" spans="1:2" ht="15.75">
      <c r="A512" s="526"/>
      <c r="B512"/>
    </row>
    <row r="513" spans="1:2" ht="15.75">
      <c r="A513" s="526"/>
      <c r="B513"/>
    </row>
    <row r="514" spans="1:2" ht="15.75">
      <c r="A514" s="526"/>
      <c r="B514"/>
    </row>
    <row r="515" spans="1:2" ht="15.75">
      <c r="A515" s="526"/>
      <c r="B515"/>
    </row>
    <row r="516" spans="1:2" ht="15.75">
      <c r="A516" s="526"/>
      <c r="B516"/>
    </row>
    <row r="517" spans="1:2" ht="15.75">
      <c r="A517" s="526"/>
      <c r="B517"/>
    </row>
    <row r="518" spans="1:2" ht="15.75">
      <c r="A518" s="526"/>
      <c r="B518"/>
    </row>
    <row r="519" spans="1:2" ht="15.75">
      <c r="A519" s="526"/>
      <c r="B519"/>
    </row>
    <row r="520" spans="1:2" ht="15.75">
      <c r="A520" s="526"/>
      <c r="B520"/>
    </row>
    <row r="521" spans="1:2" ht="15.75">
      <c r="A521" s="526"/>
      <c r="B521"/>
    </row>
    <row r="522" spans="1:2" ht="15.75">
      <c r="A522" s="526"/>
      <c r="B522"/>
    </row>
    <row r="523" spans="1:2" ht="15.75">
      <c r="A523" s="526"/>
      <c r="B523"/>
    </row>
    <row r="524" spans="1:2" ht="15.75">
      <c r="A524" s="526"/>
      <c r="B524"/>
    </row>
    <row r="525" spans="1:2" ht="15.75">
      <c r="A525" s="526"/>
      <c r="B525"/>
    </row>
    <row r="526" spans="1:2" ht="15.75">
      <c r="A526" s="526"/>
      <c r="B526"/>
    </row>
    <row r="527" spans="1:2" ht="15.75">
      <c r="A527" s="526"/>
      <c r="B527"/>
    </row>
    <row r="528" spans="1:2" ht="15.75">
      <c r="A528" s="526"/>
      <c r="B528"/>
    </row>
    <row r="529" spans="1:2" ht="15.75">
      <c r="A529" s="526"/>
      <c r="B529"/>
    </row>
    <row r="530" spans="1:2" ht="15.75">
      <c r="A530" s="526"/>
      <c r="B530"/>
    </row>
    <row r="531" spans="1:2" ht="15.75">
      <c r="A531" s="526"/>
      <c r="B531"/>
    </row>
    <row r="532" spans="1:2" ht="15.75">
      <c r="A532" s="526"/>
      <c r="B532"/>
    </row>
    <row r="533" spans="1:2" ht="15.75">
      <c r="A533" s="526"/>
      <c r="B533"/>
    </row>
    <row r="534" spans="1:2" ht="15.75">
      <c r="A534" s="526"/>
      <c r="B534"/>
    </row>
    <row r="535" spans="1:2" ht="15.75">
      <c r="A535" s="526"/>
      <c r="B535"/>
    </row>
    <row r="536" spans="1:2" ht="15.75">
      <c r="A536" s="526"/>
      <c r="B536"/>
    </row>
    <row r="537" spans="1:2" ht="15.75">
      <c r="A537" s="526"/>
      <c r="B537"/>
    </row>
    <row r="538" spans="1:2" ht="15.75">
      <c r="A538" s="526"/>
      <c r="B538"/>
    </row>
    <row r="539" spans="1:2" ht="15.75">
      <c r="A539" s="526"/>
      <c r="B539"/>
    </row>
    <row r="540" spans="1:2" ht="15.75">
      <c r="A540" s="526"/>
      <c r="B540"/>
    </row>
    <row r="541" spans="1:2" ht="15.75">
      <c r="A541" s="526"/>
      <c r="B541"/>
    </row>
    <row r="542" spans="1:2" ht="15.75">
      <c r="A542" s="526"/>
      <c r="B542"/>
    </row>
    <row r="543" spans="1:2" ht="15.75">
      <c r="A543" s="526"/>
      <c r="B543"/>
    </row>
    <row r="544" spans="1:2" ht="15.75">
      <c r="A544" s="526"/>
      <c r="B544"/>
    </row>
    <row r="545" spans="1:2" ht="15.75">
      <c r="A545" s="526"/>
      <c r="B545"/>
    </row>
    <row r="546" spans="1:2" ht="15.75">
      <c r="A546" s="526"/>
      <c r="B546"/>
    </row>
    <row r="547" spans="1:2" ht="15.75">
      <c r="A547" s="526"/>
      <c r="B547"/>
    </row>
    <row r="548" spans="1:2" ht="15.75">
      <c r="A548" s="526"/>
      <c r="B548"/>
    </row>
    <row r="549" spans="1:2" ht="15.75">
      <c r="A549" s="526"/>
      <c r="B549"/>
    </row>
    <row r="550" spans="1:2" ht="15.75">
      <c r="A550" s="526"/>
      <c r="B550"/>
    </row>
    <row r="551" spans="1:2" ht="15.75">
      <c r="A551" s="526"/>
      <c r="B551"/>
    </row>
    <row r="552" spans="1:2" ht="15.75">
      <c r="A552" s="526"/>
      <c r="B552"/>
    </row>
    <row r="553" spans="1:2" ht="15.75">
      <c r="A553" s="526"/>
      <c r="B553"/>
    </row>
    <row r="554" spans="1:2" ht="15.75">
      <c r="A554" s="526"/>
      <c r="B554"/>
    </row>
    <row r="555" spans="1:2" ht="15.75">
      <c r="A555" s="526"/>
      <c r="B555"/>
    </row>
    <row r="556" spans="1:2" ht="15.75">
      <c r="A556" s="526"/>
      <c r="B556"/>
    </row>
    <row r="557" spans="1:2" ht="15.75">
      <c r="A557" s="526"/>
      <c r="B557"/>
    </row>
    <row r="558" spans="1:2" ht="15.75">
      <c r="A558" s="526"/>
      <c r="B558"/>
    </row>
    <row r="559" spans="1:2" ht="15.75">
      <c r="A559" s="526"/>
      <c r="B559"/>
    </row>
    <row r="560" spans="1:2" ht="15.75">
      <c r="A560" s="526"/>
      <c r="B560"/>
    </row>
    <row r="561" spans="1:2" ht="15.75">
      <c r="A561" s="526"/>
      <c r="B561"/>
    </row>
    <row r="562" spans="1:2" ht="15.75">
      <c r="A562" s="526"/>
      <c r="B562"/>
    </row>
    <row r="563" spans="1:2" ht="15.75">
      <c r="A563" s="526"/>
      <c r="B563"/>
    </row>
    <row r="564" spans="1:2" ht="15.75">
      <c r="A564" s="526"/>
      <c r="B564"/>
    </row>
    <row r="565" spans="1:2" ht="15.75">
      <c r="A565" s="526"/>
      <c r="B565"/>
    </row>
    <row r="566" spans="1:2" ht="15.75">
      <c r="A566" s="526"/>
      <c r="B566"/>
    </row>
    <row r="567" spans="1:2" ht="15.75">
      <c r="A567" s="526"/>
      <c r="B567"/>
    </row>
    <row r="568" spans="1:2" ht="15.75">
      <c r="A568" s="526"/>
      <c r="B568"/>
    </row>
    <row r="569" spans="1:2" ht="15.75">
      <c r="A569" s="526"/>
      <c r="B569"/>
    </row>
    <row r="570" spans="1:2" ht="15.75">
      <c r="A570" s="526"/>
      <c r="B570"/>
    </row>
    <row r="571" spans="1:2" ht="15.75">
      <c r="A571" s="526"/>
      <c r="B571"/>
    </row>
    <row r="572" spans="1:2" ht="15.75">
      <c r="A572" s="526"/>
      <c r="B572"/>
    </row>
    <row r="573" spans="1:2" ht="15.75">
      <c r="A573" s="526"/>
      <c r="B573"/>
    </row>
    <row r="574" spans="1:2" ht="15.75">
      <c r="A574" s="526"/>
      <c r="B574"/>
    </row>
    <row r="575" spans="1:2" ht="15.75">
      <c r="A575" s="526"/>
      <c r="B575"/>
    </row>
    <row r="576" spans="1:2" ht="15.75">
      <c r="A576" s="526"/>
      <c r="B576"/>
    </row>
    <row r="577" spans="1:2" ht="15.75">
      <c r="A577" s="526"/>
      <c r="B577"/>
    </row>
    <row r="578" spans="1:2" ht="15.75">
      <c r="A578" s="526"/>
      <c r="B578"/>
    </row>
    <row r="579" spans="1:2" ht="15.75">
      <c r="A579" s="526"/>
      <c r="B579"/>
    </row>
    <row r="580" spans="1:2" ht="15.75">
      <c r="A580" s="526"/>
      <c r="B580"/>
    </row>
    <row r="581" spans="1:2" ht="15.75">
      <c r="A581" s="526"/>
      <c r="B581"/>
    </row>
    <row r="582" spans="1:2" ht="15.75">
      <c r="A582" s="526"/>
      <c r="B582"/>
    </row>
    <row r="583" spans="1:2" ht="15.75">
      <c r="A583" s="526"/>
      <c r="B583"/>
    </row>
    <row r="584" spans="1:2" ht="15.75">
      <c r="A584" s="526"/>
      <c r="B584"/>
    </row>
    <row r="585" spans="1:2" ht="15.75">
      <c r="A585" s="526"/>
      <c r="B585"/>
    </row>
    <row r="586" spans="1:2" ht="15.75">
      <c r="A586" s="526"/>
      <c r="B586"/>
    </row>
    <row r="587" spans="1:2" ht="15.75">
      <c r="A587" s="526"/>
      <c r="B587"/>
    </row>
    <row r="588" spans="1:2" ht="15.75">
      <c r="A588" s="526"/>
      <c r="B588"/>
    </row>
    <row r="589" spans="1:2" ht="15.75">
      <c r="A589" s="526"/>
      <c r="B589"/>
    </row>
    <row r="590" spans="1:2" ht="15.75">
      <c r="A590" s="526"/>
      <c r="B590"/>
    </row>
    <row r="591" spans="1:2" ht="15.75">
      <c r="A591" s="526"/>
      <c r="B591"/>
    </row>
    <row r="592" spans="1:2" ht="15.75">
      <c r="A592" s="526"/>
      <c r="B592"/>
    </row>
    <row r="593" spans="1:2" ht="15.75">
      <c r="A593" s="526"/>
      <c r="B593"/>
    </row>
    <row r="594" spans="1:2" ht="15.75">
      <c r="A594" s="526"/>
      <c r="B594"/>
    </row>
    <row r="595" spans="1:2" ht="15.75">
      <c r="A595" s="526"/>
      <c r="B595"/>
    </row>
    <row r="596" spans="1:2" ht="15.75">
      <c r="A596" s="526"/>
      <c r="B596"/>
    </row>
    <row r="597" spans="1:2" ht="15.75">
      <c r="A597" s="526"/>
      <c r="B597"/>
    </row>
    <row r="598" spans="1:2" ht="15.75">
      <c r="A598" s="526"/>
      <c r="B598"/>
    </row>
    <row r="599" spans="1:2" ht="15.75">
      <c r="A599" s="526"/>
      <c r="B599"/>
    </row>
    <row r="600" spans="1:2" ht="15.75">
      <c r="A600" s="526"/>
      <c r="B600"/>
    </row>
    <row r="601" spans="1:2" ht="15.75">
      <c r="A601" s="526"/>
      <c r="B601"/>
    </row>
    <row r="602" spans="1:2" ht="15.75">
      <c r="A602" s="526"/>
      <c r="B602"/>
    </row>
    <row r="603" spans="1:2" ht="15.75">
      <c r="A603" s="526"/>
      <c r="B603"/>
    </row>
    <row r="604" spans="1:2" ht="15.75">
      <c r="A604" s="526"/>
      <c r="B604"/>
    </row>
    <row r="605" spans="1:2" ht="15.75">
      <c r="A605" s="526"/>
      <c r="B605"/>
    </row>
    <row r="606" spans="1:2" ht="15.75">
      <c r="A606" s="526"/>
      <c r="B606"/>
    </row>
    <row r="607" spans="1:2" ht="15.75">
      <c r="A607" s="526"/>
      <c r="B607"/>
    </row>
    <row r="608" spans="1:2" ht="15.75">
      <c r="A608" s="526"/>
      <c r="B608"/>
    </row>
    <row r="609" spans="1:2" ht="15.75">
      <c r="A609" s="526"/>
      <c r="B609"/>
    </row>
    <row r="610" spans="1:2" ht="15.75">
      <c r="A610" s="526"/>
      <c r="B610"/>
    </row>
    <row r="611" spans="1:2" ht="15.75">
      <c r="A611" s="526"/>
      <c r="B611"/>
    </row>
    <row r="612" spans="1:2" ht="15.75">
      <c r="A612" s="526"/>
      <c r="B612"/>
    </row>
    <row r="613" spans="1:2" ht="15.75">
      <c r="A613" s="526"/>
      <c r="B613"/>
    </row>
    <row r="614" spans="1:2" ht="15.75">
      <c r="A614" s="526"/>
      <c r="B614"/>
    </row>
    <row r="615" spans="1:2" ht="15.75">
      <c r="A615" s="526"/>
      <c r="B615"/>
    </row>
    <row r="616" spans="1:2" ht="15.75">
      <c r="A616" s="526"/>
      <c r="B616"/>
    </row>
    <row r="617" spans="1:2" ht="15.75">
      <c r="A617" s="526"/>
      <c r="B617"/>
    </row>
    <row r="618" spans="1:2" ht="15.75">
      <c r="A618" s="526"/>
      <c r="B618"/>
    </row>
    <row r="619" spans="1:2" ht="15.75">
      <c r="A619" s="526"/>
      <c r="B619"/>
    </row>
    <row r="620" spans="1:2" ht="15.75">
      <c r="A620" s="526"/>
      <c r="B620"/>
    </row>
    <row r="621" spans="1:2" ht="15.75">
      <c r="A621" s="526"/>
      <c r="B621"/>
    </row>
    <row r="622" spans="1:2" ht="15.75">
      <c r="A622" s="526"/>
      <c r="B622"/>
    </row>
    <row r="623" spans="1:2" ht="15.75">
      <c r="A623" s="526"/>
      <c r="B623"/>
    </row>
    <row r="624" spans="1:2" ht="15.75">
      <c r="A624" s="526"/>
      <c r="B624"/>
    </row>
    <row r="625" spans="1:2" ht="15.75">
      <c r="A625" s="526"/>
      <c r="B625"/>
    </row>
    <row r="626" spans="1:2" ht="15.75">
      <c r="A626" s="526"/>
      <c r="B626"/>
    </row>
    <row r="627" spans="1:2" ht="15.75">
      <c r="A627" s="526"/>
      <c r="B627"/>
    </row>
    <row r="628" spans="1:2" ht="15.75">
      <c r="A628" s="526"/>
      <c r="B628"/>
    </row>
    <row r="629" spans="1:2" ht="15.75">
      <c r="A629" s="526"/>
      <c r="B629"/>
    </row>
    <row r="630" spans="1:2" ht="15.75">
      <c r="A630" s="526"/>
      <c r="B630"/>
    </row>
    <row r="631" spans="1:2" ht="15.75">
      <c r="A631" s="526"/>
      <c r="B631"/>
    </row>
    <row r="632" spans="1:2" ht="15.75">
      <c r="A632" s="526"/>
      <c r="B632"/>
    </row>
    <row r="633" spans="1:2" ht="15.75">
      <c r="A633" s="526"/>
      <c r="B633"/>
    </row>
    <row r="634" spans="1:2" ht="15.75">
      <c r="A634" s="526"/>
      <c r="B634"/>
    </row>
    <row r="635" spans="1:2" ht="15.75">
      <c r="A635" s="526"/>
      <c r="B635"/>
    </row>
    <row r="636" spans="1:2" ht="15.75">
      <c r="A636" s="526"/>
      <c r="B636"/>
    </row>
    <row r="637" spans="1:2" ht="15.75">
      <c r="A637" s="526"/>
      <c r="B637"/>
    </row>
    <row r="638" spans="1:2" ht="15.75">
      <c r="A638" s="526"/>
      <c r="B638"/>
    </row>
    <row r="639" spans="1:2" ht="15.75">
      <c r="A639" s="526"/>
      <c r="B639"/>
    </row>
    <row r="640" spans="1:2" ht="15.75">
      <c r="A640" s="526"/>
      <c r="B640"/>
    </row>
    <row r="641" spans="1:2" ht="15.75">
      <c r="A641" s="526"/>
      <c r="B641"/>
    </row>
    <row r="642" spans="1:2" ht="15.75">
      <c r="A642" s="526"/>
      <c r="B642"/>
    </row>
    <row r="643" spans="1:2" ht="15.75">
      <c r="A643" s="526"/>
      <c r="B643"/>
    </row>
    <row r="644" spans="1:2" ht="15.75">
      <c r="A644" s="526"/>
      <c r="B644"/>
    </row>
    <row r="645" spans="1:2" ht="15.75">
      <c r="A645" s="526"/>
      <c r="B645"/>
    </row>
    <row r="646" spans="1:2" ht="15.75">
      <c r="A646" s="526"/>
      <c r="B646"/>
    </row>
    <row r="647" spans="1:2" ht="15.75">
      <c r="A647" s="526"/>
      <c r="B647"/>
    </row>
    <row r="648" spans="1:2" ht="15.75">
      <c r="A648" s="526"/>
      <c r="B648"/>
    </row>
    <row r="649" spans="1:2" ht="15.75">
      <c r="A649" s="526"/>
      <c r="B649"/>
    </row>
    <row r="650" spans="1:2" ht="15.75">
      <c r="A650" s="526"/>
      <c r="B650"/>
    </row>
    <row r="651" spans="1:2" ht="15.75">
      <c r="A651" s="526"/>
      <c r="B651"/>
    </row>
    <row r="652" spans="1:2" ht="15.75">
      <c r="A652" s="526"/>
      <c r="B652"/>
    </row>
    <row r="653" spans="1:2" ht="15.75">
      <c r="A653" s="526"/>
      <c r="B653"/>
    </row>
    <row r="654" spans="1:2" ht="15.75">
      <c r="A654" s="526"/>
      <c r="B654"/>
    </row>
    <row r="655" spans="1:2" ht="15.75">
      <c r="A655" s="526"/>
      <c r="B655"/>
    </row>
    <row r="656" spans="1:2" ht="15.75">
      <c r="A656" s="526"/>
      <c r="B656"/>
    </row>
    <row r="657" spans="1:2" ht="15.75">
      <c r="A657" s="526"/>
      <c r="B657"/>
    </row>
    <row r="658" spans="1:2" ht="15.75">
      <c r="A658" s="526"/>
      <c r="B658"/>
    </row>
    <row r="659" spans="1:2" ht="15.75">
      <c r="A659" s="526"/>
      <c r="B659"/>
    </row>
    <row r="660" spans="1:2" ht="15.75">
      <c r="A660" s="526"/>
      <c r="B660"/>
    </row>
    <row r="661" spans="1:2" ht="15.75">
      <c r="A661" s="526"/>
      <c r="B661"/>
    </row>
    <row r="662" spans="1:2" ht="15.75">
      <c r="A662" s="526"/>
      <c r="B662"/>
    </row>
    <row r="663" spans="1:2" ht="15.75">
      <c r="A663" s="526"/>
      <c r="B663"/>
    </row>
    <row r="664" spans="1:2" ht="15.75">
      <c r="A664" s="526"/>
      <c r="B664"/>
    </row>
    <row r="665" spans="1:2" ht="15.75">
      <c r="A665" s="526"/>
      <c r="B665"/>
    </row>
    <row r="666" spans="1:2" ht="15.75">
      <c r="A666" s="526"/>
      <c r="B666"/>
    </row>
    <row r="667" spans="1:2" ht="15.75">
      <c r="A667" s="526"/>
      <c r="B667"/>
    </row>
    <row r="668" spans="1:2" ht="15.75">
      <c r="A668" s="526"/>
      <c r="B668"/>
    </row>
    <row r="669" spans="1:2" ht="15.75">
      <c r="A669" s="526"/>
      <c r="B669"/>
    </row>
    <row r="670" spans="1:2" ht="15.75">
      <c r="A670" s="526"/>
      <c r="B670"/>
    </row>
    <row r="671" spans="1:2" ht="15.75">
      <c r="A671" s="526"/>
      <c r="B671"/>
    </row>
    <row r="672" spans="1:2" ht="15.75">
      <c r="A672" s="526"/>
      <c r="B672"/>
    </row>
    <row r="673" spans="1:2" ht="15.75">
      <c r="A673" s="526"/>
      <c r="B673"/>
    </row>
    <row r="674" spans="1:2" ht="15.75">
      <c r="A674" s="526"/>
      <c r="B674"/>
    </row>
    <row r="675" spans="1:2" ht="15.75">
      <c r="A675" s="526"/>
      <c r="B675"/>
    </row>
    <row r="676" spans="1:2" ht="15.75">
      <c r="A676" s="526"/>
      <c r="B676"/>
    </row>
    <row r="677" spans="1:2" ht="15.75">
      <c r="A677" s="526"/>
      <c r="B677"/>
    </row>
    <row r="678" spans="1:2" ht="15.75">
      <c r="A678" s="526"/>
      <c r="B678"/>
    </row>
    <row r="679" spans="1:2" ht="15.75">
      <c r="A679" s="526"/>
      <c r="B679"/>
    </row>
    <row r="680" spans="1:2" ht="15.75">
      <c r="A680" s="526"/>
      <c r="B680"/>
    </row>
    <row r="681" spans="1:2" ht="15.75">
      <c r="A681" s="526"/>
      <c r="B681"/>
    </row>
    <row r="682" spans="1:2" ht="15.75">
      <c r="A682" s="526"/>
      <c r="B682"/>
    </row>
    <row r="683" spans="1:2" ht="15.75">
      <c r="A683" s="526"/>
      <c r="B683"/>
    </row>
    <row r="684" spans="1:2" ht="15.75">
      <c r="A684" s="526"/>
      <c r="B684"/>
    </row>
    <row r="685" spans="1:2" ht="15.75">
      <c r="A685" s="526"/>
      <c r="B685"/>
    </row>
    <row r="686" spans="1:2" ht="15.75">
      <c r="A686" s="526"/>
      <c r="B686"/>
    </row>
    <row r="687" spans="1:2" ht="15.75">
      <c r="A687" s="526"/>
      <c r="B687"/>
    </row>
    <row r="688" spans="1:2" ht="15.75">
      <c r="A688" s="526"/>
      <c r="B688"/>
    </row>
    <row r="689" spans="1:2" ht="15.75">
      <c r="A689" s="526"/>
      <c r="B689"/>
    </row>
    <row r="690" spans="1:2" ht="15.75">
      <c r="A690" s="526"/>
      <c r="B690"/>
    </row>
    <row r="691" spans="1:2" ht="15.75">
      <c r="A691" s="526"/>
      <c r="B691"/>
    </row>
    <row r="692" spans="1:2" ht="15.75">
      <c r="A692" s="526"/>
      <c r="B692"/>
    </row>
    <row r="693" spans="1:2" ht="15.75">
      <c r="A693" s="526"/>
      <c r="B693"/>
    </row>
    <row r="694" spans="1:2" ht="15.75">
      <c r="A694" s="526"/>
      <c r="B694"/>
    </row>
    <row r="695" spans="1:2" ht="15.75">
      <c r="A695" s="526"/>
      <c r="B695"/>
    </row>
    <row r="696" spans="1:2" ht="15.75">
      <c r="A696" s="526"/>
      <c r="B696"/>
    </row>
    <row r="697" spans="1:2" ht="15.75">
      <c r="A697" s="526"/>
      <c r="B697"/>
    </row>
    <row r="698" spans="1:2" ht="15.75">
      <c r="A698" s="526"/>
      <c r="B698"/>
    </row>
    <row r="699" spans="1:2" ht="15.75">
      <c r="A699" s="526"/>
      <c r="B699"/>
    </row>
    <row r="700" spans="1:2" ht="15.75">
      <c r="A700" s="526"/>
      <c r="B700"/>
    </row>
    <row r="701" spans="1:2" ht="15.75">
      <c r="A701" s="526"/>
      <c r="B701"/>
    </row>
    <row r="702" spans="1:2" ht="15.75">
      <c r="A702" s="526"/>
      <c r="B702"/>
    </row>
    <row r="703" spans="1:2" ht="15.75">
      <c r="A703" s="526"/>
      <c r="B703"/>
    </row>
    <row r="704" spans="1:2" ht="15.75">
      <c r="A704" s="526"/>
      <c r="B704"/>
    </row>
    <row r="705" spans="1:2" ht="15.75">
      <c r="A705" s="526"/>
      <c r="B705"/>
    </row>
    <row r="706" spans="1:2" ht="15.75">
      <c r="A706" s="526"/>
      <c r="B706"/>
    </row>
    <row r="707" spans="1:2" ht="15.75">
      <c r="A707" s="526"/>
      <c r="B707"/>
    </row>
    <row r="708" spans="1:2" ht="15.75">
      <c r="A708" s="526"/>
      <c r="B708"/>
    </row>
    <row r="709" spans="1:2" ht="15.75">
      <c r="A709" s="526"/>
      <c r="B709"/>
    </row>
    <row r="710" spans="1:2" ht="15.75">
      <c r="A710" s="526"/>
      <c r="B710"/>
    </row>
    <row r="711" spans="1:2" ht="15.75">
      <c r="A711" s="526"/>
      <c r="B711"/>
    </row>
    <row r="712" spans="1:2" ht="15.75">
      <c r="A712" s="526"/>
      <c r="B712"/>
    </row>
    <row r="713" spans="1:2" ht="15.75">
      <c r="A713" s="526"/>
      <c r="B713"/>
    </row>
    <row r="714" spans="1:2" ht="15.75">
      <c r="A714" s="526"/>
      <c r="B714"/>
    </row>
    <row r="715" spans="1:2" ht="15.75">
      <c r="A715" s="526"/>
      <c r="B715"/>
    </row>
    <row r="716" spans="1:2" ht="15.75">
      <c r="A716" s="526"/>
      <c r="B716"/>
    </row>
    <row r="717" spans="1:2" ht="15.75">
      <c r="A717" s="526"/>
      <c r="B717"/>
    </row>
    <row r="718" spans="1:2" ht="15.75">
      <c r="A718" s="526"/>
      <c r="B718"/>
    </row>
    <row r="719" spans="1:2" ht="15.75">
      <c r="A719" s="526"/>
      <c r="B719"/>
    </row>
    <row r="720" spans="1:2" ht="15.75">
      <c r="A720" s="526"/>
      <c r="B720"/>
    </row>
    <row r="721" spans="1:2" ht="15.75">
      <c r="A721" s="526"/>
      <c r="B721"/>
    </row>
    <row r="722" spans="1:2" ht="15.75">
      <c r="A722" s="526"/>
      <c r="B722"/>
    </row>
    <row r="723" spans="1:2" ht="15.75">
      <c r="A723" s="526"/>
      <c r="B723"/>
    </row>
    <row r="724" spans="1:2" ht="15.75">
      <c r="A724" s="526"/>
      <c r="B724"/>
    </row>
    <row r="725" spans="1:2" ht="15.75">
      <c r="A725" s="526"/>
      <c r="B725"/>
    </row>
    <row r="726" spans="1:2" ht="15.75">
      <c r="A726" s="526"/>
      <c r="B726"/>
    </row>
    <row r="727" spans="1:2" ht="15.75">
      <c r="A727" s="526"/>
      <c r="B727"/>
    </row>
    <row r="728" spans="1:2" ht="15.75">
      <c r="A728" s="526"/>
      <c r="B728"/>
    </row>
    <row r="729" spans="1:2" ht="15.75">
      <c r="A729" s="526"/>
      <c r="B729"/>
    </row>
    <row r="730" spans="1:2" ht="15.75">
      <c r="A730" s="526"/>
      <c r="B730"/>
    </row>
    <row r="731" spans="1:2" ht="15.75">
      <c r="A731" s="526"/>
      <c r="B731"/>
    </row>
    <row r="732" spans="1:2" ht="15.75">
      <c r="A732" s="526"/>
      <c r="B732"/>
    </row>
    <row r="733" spans="1:2" ht="15.75">
      <c r="A733" s="526"/>
      <c r="B733"/>
    </row>
    <row r="734" spans="1:2" ht="15.75">
      <c r="A734" s="526"/>
      <c r="B734"/>
    </row>
    <row r="735" spans="1:2" ht="15.75">
      <c r="A735" s="526"/>
      <c r="B735"/>
    </row>
    <row r="736" spans="1:2" ht="15.75">
      <c r="A736" s="526"/>
      <c r="B736"/>
    </row>
    <row r="737" spans="1:2" ht="15.75">
      <c r="A737" s="526"/>
      <c r="B737"/>
    </row>
    <row r="738" spans="1:2" ht="15.75">
      <c r="A738" s="526"/>
      <c r="B738"/>
    </row>
    <row r="739" spans="1:2" ht="15.75">
      <c r="A739" s="526"/>
      <c r="B739"/>
    </row>
    <row r="740" spans="1:2" ht="15.75">
      <c r="A740" s="526"/>
      <c r="B740"/>
    </row>
    <row r="741" spans="1:2" ht="15.75">
      <c r="A741" s="526"/>
      <c r="B741"/>
    </row>
    <row r="742" spans="1:2" ht="15.75">
      <c r="A742" s="526"/>
      <c r="B742"/>
    </row>
    <row r="743" spans="1:2" ht="15.75">
      <c r="A743" s="526"/>
      <c r="B743"/>
    </row>
    <row r="744" spans="1:2" ht="15.75">
      <c r="A744" s="526"/>
      <c r="B744"/>
    </row>
    <row r="745" spans="1:2" ht="15.75">
      <c r="A745" s="526"/>
      <c r="B745"/>
    </row>
    <row r="746" spans="1:2" ht="15.75">
      <c r="A746" s="526"/>
      <c r="B746"/>
    </row>
    <row r="747" spans="1:2" ht="15.75">
      <c r="A747" s="526"/>
      <c r="B747"/>
    </row>
    <row r="748" spans="1:2" ht="15.75">
      <c r="A748" s="526"/>
      <c r="B748"/>
    </row>
    <row r="749" spans="1:2" ht="15.75">
      <c r="A749" s="526"/>
      <c r="B749"/>
    </row>
    <row r="750" spans="1:2" ht="15.75">
      <c r="A750" s="526"/>
      <c r="B750"/>
    </row>
    <row r="751" spans="1:2" ht="15.75">
      <c r="A751" s="526"/>
      <c r="B751"/>
    </row>
    <row r="752" spans="1:2" ht="15.75">
      <c r="A752" s="526"/>
      <c r="B752"/>
    </row>
    <row r="753" spans="1:2" ht="15.75">
      <c r="A753" s="526"/>
      <c r="B753"/>
    </row>
    <row r="754" spans="1:2" ht="15.75">
      <c r="A754" s="526"/>
      <c r="B754"/>
    </row>
    <row r="755" spans="1:2" ht="15.75">
      <c r="A755" s="526"/>
      <c r="B755"/>
    </row>
    <row r="756" spans="1:2" ht="15.75">
      <c r="A756" s="526"/>
      <c r="B756"/>
    </row>
    <row r="757" spans="1:2" ht="15.75">
      <c r="A757" s="526"/>
      <c r="B757"/>
    </row>
    <row r="758" spans="1:2" ht="15.75">
      <c r="A758" s="526"/>
      <c r="B758"/>
    </row>
    <row r="759" spans="1:2" ht="15.75">
      <c r="A759" s="526"/>
      <c r="B759"/>
    </row>
    <row r="760" spans="1:2" ht="15.75">
      <c r="A760" s="526"/>
      <c r="B760"/>
    </row>
    <row r="761" spans="1:2" ht="15.75">
      <c r="A761" s="526"/>
      <c r="B761"/>
    </row>
    <row r="762" spans="1:2" ht="15.75">
      <c r="A762" s="526"/>
      <c r="B762"/>
    </row>
    <row r="763" spans="1:2" ht="15.75">
      <c r="A763" s="526"/>
      <c r="B763"/>
    </row>
    <row r="764" spans="1:2" ht="15.75">
      <c r="A764" s="526"/>
      <c r="B764"/>
    </row>
    <row r="765" spans="1:2" ht="15.75">
      <c r="A765" s="526"/>
      <c r="B765"/>
    </row>
    <row r="766" spans="1:2" ht="15.75">
      <c r="A766" s="526"/>
      <c r="B766"/>
    </row>
    <row r="767" spans="1:2" ht="15.75">
      <c r="A767" s="526"/>
      <c r="B767"/>
    </row>
    <row r="768" spans="1:2" ht="15.75">
      <c r="A768" s="526"/>
      <c r="B768"/>
    </row>
    <row r="769" spans="1:2" ht="15.75">
      <c r="A769" s="526"/>
      <c r="B769"/>
    </row>
    <row r="770" spans="1:2" ht="15.75">
      <c r="A770" s="526"/>
      <c r="B770"/>
    </row>
    <row r="771" spans="1:2" ht="15.75">
      <c r="A771" s="526"/>
      <c r="B771"/>
    </row>
    <row r="772" spans="1:2" ht="15.75">
      <c r="A772" s="526"/>
      <c r="B772"/>
    </row>
    <row r="773" spans="1:2" ht="15.75">
      <c r="A773" s="526"/>
      <c r="B773"/>
    </row>
    <row r="774" spans="1:2" ht="15.75">
      <c r="A774" s="526"/>
      <c r="B774"/>
    </row>
    <row r="775" spans="1:2" ht="15.75">
      <c r="A775" s="526"/>
      <c r="B775"/>
    </row>
    <row r="776" spans="1:2" ht="15.75">
      <c r="A776" s="526"/>
      <c r="B776"/>
    </row>
    <row r="777" spans="1:2" ht="15.75">
      <c r="A777" s="526"/>
      <c r="B777"/>
    </row>
    <row r="778" spans="1:2" ht="15.75">
      <c r="A778" s="526"/>
      <c r="B778"/>
    </row>
    <row r="779" spans="1:2" ht="15.75">
      <c r="A779" s="526"/>
      <c r="B779"/>
    </row>
    <row r="780" spans="1:2" ht="15.75">
      <c r="A780" s="526"/>
      <c r="B780"/>
    </row>
    <row r="781" spans="1:2" ht="15.75">
      <c r="A781" s="526"/>
      <c r="B781"/>
    </row>
    <row r="782" spans="1:2" ht="15.75">
      <c r="A782" s="526"/>
      <c r="B782"/>
    </row>
    <row r="783" spans="1:2" ht="15.75">
      <c r="A783" s="526"/>
      <c r="B783"/>
    </row>
    <row r="784" spans="1:2" ht="15.75">
      <c r="A784" s="526"/>
      <c r="B784"/>
    </row>
    <row r="785" spans="1:2" ht="15.75">
      <c r="A785" s="526"/>
      <c r="B785"/>
    </row>
    <row r="786" spans="1:2" ht="15.75">
      <c r="A786" s="526"/>
      <c r="B786"/>
    </row>
    <row r="787" spans="1:2" ht="15.75">
      <c r="A787" s="526"/>
      <c r="B787"/>
    </row>
    <row r="788" spans="1:2" ht="15.75">
      <c r="A788" s="526"/>
      <c r="B788"/>
    </row>
    <row r="789" spans="1:2" ht="15.75">
      <c r="A789" s="526"/>
      <c r="B789"/>
    </row>
    <row r="790" spans="1:2" ht="15.75">
      <c r="A790" s="526"/>
      <c r="B790"/>
    </row>
    <row r="791" spans="1:2" ht="15.75">
      <c r="A791" s="526"/>
      <c r="B791"/>
    </row>
    <row r="792" spans="1:2" ht="15.75">
      <c r="A792" s="526"/>
      <c r="B792"/>
    </row>
    <row r="793" spans="1:2" ht="15.75">
      <c r="A793" s="526"/>
      <c r="B793"/>
    </row>
    <row r="794" spans="1:2" ht="15.75">
      <c r="A794" s="526"/>
      <c r="B794"/>
    </row>
    <row r="795" spans="1:2" ht="15.75">
      <c r="A795" s="526"/>
      <c r="B795"/>
    </row>
    <row r="796" spans="1:2" ht="15.75">
      <c r="A796" s="526"/>
      <c r="B796"/>
    </row>
    <row r="797" spans="1:2" ht="15.75">
      <c r="A797" s="526"/>
      <c r="B797"/>
    </row>
    <row r="798" spans="1:2" ht="15.75">
      <c r="A798" s="526"/>
      <c r="B798"/>
    </row>
    <row r="799" spans="1:2" ht="15.75">
      <c r="A799" s="526"/>
      <c r="B799"/>
    </row>
    <row r="800" spans="1:2" ht="15.75">
      <c r="A800" s="526"/>
      <c r="B800"/>
    </row>
    <row r="801" spans="1:2" ht="15.75">
      <c r="A801" s="526"/>
      <c r="B801"/>
    </row>
    <row r="802" spans="1:2" ht="15.75">
      <c r="A802" s="526"/>
      <c r="B802"/>
    </row>
    <row r="803" spans="1:2" ht="15.75">
      <c r="A803" s="526"/>
      <c r="B803"/>
    </row>
    <row r="804" spans="1:2" ht="15.75">
      <c r="A804" s="526"/>
      <c r="B804"/>
    </row>
    <row r="805" spans="1:2" ht="15.75">
      <c r="A805" s="526"/>
      <c r="B805"/>
    </row>
    <row r="806" spans="1:2" ht="15.75">
      <c r="A806" s="526"/>
      <c r="B806"/>
    </row>
    <row r="807" spans="1:2" ht="15.75">
      <c r="A807" s="526"/>
      <c r="B807"/>
    </row>
    <row r="808" spans="1:2" ht="15.75">
      <c r="A808" s="526"/>
      <c r="B808"/>
    </row>
    <row r="809" spans="1:2" ht="15.75">
      <c r="A809" s="526"/>
      <c r="B809"/>
    </row>
    <row r="810" spans="1:2" ht="15.75">
      <c r="A810" s="526"/>
      <c r="B810"/>
    </row>
    <row r="811" spans="1:2" ht="15.75">
      <c r="A811" s="526"/>
      <c r="B811"/>
    </row>
    <row r="812" spans="1:2" ht="15.75">
      <c r="A812" s="526"/>
      <c r="B812"/>
    </row>
    <row r="813" spans="1:2" ht="15.75">
      <c r="A813" s="526"/>
      <c r="B813"/>
    </row>
    <row r="814" spans="1:2" ht="15.75">
      <c r="A814" s="526"/>
      <c r="B814"/>
    </row>
    <row r="815" spans="1:2" ht="15.75">
      <c r="A815" s="526"/>
      <c r="B815"/>
    </row>
    <row r="816" spans="1:2" ht="15.75">
      <c r="A816" s="526"/>
      <c r="B816"/>
    </row>
    <row r="817" spans="1:2" ht="15.75">
      <c r="A817" s="526"/>
      <c r="B817"/>
    </row>
    <row r="818" spans="1:2" ht="15.75">
      <c r="A818" s="526"/>
      <c r="B818"/>
    </row>
    <row r="819" spans="1:2" ht="15.75">
      <c r="A819" s="526"/>
      <c r="B819"/>
    </row>
    <row r="820" spans="1:2" ht="15.75">
      <c r="A820" s="526"/>
      <c r="B820"/>
    </row>
    <row r="821" spans="1:2" ht="15.75">
      <c r="A821" s="526"/>
      <c r="B821"/>
    </row>
    <row r="822" spans="1:2" ht="15.75">
      <c r="A822" s="526"/>
      <c r="B822"/>
    </row>
    <row r="823" spans="1:2" ht="15.75">
      <c r="A823" s="526"/>
      <c r="B823"/>
    </row>
    <row r="824" spans="1:2" ht="15.75">
      <c r="A824" s="526"/>
      <c r="B824"/>
    </row>
    <row r="825" spans="1:2" ht="15.75">
      <c r="A825" s="526"/>
      <c r="B825"/>
    </row>
    <row r="826" spans="1:2" ht="15.75">
      <c r="A826" s="526"/>
      <c r="B826"/>
    </row>
    <row r="827" spans="1:2" ht="15.75">
      <c r="A827" s="526"/>
      <c r="B827"/>
    </row>
    <row r="828" spans="1:2" ht="15.75">
      <c r="A828" s="526"/>
      <c r="B828"/>
    </row>
    <row r="829" spans="1:2" ht="15.75">
      <c r="A829" s="526"/>
      <c r="B829"/>
    </row>
    <row r="830" spans="1:2" ht="15.75">
      <c r="A830" s="526"/>
      <c r="B830"/>
    </row>
    <row r="831" spans="1:2" ht="15.75">
      <c r="A831" s="526"/>
      <c r="B831"/>
    </row>
    <row r="832" spans="1:2" ht="15.75">
      <c r="A832" s="526"/>
      <c r="B832"/>
    </row>
    <row r="833" spans="1:2" ht="15.75">
      <c r="A833" s="526"/>
      <c r="B833"/>
    </row>
    <row r="834" spans="1:2" ht="15.75">
      <c r="A834" s="526"/>
      <c r="B834"/>
    </row>
    <row r="835" spans="1:2" ht="15.75">
      <c r="A835" s="526"/>
      <c r="B835"/>
    </row>
    <row r="836" spans="1:2" ht="15.75">
      <c r="A836" s="526"/>
      <c r="B836"/>
    </row>
    <row r="837" spans="1:2" ht="15.75">
      <c r="A837" s="526"/>
      <c r="B837"/>
    </row>
    <row r="838" spans="1:2" ht="15.75">
      <c r="A838" s="526"/>
      <c r="B838"/>
    </row>
    <row r="839" spans="1:2" ht="15.75">
      <c r="A839" s="526"/>
      <c r="B839"/>
    </row>
    <row r="840" spans="1:2" ht="15.75">
      <c r="A840" s="526"/>
      <c r="B840"/>
    </row>
    <row r="841" spans="1:2" ht="15.75">
      <c r="A841" s="526"/>
      <c r="B841"/>
    </row>
    <row r="842" spans="1:2" ht="15.75">
      <c r="A842" s="526"/>
      <c r="B842"/>
    </row>
    <row r="843" spans="1:2" ht="15.75">
      <c r="A843" s="526"/>
      <c r="B843"/>
    </row>
    <row r="844" spans="1:2" ht="15.75">
      <c r="A844" s="526"/>
      <c r="B844"/>
    </row>
    <row r="845" spans="1:2" ht="15.75">
      <c r="A845" s="526"/>
      <c r="B845"/>
    </row>
    <row r="846" spans="1:2" ht="15.75">
      <c r="A846" s="526"/>
      <c r="B846"/>
    </row>
    <row r="847" spans="1:2" ht="15.75">
      <c r="A847" s="526"/>
      <c r="B847"/>
    </row>
    <row r="848" spans="1:2" ht="15.75">
      <c r="A848" s="526"/>
      <c r="B848"/>
    </row>
    <row r="849" spans="1:2" ht="15.75">
      <c r="A849" s="526"/>
      <c r="B849"/>
    </row>
    <row r="850" spans="1:2" ht="15.75">
      <c r="A850" s="526"/>
      <c r="B850"/>
    </row>
    <row r="851" spans="1:2" ht="15.75">
      <c r="A851" s="526"/>
      <c r="B851"/>
    </row>
    <row r="852" spans="1:2" ht="15.75">
      <c r="A852" s="526"/>
      <c r="B852"/>
    </row>
    <row r="853" spans="1:2" ht="15.75">
      <c r="A853" s="526"/>
      <c r="B853"/>
    </row>
    <row r="854" spans="1:2" ht="15.75">
      <c r="A854" s="526"/>
      <c r="B854"/>
    </row>
    <row r="855" spans="1:2" ht="15.75">
      <c r="A855" s="526"/>
      <c r="B855"/>
    </row>
    <row r="856" spans="1:2" ht="15.75">
      <c r="A856" s="526"/>
      <c r="B856"/>
    </row>
    <row r="857" spans="1:2" ht="15.75">
      <c r="A857" s="526"/>
      <c r="B857"/>
    </row>
    <row r="858" spans="1:2" ht="15.75">
      <c r="A858" s="526"/>
      <c r="B858"/>
    </row>
    <row r="859" spans="1:2" ht="15.75">
      <c r="A859" s="526"/>
      <c r="B859"/>
    </row>
    <row r="860" spans="1:2" ht="15.75">
      <c r="A860" s="526"/>
      <c r="B860"/>
    </row>
    <row r="861" spans="1:2" ht="15.75">
      <c r="A861" s="526"/>
      <c r="B861"/>
    </row>
    <row r="862" spans="1:2" ht="15.75">
      <c r="A862" s="526"/>
      <c r="B862"/>
    </row>
    <row r="863" spans="1:2" ht="15.75">
      <c r="A863" s="526"/>
      <c r="B863"/>
    </row>
    <row r="864" spans="1:2" ht="15.75">
      <c r="A864" s="526"/>
      <c r="B864"/>
    </row>
    <row r="865" spans="1:2" ht="15.75">
      <c r="A865" s="526"/>
      <c r="B865"/>
    </row>
    <row r="866" spans="1:2" ht="15.75">
      <c r="A866" s="526"/>
      <c r="B866"/>
    </row>
    <row r="867" spans="1:2" ht="15.75">
      <c r="A867" s="526"/>
      <c r="B867"/>
    </row>
    <row r="868" spans="1:2" ht="15.75">
      <c r="A868" s="526"/>
      <c r="B868"/>
    </row>
    <row r="869" spans="1:2" ht="15.75">
      <c r="A869" s="526"/>
      <c r="B869"/>
    </row>
    <row r="870" spans="1:2" ht="15.75">
      <c r="A870" s="526"/>
      <c r="B870"/>
    </row>
    <row r="871" spans="1:2" ht="15.75">
      <c r="A871" s="526"/>
      <c r="B871"/>
    </row>
    <row r="872" spans="1:2" ht="15.75">
      <c r="A872" s="526"/>
      <c r="B872"/>
    </row>
    <row r="873" spans="1:2" ht="15.75">
      <c r="A873" s="526"/>
      <c r="B873"/>
    </row>
    <row r="874" spans="1:2" ht="15.75">
      <c r="A874" s="526"/>
      <c r="B874"/>
    </row>
    <row r="875" spans="1:2" ht="15.75">
      <c r="A875" s="526"/>
      <c r="B875"/>
    </row>
    <row r="876" spans="1:2" ht="15.75">
      <c r="A876" s="526"/>
      <c r="B876"/>
    </row>
    <row r="877" spans="1:2" ht="15.75">
      <c r="A877" s="526"/>
      <c r="B877"/>
    </row>
    <row r="878" spans="1:2" ht="15.75">
      <c r="A878" s="526"/>
      <c r="B878"/>
    </row>
    <row r="879" spans="1:2" ht="15.75">
      <c r="A879" s="526"/>
      <c r="B879"/>
    </row>
    <row r="880" spans="1:2" ht="15.75">
      <c r="A880" s="526"/>
      <c r="B880"/>
    </row>
    <row r="881" spans="1:2" ht="15.75">
      <c r="A881" s="526"/>
      <c r="B881"/>
    </row>
    <row r="882" spans="1:2" ht="15.75">
      <c r="A882" s="526"/>
      <c r="B882"/>
    </row>
    <row r="883" spans="1:2" ht="15.75">
      <c r="A883" s="526"/>
      <c r="B883"/>
    </row>
    <row r="884" spans="1:2" ht="15.75">
      <c r="A884" s="526"/>
      <c r="B884"/>
    </row>
    <row r="885" spans="1:2" ht="15.75">
      <c r="A885" s="526"/>
      <c r="B885"/>
    </row>
    <row r="886" spans="1:2" ht="15.75">
      <c r="A886" s="526"/>
      <c r="B886"/>
    </row>
    <row r="887" spans="1:2" ht="15.75">
      <c r="A887" s="526"/>
      <c r="B887"/>
    </row>
    <row r="888" spans="1:2" ht="15.75">
      <c r="A888" s="526"/>
      <c r="B888"/>
    </row>
    <row r="889" spans="1:2" ht="15.75">
      <c r="A889" s="526"/>
      <c r="B889"/>
    </row>
    <row r="890" spans="1:2" ht="15.75">
      <c r="A890" s="526"/>
      <c r="B890"/>
    </row>
    <row r="891" spans="1:2" ht="15.75">
      <c r="A891" s="526"/>
      <c r="B891"/>
    </row>
    <row r="892" spans="1:2" ht="15.75">
      <c r="A892" s="526"/>
      <c r="B892"/>
    </row>
    <row r="893" spans="1:2" ht="15.75">
      <c r="A893" s="526"/>
      <c r="B893"/>
    </row>
    <row r="894" spans="1:2" ht="15.75">
      <c r="A894" s="526"/>
      <c r="B894"/>
    </row>
    <row r="895" spans="1:2" ht="15.75">
      <c r="A895" s="526"/>
      <c r="B895"/>
    </row>
    <row r="896" spans="1:2" ht="15.75">
      <c r="A896" s="526"/>
      <c r="B896"/>
    </row>
    <row r="897" spans="1:2" ht="15.75">
      <c r="A897" s="526"/>
      <c r="B897"/>
    </row>
    <row r="898" spans="1:2" ht="15.75">
      <c r="A898" s="526"/>
      <c r="B898"/>
    </row>
    <row r="899" spans="1:2" ht="15.75">
      <c r="A899" s="526"/>
      <c r="B899"/>
    </row>
    <row r="900" spans="1:2" ht="15.75">
      <c r="A900" s="526"/>
      <c r="B900"/>
    </row>
    <row r="901" spans="1:2" ht="15.75">
      <c r="A901" s="526"/>
      <c r="B901"/>
    </row>
    <row r="902" spans="1:2" ht="15.75">
      <c r="A902" s="526"/>
      <c r="B902"/>
    </row>
    <row r="903" spans="1:2" ht="15.75">
      <c r="A903" s="526"/>
      <c r="B903"/>
    </row>
    <row r="904" spans="1:2" ht="15.75">
      <c r="A904" s="526"/>
      <c r="B904"/>
    </row>
    <row r="905" spans="1:2" ht="15.75">
      <c r="A905" s="526"/>
      <c r="B905"/>
    </row>
    <row r="906" spans="1:2" ht="15.75">
      <c r="A906" s="526"/>
      <c r="B906"/>
    </row>
    <row r="907" spans="1:2" ht="15.75">
      <c r="A907" s="526"/>
      <c r="B907"/>
    </row>
    <row r="908" spans="1:2" ht="15.75">
      <c r="A908" s="526"/>
      <c r="B908"/>
    </row>
    <row r="909" spans="1:2" ht="15.75">
      <c r="A909" s="526"/>
      <c r="B909"/>
    </row>
    <row r="910" spans="1:2" ht="15.75">
      <c r="A910" s="526"/>
      <c r="B910"/>
    </row>
    <row r="911" spans="1:2" ht="15.75">
      <c r="A911" s="526"/>
      <c r="B911"/>
    </row>
    <row r="912" spans="1:2" ht="15.75">
      <c r="A912" s="526"/>
      <c r="B912"/>
    </row>
    <row r="913" spans="1:2" ht="15.75">
      <c r="A913" s="526"/>
      <c r="B913"/>
    </row>
    <row r="914" spans="1:2" ht="15.75">
      <c r="A914" s="526"/>
      <c r="B914"/>
    </row>
    <row r="915" spans="1:2" ht="15.75">
      <c r="A915" s="526"/>
      <c r="B915"/>
    </row>
    <row r="916" spans="1:2" ht="15.75">
      <c r="A916" s="526"/>
      <c r="B916"/>
    </row>
    <row r="917" spans="1:2" ht="15.75">
      <c r="A917" s="526"/>
      <c r="B917"/>
    </row>
    <row r="918" spans="1:2" ht="15.75">
      <c r="A918" s="526"/>
      <c r="B918"/>
    </row>
    <row r="919" spans="1:2" ht="15.75">
      <c r="A919" s="526"/>
      <c r="B919"/>
    </row>
    <row r="920" spans="1:2" ht="15.75">
      <c r="A920" s="526"/>
      <c r="B920"/>
    </row>
    <row r="921" spans="1:2" ht="15.75">
      <c r="A921" s="526"/>
      <c r="B921"/>
    </row>
    <row r="922" spans="1:2" ht="15.75">
      <c r="A922" s="526"/>
      <c r="B922"/>
    </row>
    <row r="923" spans="1:2" ht="15.75">
      <c r="A923" s="526"/>
      <c r="B923"/>
    </row>
    <row r="924" spans="1:2" ht="15.75">
      <c r="A924" s="526"/>
      <c r="B924"/>
    </row>
    <row r="925" spans="1:2" ht="15.75">
      <c r="A925" s="526"/>
      <c r="B925"/>
    </row>
    <row r="926" spans="1:2" ht="15.75">
      <c r="A926" s="526"/>
      <c r="B926"/>
    </row>
    <row r="927" spans="1:2" ht="15.75">
      <c r="A927" s="526"/>
      <c r="B927"/>
    </row>
    <row r="928" spans="1:2" ht="15.75">
      <c r="A928" s="526"/>
      <c r="B928"/>
    </row>
    <row r="929" spans="1:2" ht="15.75">
      <c r="A929" s="526"/>
      <c r="B929"/>
    </row>
    <row r="930" spans="1:2" ht="15.75">
      <c r="A930" s="526"/>
      <c r="B930"/>
    </row>
    <row r="931" spans="1:2" ht="15.75">
      <c r="A931" s="526"/>
      <c r="B931"/>
    </row>
    <row r="932" spans="1:2" ht="15.75">
      <c r="A932" s="526"/>
      <c r="B932"/>
    </row>
    <row r="933" spans="1:2" ht="15.75">
      <c r="A933" s="526"/>
      <c r="B933"/>
    </row>
    <row r="934" spans="1:2" ht="15.75">
      <c r="A934" s="526"/>
      <c r="B934"/>
    </row>
    <row r="935" spans="1:2" ht="15.75">
      <c r="A935" s="526"/>
      <c r="B935"/>
    </row>
    <row r="936" spans="1:2" ht="15.75">
      <c r="A936" s="526"/>
      <c r="B936"/>
    </row>
    <row r="937" spans="1:2" ht="15.75">
      <c r="A937" s="526"/>
      <c r="B937"/>
    </row>
    <row r="938" spans="1:2" ht="15.75">
      <c r="A938" s="526"/>
      <c r="B938"/>
    </row>
    <row r="939" spans="1:2" ht="15.75">
      <c r="A939" s="526"/>
      <c r="B939"/>
    </row>
    <row r="940" spans="1:2" ht="15.75">
      <c r="A940" s="526"/>
      <c r="B940"/>
    </row>
    <row r="941" spans="1:2" ht="15.75">
      <c r="A941" s="526"/>
      <c r="B941"/>
    </row>
    <row r="942" spans="1:2" ht="15.75">
      <c r="A942" s="526"/>
      <c r="B942"/>
    </row>
    <row r="943" spans="1:2" ht="15.75">
      <c r="A943" s="526"/>
      <c r="B943"/>
    </row>
    <row r="944" spans="1:2" ht="15.75">
      <c r="A944" s="526"/>
      <c r="B944"/>
    </row>
    <row r="945" spans="1:2" ht="15.75">
      <c r="A945" s="526"/>
      <c r="B945"/>
    </row>
    <row r="946" spans="1:2" ht="15.75">
      <c r="A946" s="526"/>
      <c r="B946"/>
    </row>
    <row r="947" spans="1:2" ht="15.75">
      <c r="A947" s="526"/>
      <c r="B947"/>
    </row>
    <row r="948" spans="1:2" ht="15.75">
      <c r="A948" s="526"/>
      <c r="B948"/>
    </row>
    <row r="949" spans="1:2" ht="15.75">
      <c r="A949" s="526"/>
      <c r="B949"/>
    </row>
    <row r="950" spans="1:2" ht="15.75">
      <c r="A950" s="526"/>
      <c r="B950"/>
    </row>
    <row r="951" spans="1:2" ht="15.75">
      <c r="A951" s="526"/>
      <c r="B951"/>
    </row>
    <row r="952" spans="1:2" ht="15.75">
      <c r="A952" s="526"/>
      <c r="B952"/>
    </row>
    <row r="953" spans="1:2" ht="15.75">
      <c r="A953" s="526"/>
      <c r="B953"/>
    </row>
    <row r="954" spans="1:2" ht="15.75">
      <c r="A954" s="526"/>
      <c r="B954"/>
    </row>
    <row r="955" spans="1:2" ht="15.75">
      <c r="A955" s="526"/>
      <c r="B955"/>
    </row>
    <row r="956" spans="1:2" ht="15.75">
      <c r="A956" s="526"/>
      <c r="B956"/>
    </row>
    <row r="957" spans="1:2" ht="15.75">
      <c r="A957" s="526"/>
      <c r="B957"/>
    </row>
    <row r="958" spans="1:2" ht="15.75">
      <c r="A958" s="526"/>
      <c r="B958"/>
    </row>
    <row r="959" spans="1:2" ht="15.75">
      <c r="A959" s="526"/>
      <c r="B959"/>
    </row>
    <row r="960" spans="1:2" ht="15.75">
      <c r="A960" s="526"/>
      <c r="B960"/>
    </row>
    <row r="961" spans="1:2" ht="15.75">
      <c r="A961" s="526"/>
      <c r="B961"/>
    </row>
    <row r="962" spans="1:2" ht="15.75">
      <c r="A962" s="526"/>
      <c r="B962"/>
    </row>
    <row r="963" spans="1:2" ht="15.75">
      <c r="A963" s="526"/>
      <c r="B963"/>
    </row>
    <row r="964" spans="1:2" ht="15.75">
      <c r="A964" s="526"/>
      <c r="B964"/>
    </row>
    <row r="965" spans="1:2" ht="15.75">
      <c r="A965" s="526"/>
      <c r="B965"/>
    </row>
    <row r="966" spans="1:2" ht="15.75">
      <c r="A966" s="526"/>
      <c r="B966"/>
    </row>
    <row r="967" spans="1:2" ht="15.75">
      <c r="A967" s="526"/>
      <c r="B967"/>
    </row>
    <row r="968" spans="1:2" ht="15.75">
      <c r="A968" s="526"/>
      <c r="B968"/>
    </row>
    <row r="969" spans="1:2" ht="15.75">
      <c r="A969" s="526"/>
      <c r="B969"/>
    </row>
    <row r="970" spans="1:2" ht="15.75">
      <c r="A970" s="526"/>
      <c r="B970"/>
    </row>
    <row r="971" spans="1:2" ht="15.75">
      <c r="A971" s="526"/>
      <c r="B971"/>
    </row>
    <row r="972" spans="1:2" ht="15.75">
      <c r="A972" s="526"/>
      <c r="B972"/>
    </row>
    <row r="973" spans="1:2" ht="15.75">
      <c r="A973" s="526"/>
      <c r="B973"/>
    </row>
    <row r="974" spans="1:2" ht="15.75">
      <c r="A974" s="526"/>
      <c r="B974"/>
    </row>
    <row r="975" spans="1:2" ht="15.75">
      <c r="A975" s="526"/>
      <c r="B975"/>
    </row>
    <row r="976" spans="1:2" ht="15.75">
      <c r="A976" s="526"/>
      <c r="B976"/>
    </row>
    <row r="977" spans="1:2" ht="15.75">
      <c r="A977" s="526"/>
      <c r="B977"/>
    </row>
    <row r="978" spans="1:2" ht="15.75">
      <c r="A978" s="526"/>
      <c r="B978"/>
    </row>
    <row r="979" spans="1:2" ht="15.75">
      <c r="A979" s="526"/>
      <c r="B979"/>
    </row>
    <row r="980" spans="1:2" ht="15.75">
      <c r="A980" s="526"/>
      <c r="B980"/>
    </row>
    <row r="981" spans="1:2" ht="15.75">
      <c r="A981" s="526"/>
      <c r="B981"/>
    </row>
    <row r="982" spans="1:2" ht="15.75">
      <c r="A982" s="526"/>
      <c r="B982"/>
    </row>
    <row r="983" spans="1:2" ht="15.75">
      <c r="A983" s="526"/>
      <c r="B983"/>
    </row>
    <row r="984" spans="1:2" ht="15.75">
      <c r="A984" s="526"/>
      <c r="B984"/>
    </row>
    <row r="985" spans="1:2" ht="15.75">
      <c r="A985" s="526"/>
      <c r="B985"/>
    </row>
    <row r="986" spans="1:2" ht="15.75">
      <c r="A986" s="526"/>
      <c r="B986"/>
    </row>
    <row r="987" spans="1:2" ht="15.75">
      <c r="A987" s="526"/>
      <c r="B987"/>
    </row>
    <row r="988" spans="1:2" ht="15.75">
      <c r="A988" s="526"/>
      <c r="B988"/>
    </row>
    <row r="989" spans="1:2" ht="15.75">
      <c r="A989" s="526"/>
      <c r="B989"/>
    </row>
    <row r="990" spans="1:2" ht="15.75">
      <c r="A990" s="526"/>
      <c r="B990"/>
    </row>
    <row r="991" spans="1:2" ht="15.75">
      <c r="A991" s="526"/>
      <c r="B991"/>
    </row>
    <row r="992" spans="1:2" ht="15.75">
      <c r="A992" s="526"/>
      <c r="B992"/>
    </row>
    <row r="993" spans="1:2" ht="15.75">
      <c r="A993" s="526"/>
      <c r="B993"/>
    </row>
    <row r="994" spans="1:2" ht="15.75">
      <c r="A994" s="526"/>
      <c r="B994"/>
    </row>
    <row r="995" spans="1:2" ht="15.75">
      <c r="A995" s="526"/>
      <c r="B995"/>
    </row>
    <row r="996" spans="1:2" ht="15.75">
      <c r="A996" s="526"/>
      <c r="B996"/>
    </row>
    <row r="997" spans="1:2" ht="15.75">
      <c r="A997" s="526"/>
      <c r="B997"/>
    </row>
    <row r="998" spans="1:2" ht="15.75">
      <c r="A998" s="526"/>
      <c r="B998"/>
    </row>
    <row r="999" spans="1:2" ht="15.75">
      <c r="A999" s="526"/>
      <c r="B999"/>
    </row>
    <row r="1000" spans="1:2" ht="15.75">
      <c r="A1000" s="526"/>
      <c r="B1000"/>
    </row>
    <row r="1001" spans="1:2" ht="15.75">
      <c r="A1001" s="526"/>
      <c r="B1001"/>
    </row>
    <row r="1002" spans="1:2" ht="15.75">
      <c r="A1002" s="526"/>
      <c r="B1002"/>
    </row>
    <row r="1003" spans="1:2" ht="15.75">
      <c r="A1003" s="526"/>
      <c r="B1003"/>
    </row>
    <row r="1004" spans="1:2" ht="15.75">
      <c r="A1004" s="526"/>
      <c r="B1004"/>
    </row>
    <row r="1005" spans="1:2" ht="15.75">
      <c r="A1005" s="526"/>
      <c r="B1005"/>
    </row>
    <row r="1006" spans="1:2" ht="15.75">
      <c r="A1006" s="526"/>
      <c r="B1006"/>
    </row>
    <row r="1007" spans="1:2" ht="15.75">
      <c r="A1007" s="526"/>
      <c r="B1007"/>
    </row>
    <row r="1008" spans="1:2" ht="15.75">
      <c r="A1008" s="526"/>
      <c r="B1008"/>
    </row>
    <row r="1009" spans="1:2" ht="15.75">
      <c r="A1009" s="526"/>
      <c r="B1009"/>
    </row>
    <row r="1010" spans="1:2" ht="15.75">
      <c r="A1010" s="526"/>
      <c r="B1010"/>
    </row>
    <row r="1011" spans="1:2" ht="15.75">
      <c r="A1011" s="526"/>
      <c r="B1011"/>
    </row>
    <row r="1012" spans="1:2" ht="15.75">
      <c r="A1012" s="526"/>
      <c r="B1012"/>
    </row>
    <row r="1013" spans="1:2" ht="15.75">
      <c r="A1013" s="526"/>
      <c r="B1013"/>
    </row>
    <row r="1014" spans="1:2" ht="15.75">
      <c r="A1014" s="526"/>
      <c r="B1014"/>
    </row>
    <row r="1015" spans="1:2" ht="15.75">
      <c r="A1015" s="526"/>
      <c r="B1015"/>
    </row>
    <row r="1016" spans="1:2" ht="15.75">
      <c r="A1016" s="526"/>
      <c r="B1016"/>
    </row>
    <row r="1017" spans="1:2" ht="15.75">
      <c r="A1017" s="526"/>
      <c r="B1017"/>
    </row>
    <row r="1018" spans="1:2" ht="15.75">
      <c r="A1018" s="526"/>
      <c r="B1018"/>
    </row>
    <row r="1019" spans="1:2" ht="15.75">
      <c r="A1019" s="526"/>
      <c r="B1019"/>
    </row>
    <row r="1020" spans="1:2" ht="15.75">
      <c r="A1020" s="526"/>
      <c r="B1020"/>
    </row>
    <row r="1021" spans="1:2" ht="15.75">
      <c r="A1021" s="526"/>
      <c r="B1021"/>
    </row>
    <row r="1022" spans="1:2" ht="15.75">
      <c r="A1022" s="526"/>
      <c r="B1022"/>
    </row>
    <row r="1023" spans="1:2" ht="15.75">
      <c r="A1023" s="526"/>
      <c r="B1023"/>
    </row>
    <row r="1024" spans="1:2" ht="15.75">
      <c r="A1024" s="526"/>
      <c r="B1024"/>
    </row>
    <row r="1025" spans="1:2" ht="15.75">
      <c r="A1025" s="526"/>
      <c r="B1025"/>
    </row>
    <row r="1026" spans="1:2" ht="15.75">
      <c r="A1026" s="526"/>
      <c r="B1026"/>
    </row>
    <row r="1027" spans="1:2" ht="15.75">
      <c r="A1027" s="526"/>
      <c r="B1027"/>
    </row>
    <row r="1028" spans="1:2" ht="15.75">
      <c r="A1028" s="526"/>
      <c r="B1028"/>
    </row>
    <row r="1029" spans="1:2" ht="15.75">
      <c r="A1029" s="526"/>
      <c r="B1029"/>
    </row>
    <row r="1030" spans="1:2" ht="15.75">
      <c r="A1030" s="526"/>
      <c r="B1030"/>
    </row>
    <row r="1031" spans="1:2" ht="15.75">
      <c r="A1031" s="526"/>
      <c r="B1031"/>
    </row>
    <row r="1032" spans="1:2" ht="15.75">
      <c r="A1032" s="526"/>
      <c r="B1032"/>
    </row>
    <row r="1033" spans="1:2" ht="15.75">
      <c r="A1033" s="526"/>
      <c r="B1033"/>
    </row>
    <row r="1034" spans="1:2" ht="15.75">
      <c r="A1034" s="526"/>
      <c r="B1034"/>
    </row>
    <row r="1035" spans="1:2" ht="15.75">
      <c r="A1035" s="526"/>
      <c r="B1035"/>
    </row>
    <row r="1036" spans="1:2" ht="15.75">
      <c r="A1036" s="526"/>
      <c r="B1036"/>
    </row>
    <row r="1037" spans="1:2" ht="15.75">
      <c r="A1037" s="526"/>
      <c r="B1037"/>
    </row>
    <row r="1038" spans="1:2" ht="15.75">
      <c r="A1038" s="526"/>
      <c r="B1038"/>
    </row>
    <row r="1039" spans="1:2" ht="15.75">
      <c r="A1039" s="526"/>
      <c r="B1039"/>
    </row>
    <row r="1040" spans="1:2" ht="15.75">
      <c r="A1040" s="526"/>
      <c r="B1040"/>
    </row>
    <row r="1041" spans="1:2" ht="15.75">
      <c r="A1041" s="526"/>
      <c r="B1041"/>
    </row>
    <row r="1042" spans="1:2" ht="15.75">
      <c r="A1042" s="526"/>
      <c r="B1042"/>
    </row>
    <row r="1043" spans="1:2" ht="15.75">
      <c r="A1043" s="526"/>
      <c r="B1043"/>
    </row>
    <row r="1044" spans="1:2" ht="15.75">
      <c r="A1044" s="526"/>
      <c r="B1044"/>
    </row>
    <row r="1045" spans="1:2" ht="15.75">
      <c r="A1045" s="526"/>
      <c r="B1045"/>
    </row>
    <row r="1046" spans="1:2" ht="15.75">
      <c r="A1046" s="526"/>
      <c r="B1046"/>
    </row>
    <row r="1047" spans="1:2" ht="15.75">
      <c r="A1047" s="526"/>
      <c r="B1047"/>
    </row>
    <row r="1048" spans="1:2" ht="15.75">
      <c r="A1048" s="526"/>
      <c r="B1048"/>
    </row>
    <row r="1049" spans="1:2" ht="15.75">
      <c r="A1049" s="526"/>
      <c r="B1049"/>
    </row>
    <row r="1050" spans="1:2" ht="15.75">
      <c r="A1050" s="526"/>
      <c r="B1050"/>
    </row>
    <row r="1051" spans="1:2" ht="15.75">
      <c r="A1051" s="526"/>
      <c r="B1051"/>
    </row>
    <row r="1052" spans="1:2" ht="15.75">
      <c r="A1052" s="526"/>
      <c r="B1052"/>
    </row>
    <row r="1053" spans="1:2" ht="15.75">
      <c r="A1053" s="526"/>
      <c r="B1053"/>
    </row>
    <row r="1054" spans="1:2" ht="15.75">
      <c r="A1054" s="526"/>
      <c r="B1054"/>
    </row>
    <row r="1055" spans="1:2" ht="15.75">
      <c r="A1055" s="526"/>
      <c r="B1055"/>
    </row>
    <row r="1056" spans="1:2" ht="15.75">
      <c r="A1056" s="526"/>
      <c r="B1056"/>
    </row>
    <row r="1057" spans="1:2" ht="15.75">
      <c r="A1057" s="526"/>
      <c r="B1057"/>
    </row>
    <row r="1058" spans="1:2" ht="15.75">
      <c r="A1058" s="526"/>
      <c r="B1058"/>
    </row>
    <row r="1059" spans="1:2" ht="15.75">
      <c r="A1059" s="526"/>
      <c r="B1059"/>
    </row>
    <row r="1060" spans="1:2" ht="15.75">
      <c r="A1060" s="526"/>
      <c r="B1060"/>
    </row>
    <row r="1061" spans="1:2" ht="15.75">
      <c r="A1061" s="526"/>
      <c r="B1061"/>
    </row>
    <row r="1062" spans="1:2" ht="15.75">
      <c r="A1062" s="526"/>
      <c r="B1062"/>
    </row>
    <row r="1063" spans="1:2" ht="15.75">
      <c r="A1063" s="526"/>
      <c r="B1063"/>
    </row>
    <row r="1064" spans="1:2" ht="15.75">
      <c r="A1064" s="526"/>
      <c r="B1064"/>
    </row>
    <row r="1065" spans="1:2" ht="15.75">
      <c r="A1065" s="526"/>
      <c r="B1065"/>
    </row>
    <row r="1066" spans="1:2" ht="15.75">
      <c r="A1066" s="526"/>
      <c r="B1066"/>
    </row>
    <row r="1067" spans="1:2" ht="15.75">
      <c r="A1067" s="526"/>
      <c r="B1067"/>
    </row>
    <row r="1068" spans="1:2" ht="15.75">
      <c r="A1068" s="526"/>
      <c r="B1068"/>
    </row>
    <row r="1069" spans="1:2" ht="15.75">
      <c r="A1069" s="526"/>
      <c r="B1069"/>
    </row>
    <row r="1070" spans="1:2" ht="15.75">
      <c r="A1070" s="526"/>
      <c r="B1070"/>
    </row>
    <row r="1071" spans="1:2" ht="15.75">
      <c r="A1071" s="526"/>
      <c r="B1071"/>
    </row>
    <row r="1072" spans="1:2" ht="15.75">
      <c r="A1072" s="526"/>
      <c r="B1072"/>
    </row>
    <row r="1073" spans="1:2" ht="15.75">
      <c r="A1073" s="526"/>
      <c r="B1073"/>
    </row>
    <row r="1074" spans="1:2" ht="15.75">
      <c r="A1074" s="526"/>
      <c r="B1074"/>
    </row>
    <row r="1075" spans="1:2" ht="15.75">
      <c r="A1075" s="526"/>
      <c r="B1075"/>
    </row>
    <row r="1076" spans="1:2" ht="15.75">
      <c r="A1076" s="526"/>
      <c r="B1076"/>
    </row>
    <row r="1077" spans="1:2" ht="15.75">
      <c r="A1077" s="526"/>
      <c r="B1077"/>
    </row>
    <row r="1078" spans="1:2" ht="15.75">
      <c r="A1078" s="526"/>
      <c r="B1078"/>
    </row>
    <row r="1079" spans="1:2" ht="15.75">
      <c r="A1079" s="526"/>
      <c r="B1079"/>
    </row>
    <row r="1080" spans="1:2" ht="15.75">
      <c r="A1080" s="526"/>
      <c r="B1080"/>
    </row>
    <row r="1081" spans="1:2" ht="15.75">
      <c r="A1081" s="526"/>
      <c r="B1081"/>
    </row>
    <row r="1082" spans="1:2" ht="15.75">
      <c r="A1082" s="526"/>
      <c r="B1082"/>
    </row>
    <row r="1083" spans="1:2" ht="15.75">
      <c r="A1083" s="526"/>
      <c r="B1083"/>
    </row>
    <row r="1084" spans="1:2" ht="15.75">
      <c r="A1084" s="526"/>
      <c r="B1084"/>
    </row>
    <row r="1085" spans="1:2" ht="15.75">
      <c r="A1085" s="526"/>
      <c r="B1085"/>
    </row>
    <row r="1086" spans="1:2" ht="15.75">
      <c r="A1086" s="526"/>
      <c r="B1086"/>
    </row>
    <row r="1087" spans="1:2" ht="15.75">
      <c r="A1087" s="526"/>
      <c r="B1087"/>
    </row>
    <row r="1088" spans="1:2" ht="15.75">
      <c r="A1088" s="526"/>
      <c r="B1088"/>
    </row>
    <row r="1089" spans="1:2" ht="15.75">
      <c r="A1089" s="526"/>
      <c r="B1089"/>
    </row>
    <row r="1090" spans="1:2" ht="15.75">
      <c r="A1090" s="526"/>
      <c r="B1090"/>
    </row>
    <row r="1091" spans="1:2" ht="15.75">
      <c r="A1091" s="526"/>
      <c r="B1091"/>
    </row>
    <row r="1092" spans="1:2" ht="15.75">
      <c r="A1092" s="526"/>
      <c r="B1092"/>
    </row>
    <row r="1093" spans="1:2" ht="15.75">
      <c r="A1093" s="526"/>
      <c r="B1093"/>
    </row>
    <row r="1094" spans="1:2" ht="15.75">
      <c r="A1094" s="526"/>
      <c r="B1094"/>
    </row>
    <row r="1095" spans="1:2" ht="15.75">
      <c r="A1095" s="526"/>
      <c r="B1095"/>
    </row>
    <row r="1096" spans="1:2" ht="15.75">
      <c r="A1096" s="526"/>
      <c r="B1096"/>
    </row>
    <row r="1097" spans="1:2" ht="15.75">
      <c r="A1097" s="526"/>
      <c r="B1097"/>
    </row>
    <row r="1098" spans="1:2" ht="15.75">
      <c r="A1098" s="526"/>
      <c r="B1098"/>
    </row>
    <row r="1099" spans="1:2" ht="15.75">
      <c r="A1099" s="526"/>
      <c r="B1099"/>
    </row>
    <row r="1100" spans="1:2" ht="15.75">
      <c r="A1100" s="526"/>
      <c r="B1100"/>
    </row>
    <row r="1101" spans="1:2" ht="15.75">
      <c r="A1101" s="526"/>
      <c r="B1101"/>
    </row>
    <row r="1102" spans="1:2" ht="15.75">
      <c r="A1102" s="526"/>
      <c r="B1102"/>
    </row>
    <row r="1103" spans="1:2" ht="15.75">
      <c r="A1103" s="526"/>
      <c r="B1103"/>
    </row>
    <row r="1104" spans="1:2" ht="15.75">
      <c r="A1104" s="526"/>
      <c r="B1104"/>
    </row>
    <row r="1105" spans="1:2" ht="15.75">
      <c r="A1105" s="526"/>
      <c r="B1105"/>
    </row>
    <row r="1106" spans="1:2" ht="15.75">
      <c r="A1106" s="526"/>
      <c r="B1106"/>
    </row>
    <row r="1107" spans="1:2" ht="15.75">
      <c r="A1107" s="526"/>
      <c r="B1107"/>
    </row>
    <row r="1108" spans="1:2" ht="15.75">
      <c r="A1108" s="526"/>
      <c r="B1108"/>
    </row>
    <row r="1109" spans="1:2" ht="15.75">
      <c r="A1109" s="526"/>
      <c r="B1109"/>
    </row>
    <row r="1110" spans="1:2" ht="15.75">
      <c r="A1110" s="526"/>
      <c r="B1110"/>
    </row>
    <row r="1111" spans="1:2" ht="15.75">
      <c r="A1111" s="526"/>
      <c r="B1111"/>
    </row>
    <row r="1112" spans="1:2" ht="15.75">
      <c r="A1112" s="526"/>
      <c r="B1112"/>
    </row>
    <row r="1113" spans="1:2" ht="15.75">
      <c r="A1113" s="526"/>
      <c r="B1113"/>
    </row>
    <row r="1114" spans="1:2" ht="15.75">
      <c r="A1114" s="526"/>
      <c r="B1114"/>
    </row>
    <row r="1115" spans="1:2" ht="15.75">
      <c r="A1115" s="526"/>
      <c r="B1115"/>
    </row>
    <row r="1116" spans="1:2" ht="15.75">
      <c r="A1116" s="526"/>
      <c r="B1116"/>
    </row>
    <row r="1117" spans="1:2" ht="15.75">
      <c r="A1117" s="526"/>
      <c r="B1117"/>
    </row>
    <row r="1118" spans="1:2" ht="15.75">
      <c r="A1118" s="526"/>
      <c r="B1118"/>
    </row>
    <row r="1119" spans="1:2" ht="15.75">
      <c r="A1119" s="526"/>
      <c r="B1119"/>
    </row>
    <row r="1120" spans="1:2" ht="15.75">
      <c r="A1120" s="526"/>
      <c r="B1120"/>
    </row>
    <row r="1121" spans="1:2" ht="15.75">
      <c r="A1121" s="526"/>
      <c r="B1121"/>
    </row>
    <row r="1122" spans="1:2" ht="15.75">
      <c r="A1122" s="526"/>
      <c r="B1122"/>
    </row>
    <row r="1123" spans="1:2" ht="15.75">
      <c r="A1123" s="526"/>
      <c r="B1123"/>
    </row>
    <row r="1124" spans="1:2" ht="15.75">
      <c r="A1124" s="526"/>
      <c r="B1124"/>
    </row>
    <row r="1125" spans="1:2" ht="15.75">
      <c r="A1125" s="526"/>
      <c r="B1125"/>
    </row>
    <row r="1126" spans="1:2" ht="15.75">
      <c r="A1126" s="526"/>
      <c r="B1126"/>
    </row>
    <row r="1127" spans="1:2" ht="15.75">
      <c r="A1127" s="526"/>
      <c r="B1127"/>
    </row>
    <row r="1128" spans="1:2" ht="15.75">
      <c r="A1128" s="526"/>
      <c r="B1128"/>
    </row>
    <row r="1129" spans="1:2" ht="15.75">
      <c r="A1129" s="526"/>
      <c r="B1129"/>
    </row>
    <row r="1130" spans="1:2" ht="15.75">
      <c r="A1130" s="526"/>
      <c r="B1130"/>
    </row>
    <row r="1131" spans="1:2" ht="15.75">
      <c r="A1131" s="526"/>
      <c r="B1131"/>
    </row>
    <row r="1132" spans="1:2" ht="15.75">
      <c r="A1132" s="526"/>
      <c r="B1132"/>
    </row>
    <row r="1133" spans="1:2" ht="15.75">
      <c r="A1133" s="526"/>
      <c r="B1133"/>
    </row>
    <row r="1134" spans="1:2" ht="15.75">
      <c r="A1134" s="526"/>
      <c r="B1134"/>
    </row>
    <row r="1135" spans="1:2" ht="15.75">
      <c r="A1135" s="526"/>
      <c r="B1135"/>
    </row>
    <row r="1136" spans="1:2" ht="15.75">
      <c r="A1136" s="526"/>
      <c r="B1136"/>
    </row>
    <row r="1137" spans="1:2" ht="15.75">
      <c r="A1137" s="526"/>
      <c r="B1137"/>
    </row>
    <row r="1138" spans="1:2" ht="15.75">
      <c r="A1138" s="526"/>
      <c r="B1138"/>
    </row>
    <row r="1139" spans="1:2" ht="15.75">
      <c r="A1139" s="526"/>
      <c r="B1139"/>
    </row>
    <row r="1140" spans="1:2" ht="15.75">
      <c r="A1140" s="526"/>
      <c r="B1140"/>
    </row>
    <row r="1141" spans="1:2" ht="15.75">
      <c r="A1141" s="526"/>
      <c r="B1141"/>
    </row>
    <row r="1142" spans="1:2" ht="15.75">
      <c r="A1142" s="526"/>
      <c r="B1142"/>
    </row>
    <row r="1143" spans="1:2" ht="15.75">
      <c r="A1143" s="526"/>
      <c r="B1143"/>
    </row>
    <row r="1144" spans="1:2" ht="15.75">
      <c r="A1144" s="526"/>
      <c r="B1144"/>
    </row>
    <row r="1145" spans="1:2" ht="15.75">
      <c r="A1145" s="526"/>
      <c r="B1145"/>
    </row>
    <row r="1146" spans="1:2" ht="15.75">
      <c r="A1146" s="526"/>
      <c r="B1146"/>
    </row>
    <row r="1147" spans="1:2" ht="15.75">
      <c r="A1147" s="526"/>
      <c r="B1147"/>
    </row>
    <row r="1148" spans="1:2" ht="15.75">
      <c r="A1148" s="526"/>
      <c r="B1148"/>
    </row>
    <row r="1149" spans="1:2" ht="15.75">
      <c r="A1149" s="526"/>
      <c r="B1149"/>
    </row>
    <row r="1150" spans="1:2" ht="15.75">
      <c r="A1150" s="526"/>
      <c r="B1150"/>
    </row>
    <row r="1151" spans="1:2" ht="15.75">
      <c r="A1151" s="526"/>
      <c r="B1151"/>
    </row>
    <row r="1152" spans="1:2" ht="15.75">
      <c r="A1152" s="526"/>
      <c r="B1152"/>
    </row>
    <row r="1153" spans="1:2" ht="15.75">
      <c r="A1153" s="526"/>
      <c r="B1153"/>
    </row>
    <row r="1154" spans="1:2" ht="15.75">
      <c r="A1154" s="526"/>
      <c r="B1154"/>
    </row>
    <row r="1155" spans="1:2" ht="15.75">
      <c r="A1155" s="526"/>
      <c r="B1155"/>
    </row>
    <row r="1156" spans="1:2" ht="15.75">
      <c r="A1156" s="526"/>
      <c r="B1156"/>
    </row>
    <row r="1157" spans="1:2" ht="15.75">
      <c r="A1157" s="526"/>
      <c r="B1157"/>
    </row>
    <row r="1158" spans="1:2" ht="15.75">
      <c r="A1158" s="526"/>
      <c r="B1158"/>
    </row>
    <row r="1159" spans="1:2" ht="15.75">
      <c r="A1159" s="526"/>
      <c r="B1159"/>
    </row>
    <row r="1160" spans="1:2" ht="15.75">
      <c r="A1160" s="526"/>
      <c r="B1160"/>
    </row>
    <row r="1161" spans="1:2" ht="15.75">
      <c r="A1161" s="526"/>
      <c r="B1161"/>
    </row>
    <row r="1162" spans="1:2" ht="15.75">
      <c r="A1162" s="526"/>
      <c r="B1162"/>
    </row>
    <row r="1163" spans="1:2" ht="15.75">
      <c r="A1163" s="526"/>
      <c r="B1163"/>
    </row>
    <row r="1164" spans="1:2" ht="15.75">
      <c r="A1164" s="526"/>
      <c r="B1164"/>
    </row>
    <row r="1165" spans="1:2" ht="15.75">
      <c r="A1165" s="526"/>
      <c r="B1165"/>
    </row>
    <row r="1166" spans="1:2" ht="15.75">
      <c r="A1166" s="526"/>
      <c r="B1166"/>
    </row>
    <row r="1167" spans="1:2" ht="15.75">
      <c r="A1167" s="526"/>
      <c r="B1167"/>
    </row>
    <row r="1168" spans="1:2" ht="15.75">
      <c r="A1168" s="526"/>
      <c r="B1168"/>
    </row>
    <row r="1169" spans="1:2" ht="15.75">
      <c r="A1169" s="526"/>
      <c r="B1169"/>
    </row>
    <row r="1170" spans="1:2" ht="15.75">
      <c r="A1170" s="526"/>
      <c r="B1170"/>
    </row>
    <row r="1171" spans="1:2" ht="15.75">
      <c r="A1171" s="526"/>
      <c r="B1171"/>
    </row>
    <row r="1172" spans="1:2" ht="15.75">
      <c r="A1172" s="526"/>
      <c r="B1172"/>
    </row>
    <row r="1173" spans="1:2" ht="15.75">
      <c r="A1173" s="526"/>
      <c r="B1173"/>
    </row>
    <row r="1174" spans="1:2" ht="15.75">
      <c r="A1174" s="526"/>
      <c r="B1174"/>
    </row>
    <row r="1175" spans="1:2" ht="15.75">
      <c r="A1175" s="526"/>
      <c r="B1175"/>
    </row>
    <row r="1176" spans="1:2" ht="15.75">
      <c r="A1176" s="526"/>
      <c r="B1176"/>
    </row>
    <row r="1177" spans="1:2" ht="15.75">
      <c r="A1177" s="526"/>
      <c r="B1177"/>
    </row>
    <row r="1178" spans="1:2" ht="15.75">
      <c r="A1178" s="526"/>
      <c r="B1178"/>
    </row>
    <row r="1179" spans="1:2" ht="15.75">
      <c r="A1179" s="526"/>
      <c r="B1179"/>
    </row>
    <row r="1180" spans="1:2" ht="15.75">
      <c r="A1180" s="526"/>
      <c r="B1180"/>
    </row>
    <row r="1181" spans="1:2" ht="15.75">
      <c r="A1181" s="526"/>
      <c r="B1181"/>
    </row>
    <row r="1182" spans="1:2" ht="15.75">
      <c r="A1182" s="526"/>
      <c r="B1182"/>
    </row>
    <row r="1183" spans="1:2" ht="15.75">
      <c r="A1183" s="526"/>
      <c r="B1183"/>
    </row>
    <row r="1184" spans="1:2" ht="15.75">
      <c r="A1184" s="526"/>
      <c r="B1184"/>
    </row>
    <row r="1185" spans="1:2" ht="15.75">
      <c r="A1185" s="526"/>
      <c r="B1185"/>
    </row>
    <row r="1186" spans="1:2" ht="15.75">
      <c r="A1186" s="526"/>
      <c r="B1186"/>
    </row>
    <row r="1187" spans="1:2" ht="15.75">
      <c r="A1187" s="526"/>
      <c r="B1187"/>
    </row>
    <row r="1188" spans="1:2" ht="15.75">
      <c r="A1188" s="526"/>
      <c r="B1188"/>
    </row>
    <row r="1189" spans="1:2" ht="15.75">
      <c r="A1189" s="526"/>
      <c r="B1189"/>
    </row>
    <row r="1190" spans="1:2" ht="15.75">
      <c r="A1190" s="526"/>
      <c r="B1190"/>
    </row>
    <row r="1191" spans="1:2" ht="15.75">
      <c r="A1191" s="526"/>
      <c r="B1191"/>
    </row>
    <row r="1192" spans="1:2" ht="15.75">
      <c r="A1192" s="526"/>
      <c r="B1192"/>
    </row>
    <row r="1193" spans="1:2" ht="15.75">
      <c r="A1193" s="526"/>
      <c r="B1193"/>
    </row>
    <row r="1194" spans="1:2" ht="15.75">
      <c r="A1194" s="526"/>
      <c r="B1194"/>
    </row>
    <row r="1195" spans="1:2" ht="15.75">
      <c r="A1195" s="526"/>
      <c r="B1195"/>
    </row>
    <row r="1196" spans="1:2" ht="15.75">
      <c r="A1196" s="526"/>
      <c r="B1196"/>
    </row>
    <row r="1197" spans="1:2" ht="15.75">
      <c r="A1197" s="526"/>
      <c r="B1197"/>
    </row>
    <row r="1198" spans="1:2" ht="15.75">
      <c r="A1198" s="526"/>
      <c r="B1198"/>
    </row>
    <row r="1199" spans="1:2" ht="15.75">
      <c r="A1199" s="526"/>
      <c r="B1199"/>
    </row>
    <row r="1200" spans="1:2" ht="15.75">
      <c r="A1200" s="526"/>
      <c r="B1200"/>
    </row>
    <row r="1201" spans="1:2" ht="15.75">
      <c r="A1201" s="526"/>
      <c r="B1201"/>
    </row>
    <row r="1202" spans="1:2" ht="15.75">
      <c r="A1202" s="526"/>
      <c r="B1202"/>
    </row>
    <row r="1203" spans="1:2" ht="15.75">
      <c r="A1203" s="526"/>
      <c r="B1203"/>
    </row>
    <row r="1204" spans="1:2" ht="15.75">
      <c r="A1204" s="526"/>
      <c r="B1204"/>
    </row>
    <row r="1205" spans="1:2" ht="15.75">
      <c r="A1205" s="526"/>
      <c r="B1205"/>
    </row>
    <row r="1206" spans="1:2" ht="15.75">
      <c r="A1206" s="526"/>
      <c r="B1206"/>
    </row>
    <row r="1207" spans="1:2" ht="15.75">
      <c r="A1207" s="526"/>
      <c r="B1207"/>
    </row>
    <row r="1208" spans="1:2" ht="15.75">
      <c r="A1208" s="526"/>
      <c r="B1208"/>
    </row>
    <row r="1209" spans="1:2" ht="15.75">
      <c r="A1209" s="526"/>
      <c r="B1209"/>
    </row>
    <row r="1210" spans="1:2" ht="15.75">
      <c r="A1210" s="526"/>
      <c r="B1210"/>
    </row>
    <row r="1211" spans="1:2" ht="15.75">
      <c r="A1211" s="526"/>
      <c r="B1211"/>
    </row>
    <row r="1212" spans="1:2" ht="15.75">
      <c r="A1212" s="526"/>
      <c r="B1212"/>
    </row>
    <row r="1213" spans="1:2" ht="15.75">
      <c r="A1213" s="526"/>
      <c r="B1213"/>
    </row>
    <row r="1214" spans="1:2" ht="15.75">
      <c r="A1214" s="526"/>
      <c r="B1214"/>
    </row>
    <row r="1215" spans="1:2" ht="15.75">
      <c r="A1215" s="526"/>
      <c r="B1215"/>
    </row>
    <row r="1216" spans="1:2" ht="15.75">
      <c r="A1216" s="526"/>
      <c r="B1216"/>
    </row>
    <row r="1217" spans="1:2" ht="15.75">
      <c r="A1217" s="526"/>
      <c r="B1217"/>
    </row>
    <row r="1218" spans="1:2" ht="15.75">
      <c r="A1218" s="526"/>
      <c r="B1218"/>
    </row>
    <row r="1219" spans="1:2" ht="15.75">
      <c r="A1219" s="526"/>
      <c r="B1219"/>
    </row>
    <row r="1220" spans="1:2" ht="15.75">
      <c r="A1220" s="526"/>
      <c r="B1220"/>
    </row>
    <row r="1221" spans="1:2" ht="15.75">
      <c r="A1221" s="526"/>
      <c r="B1221"/>
    </row>
    <row r="1222" spans="1:2" ht="15.75">
      <c r="A1222" s="526"/>
      <c r="B1222"/>
    </row>
    <row r="1223" spans="1:2" ht="15.75">
      <c r="A1223" s="526"/>
      <c r="B1223"/>
    </row>
    <row r="1224" spans="1:2" ht="15.75">
      <c r="A1224" s="526"/>
      <c r="B1224"/>
    </row>
    <row r="1225" spans="1:2" ht="15.75">
      <c r="A1225" s="526"/>
      <c r="B1225"/>
    </row>
    <row r="1226" spans="1:2" ht="15.75">
      <c r="A1226" s="526"/>
      <c r="B1226"/>
    </row>
    <row r="1227" spans="1:2" ht="15.75">
      <c r="A1227" s="526"/>
      <c r="B1227"/>
    </row>
    <row r="1228" spans="1:2" ht="15.75">
      <c r="A1228" s="526"/>
      <c r="B1228"/>
    </row>
    <row r="1229" spans="1:2" ht="15.75">
      <c r="A1229" s="526"/>
      <c r="B1229"/>
    </row>
    <row r="1230" spans="1:2" ht="15.75">
      <c r="A1230" s="526"/>
      <c r="B1230"/>
    </row>
    <row r="1231" spans="1:2" ht="15.75">
      <c r="A1231" s="526"/>
      <c r="B1231"/>
    </row>
    <row r="1232" spans="1:2" ht="15.75">
      <c r="A1232" s="526"/>
      <c r="B1232"/>
    </row>
    <row r="1233" spans="1:2" ht="15.75">
      <c r="A1233" s="526"/>
      <c r="B1233"/>
    </row>
    <row r="1234" spans="1:2" ht="15.75">
      <c r="A1234" s="526"/>
      <c r="B1234"/>
    </row>
    <row r="1235" spans="1:2" ht="15.75">
      <c r="A1235" s="526"/>
      <c r="B1235"/>
    </row>
    <row r="1236" spans="1:2" ht="15.75">
      <c r="A1236" s="526"/>
      <c r="B1236"/>
    </row>
    <row r="1237" spans="1:2" ht="15.75">
      <c r="A1237" s="526"/>
      <c r="B1237"/>
    </row>
    <row r="1238" spans="1:2" ht="15.75">
      <c r="A1238" s="526"/>
      <c r="B1238"/>
    </row>
    <row r="1239" spans="1:2" ht="15.75">
      <c r="A1239" s="526"/>
      <c r="B1239"/>
    </row>
    <row r="1240" spans="1:2" ht="15.75">
      <c r="A1240" s="526"/>
      <c r="B1240"/>
    </row>
    <row r="1241" spans="1:2" ht="15.75">
      <c r="A1241" s="526"/>
      <c r="B1241"/>
    </row>
    <row r="1242" spans="1:2" ht="15.75">
      <c r="A1242" s="526"/>
      <c r="B1242"/>
    </row>
    <row r="1243" spans="1:2" ht="15.75">
      <c r="A1243" s="526"/>
      <c r="B1243"/>
    </row>
    <row r="1244" spans="1:2" ht="15.75">
      <c r="A1244" s="526"/>
      <c r="B1244"/>
    </row>
    <row r="1245" spans="1:2" ht="15.75">
      <c r="A1245" s="526"/>
      <c r="B1245"/>
    </row>
    <row r="1246" spans="1:2" ht="15.75">
      <c r="A1246" s="526"/>
      <c r="B1246"/>
    </row>
    <row r="1247" spans="1:2" ht="15.75">
      <c r="A1247" s="526"/>
      <c r="B1247"/>
    </row>
    <row r="1248" spans="1:2" ht="15.75">
      <c r="A1248" s="526"/>
      <c r="B1248"/>
    </row>
    <row r="1249" spans="1:2" ht="15.75">
      <c r="A1249" s="526"/>
      <c r="B1249"/>
    </row>
    <row r="1250" spans="1:2" ht="15.75">
      <c r="A1250" s="526"/>
      <c r="B1250"/>
    </row>
    <row r="1251" spans="1:2" ht="15.75">
      <c r="A1251" s="526"/>
      <c r="B1251"/>
    </row>
    <row r="1252" spans="1:2" ht="15.75">
      <c r="A1252" s="526"/>
      <c r="B1252"/>
    </row>
    <row r="1253" spans="1:2" ht="15.75">
      <c r="A1253" s="526"/>
      <c r="B1253"/>
    </row>
    <row r="1254" spans="1:2" ht="15.75">
      <c r="A1254" s="526"/>
      <c r="B1254"/>
    </row>
    <row r="1255" spans="1:2" ht="15.75">
      <c r="A1255" s="526"/>
      <c r="B1255"/>
    </row>
    <row r="1256" spans="1:2" ht="15.75">
      <c r="A1256" s="526"/>
      <c r="B1256"/>
    </row>
    <row r="1257" spans="1:2" ht="15.75">
      <c r="A1257" s="526"/>
      <c r="B1257"/>
    </row>
    <row r="1258" spans="1:2" ht="15.75">
      <c r="A1258" s="526"/>
      <c r="B1258"/>
    </row>
    <row r="1259" spans="1:2" ht="15.75">
      <c r="A1259" s="526"/>
      <c r="B1259"/>
    </row>
    <row r="1260" spans="1:2" ht="15.75">
      <c r="A1260" s="526"/>
      <c r="B1260"/>
    </row>
    <row r="1261" spans="1:2" ht="15.75">
      <c r="A1261" s="526"/>
      <c r="B1261"/>
    </row>
    <row r="1262" spans="1:2" ht="15.75">
      <c r="A1262" s="526"/>
      <c r="B1262"/>
    </row>
    <row r="1263" spans="1:2" ht="15.75">
      <c r="A1263" s="526"/>
      <c r="B1263"/>
    </row>
    <row r="1264" spans="1:2" ht="15.75">
      <c r="A1264" s="526"/>
      <c r="B1264"/>
    </row>
    <row r="1265" spans="1:2" ht="15.75">
      <c r="A1265" s="526"/>
      <c r="B1265"/>
    </row>
    <row r="1266" spans="1:2" ht="15.75">
      <c r="A1266" s="526"/>
      <c r="B1266"/>
    </row>
    <row r="1267" spans="1:2" ht="15.75">
      <c r="A1267" s="526"/>
      <c r="B1267"/>
    </row>
    <row r="1268" spans="1:2" ht="15.75">
      <c r="A1268" s="526"/>
      <c r="B1268"/>
    </row>
    <row r="1269" spans="1:2" ht="15.75">
      <c r="A1269" s="526"/>
      <c r="B1269"/>
    </row>
    <row r="1270" spans="1:2" ht="15.75">
      <c r="A1270" s="526"/>
      <c r="B1270"/>
    </row>
    <row r="1271" spans="1:2" ht="15.75">
      <c r="A1271" s="526"/>
      <c r="B1271"/>
    </row>
    <row r="1272" spans="1:2" ht="15.75">
      <c r="A1272" s="526"/>
      <c r="B1272"/>
    </row>
    <row r="1273" spans="1:2" ht="15.75">
      <c r="A1273" s="526"/>
      <c r="B1273"/>
    </row>
    <row r="1274" spans="1:2" ht="15.75">
      <c r="A1274" s="526"/>
      <c r="B1274"/>
    </row>
    <row r="1275" spans="1:2" ht="15.75">
      <c r="A1275" s="526"/>
      <c r="B1275"/>
    </row>
    <row r="1276" spans="1:2" ht="15.75">
      <c r="A1276" s="526"/>
      <c r="B1276"/>
    </row>
    <row r="1277" spans="1:2" ht="15.75">
      <c r="A1277" s="526"/>
      <c r="B1277"/>
    </row>
    <row r="1278" spans="1:2" ht="15.75">
      <c r="A1278" s="526"/>
      <c r="B1278"/>
    </row>
    <row r="1279" spans="1:2" ht="15.75">
      <c r="A1279" s="526"/>
      <c r="B1279"/>
    </row>
    <row r="1280" spans="1:2" ht="15.75">
      <c r="A1280" s="526"/>
      <c r="B1280"/>
    </row>
    <row r="1281" spans="1:2" ht="15.75">
      <c r="A1281" s="526"/>
      <c r="B1281"/>
    </row>
    <row r="1282" spans="1:2" ht="15.75">
      <c r="A1282" s="526"/>
      <c r="B1282"/>
    </row>
    <row r="1283" spans="1:2" ht="15.75">
      <c r="A1283" s="526"/>
      <c r="B1283"/>
    </row>
    <row r="1284" spans="1:2" ht="15.75">
      <c r="A1284" s="526"/>
      <c r="B1284"/>
    </row>
    <row r="1285" spans="1:2" ht="15.75">
      <c r="A1285" s="526"/>
      <c r="B1285"/>
    </row>
    <row r="1286" spans="1:2" ht="15.75">
      <c r="A1286" s="526"/>
      <c r="B1286"/>
    </row>
    <row r="1287" spans="1:2" ht="15.75">
      <c r="A1287" s="526"/>
      <c r="B1287"/>
    </row>
    <row r="1288" spans="1:2" ht="15.75">
      <c r="A1288" s="526"/>
      <c r="B1288"/>
    </row>
    <row r="1289" spans="1:2" ht="15.75">
      <c r="A1289" s="526"/>
      <c r="B1289"/>
    </row>
    <row r="1290" spans="1:2" ht="15.75">
      <c r="A1290" s="526"/>
      <c r="B1290"/>
    </row>
    <row r="1291" spans="1:2" ht="15.75">
      <c r="A1291" s="526"/>
      <c r="B1291"/>
    </row>
  </sheetData>
  <mergeCells count="6">
    <mergeCell ref="A3:B3"/>
    <mergeCell ref="A34:A35"/>
    <mergeCell ref="A26:A27"/>
    <mergeCell ref="A28:A29"/>
    <mergeCell ref="A30:A31"/>
    <mergeCell ref="A32:A33"/>
  </mergeCells>
  <printOptions/>
  <pageMargins left="0.7874015748031497" right="0.5905511811023623" top="0.984251968503937" bottom="0.984251968503937" header="0.5118110236220472" footer="0.5118110236220472"/>
  <pageSetup horizontalDpi="200" verticalDpi="200" orientation="portrait" paperSize="9" r:id="rId1"/>
  <headerFooter alignWithMargins="0">
    <oddFooter>&amp;L&amp;"Arial,Dőlt"&amp;8&amp;Z&amp;F      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9" sqref="G9"/>
    </sheetView>
  </sheetViews>
  <sheetFormatPr defaultColWidth="9.140625" defaultRowHeight="12.75"/>
  <cols>
    <col min="1" max="1" width="70.421875" style="15" customWidth="1"/>
    <col min="2" max="2" width="10.57421875" style="15" customWidth="1"/>
    <col min="3" max="3" width="10.8515625" style="15" customWidth="1"/>
    <col min="4" max="4" width="10.28125" style="15" customWidth="1"/>
    <col min="5" max="5" width="10.00390625" style="15" customWidth="1"/>
    <col min="6" max="6" width="11.28125" style="15" customWidth="1"/>
    <col min="7" max="16384" width="9.140625" style="15" customWidth="1"/>
  </cols>
  <sheetData>
    <row r="1" spans="1:6" ht="15">
      <c r="A1" s="12" t="s">
        <v>1003</v>
      </c>
      <c r="B1" s="13"/>
      <c r="C1" s="13"/>
      <c r="D1" s="13"/>
      <c r="E1" s="13"/>
      <c r="F1" s="14" t="s">
        <v>167</v>
      </c>
    </row>
    <row r="2" spans="1:5" ht="0.75" customHeight="1">
      <c r="A2" s="13"/>
      <c r="B2" s="13"/>
      <c r="C2" s="13"/>
      <c r="D2" s="13"/>
      <c r="E2" s="13"/>
    </row>
    <row r="3" spans="1:6" ht="15.75" thickBot="1">
      <c r="A3" s="16" t="s">
        <v>1050</v>
      </c>
      <c r="B3" s="13"/>
      <c r="C3" s="13"/>
      <c r="D3" s="13"/>
      <c r="E3" s="13"/>
      <c r="F3" s="13"/>
    </row>
    <row r="4" spans="1:6" s="20" customFormat="1" ht="12.75">
      <c r="A4" s="17" t="s">
        <v>1006</v>
      </c>
      <c r="B4" s="18" t="s">
        <v>1023</v>
      </c>
      <c r="C4" s="18" t="s">
        <v>1024</v>
      </c>
      <c r="D4" s="18" t="s">
        <v>1025</v>
      </c>
      <c r="E4" s="18" t="s">
        <v>1039</v>
      </c>
      <c r="F4" s="19" t="s">
        <v>1040</v>
      </c>
    </row>
    <row r="5" spans="1:6" ht="15">
      <c r="A5" s="21" t="s">
        <v>1041</v>
      </c>
      <c r="B5" s="22">
        <v>1099</v>
      </c>
      <c r="C5" s="22">
        <v>1094</v>
      </c>
      <c r="D5" s="22">
        <v>1033</v>
      </c>
      <c r="E5" s="22">
        <v>978</v>
      </c>
      <c r="F5" s="23">
        <v>998</v>
      </c>
    </row>
    <row r="6" spans="1:6" ht="15">
      <c r="A6" s="24" t="s">
        <v>1042</v>
      </c>
      <c r="B6" s="22"/>
      <c r="C6" s="22"/>
      <c r="D6" s="22"/>
      <c r="E6" s="22"/>
      <c r="F6" s="23"/>
    </row>
    <row r="7" spans="1:6" ht="15">
      <c r="A7" s="21" t="s">
        <v>1043</v>
      </c>
      <c r="B7" s="22">
        <v>334</v>
      </c>
      <c r="C7" s="22">
        <v>339</v>
      </c>
      <c r="D7" s="22">
        <v>336</v>
      </c>
      <c r="E7" s="22">
        <v>181</v>
      </c>
      <c r="F7" s="23">
        <v>174</v>
      </c>
    </row>
    <row r="8" spans="1:6" ht="15">
      <c r="A8" s="21" t="s">
        <v>1044</v>
      </c>
      <c r="B8" s="22">
        <v>3</v>
      </c>
      <c r="C8" s="22"/>
      <c r="D8" s="22"/>
      <c r="E8" s="22"/>
      <c r="F8" s="23"/>
    </row>
    <row r="9" spans="1:6" ht="15">
      <c r="A9" s="21" t="s">
        <v>1045</v>
      </c>
      <c r="B9" s="22">
        <v>234</v>
      </c>
      <c r="C9" s="22">
        <v>237</v>
      </c>
      <c r="D9" s="22">
        <v>257</v>
      </c>
      <c r="E9" s="22">
        <v>221</v>
      </c>
      <c r="F9" s="23">
        <v>226</v>
      </c>
    </row>
    <row r="10" spans="1:6" ht="15.75" thickBot="1">
      <c r="A10" s="25" t="s">
        <v>1046</v>
      </c>
      <c r="B10" s="26">
        <v>571</v>
      </c>
      <c r="C10" s="26">
        <v>576</v>
      </c>
      <c r="D10" s="26">
        <v>593</v>
      </c>
      <c r="E10" s="26">
        <v>402</v>
      </c>
      <c r="F10" s="27">
        <v>400</v>
      </c>
    </row>
    <row r="11" spans="1:6" ht="15">
      <c r="A11" s="28"/>
      <c r="B11" s="29"/>
      <c r="C11" s="29"/>
      <c r="D11" s="29"/>
      <c r="E11" s="29"/>
      <c r="F11" s="29"/>
    </row>
    <row r="12" spans="1:6" ht="15">
      <c r="A12" s="28"/>
      <c r="B12" s="29"/>
      <c r="C12" s="29"/>
      <c r="D12" s="29"/>
      <c r="E12" s="29"/>
      <c r="F12" s="29"/>
    </row>
    <row r="13" spans="1:6" ht="15">
      <c r="A13" s="28"/>
      <c r="B13" s="29"/>
      <c r="C13" s="29"/>
      <c r="D13" s="29"/>
      <c r="E13" s="29"/>
      <c r="F13" s="29"/>
    </row>
    <row r="14" spans="1:6" ht="15">
      <c r="A14" s="28"/>
      <c r="B14" s="29"/>
      <c r="C14" s="29"/>
      <c r="D14" s="29"/>
      <c r="E14" s="29"/>
      <c r="F14" s="29"/>
    </row>
    <row r="15" spans="1:6" ht="15">
      <c r="A15" s="28"/>
      <c r="B15" s="29"/>
      <c r="C15" s="29"/>
      <c r="D15" s="29"/>
      <c r="E15" s="29"/>
      <c r="F15" s="29"/>
    </row>
    <row r="16" spans="1:6" ht="15">
      <c r="A16" s="28"/>
      <c r="B16" s="29"/>
      <c r="C16" s="29"/>
      <c r="D16" s="29"/>
      <c r="E16" s="29"/>
      <c r="F16" s="29"/>
    </row>
    <row r="17" spans="1:6" ht="15">
      <c r="A17" s="28"/>
      <c r="B17" s="29"/>
      <c r="C17" s="29"/>
      <c r="D17" s="29"/>
      <c r="E17" s="29"/>
      <c r="F17" s="29"/>
    </row>
    <row r="18" spans="1:6" ht="15">
      <c r="A18" s="28"/>
      <c r="B18" s="29"/>
      <c r="C18" s="29"/>
      <c r="D18" s="29"/>
      <c r="E18" s="29"/>
      <c r="F18" s="29"/>
    </row>
    <row r="19" spans="1:6" ht="15">
      <c r="A19" s="28"/>
      <c r="B19" s="29"/>
      <c r="C19" s="29"/>
      <c r="D19" s="29"/>
      <c r="E19" s="29"/>
      <c r="F19" s="29"/>
    </row>
    <row r="20" spans="1:6" ht="15">
      <c r="A20" s="28"/>
      <c r="B20" s="29"/>
      <c r="C20" s="29"/>
      <c r="D20" s="29"/>
      <c r="E20" s="29"/>
      <c r="F20" s="29"/>
    </row>
    <row r="21" spans="1:6" ht="15">
      <c r="A21" s="28"/>
      <c r="B21" s="29"/>
      <c r="C21" s="29"/>
      <c r="D21" s="29"/>
      <c r="E21" s="29"/>
      <c r="F21" s="29"/>
    </row>
    <row r="22" spans="1:6" ht="15">
      <c r="A22" s="28"/>
      <c r="B22" s="29"/>
      <c r="C22" s="29"/>
      <c r="D22" s="29"/>
      <c r="E22" s="29"/>
      <c r="F22" s="29"/>
    </row>
    <row r="23" spans="1:6" ht="15.75" thickBot="1">
      <c r="A23" s="30" t="s">
        <v>1048</v>
      </c>
      <c r="F23" s="20" t="s">
        <v>1049</v>
      </c>
    </row>
    <row r="24" spans="1:6" s="20" customFormat="1" ht="13.5" thickBot="1">
      <c r="A24" s="31" t="s">
        <v>1006</v>
      </c>
      <c r="B24" s="32" t="s">
        <v>1023</v>
      </c>
      <c r="C24" s="32" t="s">
        <v>1024</v>
      </c>
      <c r="D24" s="32" t="s">
        <v>1025</v>
      </c>
      <c r="E24" s="32" t="s">
        <v>1026</v>
      </c>
      <c r="F24" s="33" t="s">
        <v>1027</v>
      </c>
    </row>
    <row r="25" spans="1:6" ht="15.75" thickBot="1">
      <c r="A25" s="34" t="s">
        <v>1047</v>
      </c>
      <c r="B25" s="35">
        <v>547974</v>
      </c>
      <c r="C25" s="35">
        <v>460369</v>
      </c>
      <c r="D25" s="35">
        <v>416603</v>
      </c>
      <c r="E25" s="35">
        <v>649472</v>
      </c>
      <c r="F25" s="36">
        <v>247339</v>
      </c>
    </row>
    <row r="26" spans="1:6" ht="15">
      <c r="A26" s="37" t="s">
        <v>1032</v>
      </c>
      <c r="B26" s="38">
        <v>41232</v>
      </c>
      <c r="C26" s="38">
        <v>44659</v>
      </c>
      <c r="D26" s="38">
        <v>25094</v>
      </c>
      <c r="E26" s="38">
        <v>25769</v>
      </c>
      <c r="F26" s="39">
        <v>31043</v>
      </c>
    </row>
    <row r="27" spans="1:6" ht="15">
      <c r="A27" s="40" t="s">
        <v>1031</v>
      </c>
      <c r="B27" s="41">
        <v>27853</v>
      </c>
      <c r="C27" s="41">
        <v>34883</v>
      </c>
      <c r="D27" s="41">
        <v>31527</v>
      </c>
      <c r="E27" s="41">
        <v>31760</v>
      </c>
      <c r="F27" s="42">
        <v>14502</v>
      </c>
    </row>
    <row r="28" spans="1:6" ht="15">
      <c r="A28" s="40" t="s">
        <v>1036</v>
      </c>
      <c r="B28" s="41">
        <v>1205</v>
      </c>
      <c r="C28" s="41">
        <v>1128</v>
      </c>
      <c r="D28" s="41">
        <v>1171</v>
      </c>
      <c r="E28" s="41">
        <v>1323</v>
      </c>
      <c r="F28" s="42">
        <v>245</v>
      </c>
    </row>
    <row r="29" spans="1:6" ht="15">
      <c r="A29" s="40" t="s">
        <v>1033</v>
      </c>
      <c r="B29" s="41">
        <v>4047</v>
      </c>
      <c r="C29" s="41">
        <v>3410</v>
      </c>
      <c r="D29" s="41">
        <v>3594</v>
      </c>
      <c r="E29" s="41">
        <v>4589</v>
      </c>
      <c r="F29" s="42">
        <v>2187</v>
      </c>
    </row>
    <row r="30" spans="1:6" ht="15">
      <c r="A30" s="40" t="s">
        <v>1034</v>
      </c>
      <c r="B30" s="41">
        <v>473637</v>
      </c>
      <c r="C30" s="41">
        <v>376289</v>
      </c>
      <c r="D30" s="41">
        <v>355217</v>
      </c>
      <c r="E30" s="41">
        <v>585488</v>
      </c>
      <c r="F30" s="42">
        <v>199362</v>
      </c>
    </row>
    <row r="31" spans="1:6" ht="15.75" thickBot="1">
      <c r="A31" s="43" t="s">
        <v>1035</v>
      </c>
      <c r="B31" s="44">
        <v>0</v>
      </c>
      <c r="C31" s="44">
        <v>0</v>
      </c>
      <c r="D31" s="44">
        <v>0</v>
      </c>
      <c r="E31" s="44">
        <v>543</v>
      </c>
      <c r="F31" s="45">
        <v>0</v>
      </c>
    </row>
    <row r="32" spans="1:6" ht="15">
      <c r="A32" s="46" t="s">
        <v>1028</v>
      </c>
      <c r="B32" s="47">
        <v>66417</v>
      </c>
      <c r="C32" s="47">
        <v>77768</v>
      </c>
      <c r="D32" s="47">
        <v>80841</v>
      </c>
      <c r="E32" s="47">
        <v>83499</v>
      </c>
      <c r="F32" s="48">
        <v>52973</v>
      </c>
    </row>
    <row r="33" spans="1:6" ht="15">
      <c r="A33" s="40" t="s">
        <v>1029</v>
      </c>
      <c r="B33" s="41">
        <v>250</v>
      </c>
      <c r="C33" s="41">
        <v>1</v>
      </c>
      <c r="D33" s="41">
        <v>1</v>
      </c>
      <c r="E33" s="41">
        <v>0</v>
      </c>
      <c r="F33" s="42">
        <v>0</v>
      </c>
    </row>
    <row r="34" spans="1:6" ht="15">
      <c r="A34" s="40" t="s">
        <v>1030</v>
      </c>
      <c r="B34" s="41">
        <v>282</v>
      </c>
      <c r="C34" s="41">
        <v>978</v>
      </c>
      <c r="D34" s="41">
        <v>894</v>
      </c>
      <c r="E34" s="41">
        <v>62</v>
      </c>
      <c r="F34" s="42">
        <v>16</v>
      </c>
    </row>
    <row r="35" spans="1:6" ht="15.75" thickBot="1">
      <c r="A35" s="49" t="s">
        <v>1038</v>
      </c>
      <c r="B35" s="50">
        <v>8651</v>
      </c>
      <c r="C35" s="50">
        <v>5889</v>
      </c>
      <c r="D35" s="50">
        <v>6816</v>
      </c>
      <c r="E35" s="50">
        <v>7997</v>
      </c>
      <c r="F35" s="51">
        <v>1525</v>
      </c>
    </row>
    <row r="36" spans="1:6" ht="15.75" thickBot="1">
      <c r="A36" s="52" t="s">
        <v>1037</v>
      </c>
      <c r="B36" s="53">
        <v>623574</v>
      </c>
      <c r="C36" s="53">
        <v>545005</v>
      </c>
      <c r="D36" s="53">
        <v>505155</v>
      </c>
      <c r="E36" s="53">
        <v>741030</v>
      </c>
      <c r="F36" s="54">
        <v>301853</v>
      </c>
    </row>
  </sheetData>
  <printOptions/>
  <pageMargins left="0.7874015748031497" right="0.7874015748031497" top="0.5905511811023623" bottom="0.5905511811023623" header="0.31496062992125984" footer="0.5118110236220472"/>
  <pageSetup horizontalDpi="200" verticalDpi="200" orientation="landscape" paperSize="9" scale="95" r:id="rId2"/>
  <headerFooter alignWithMargins="0">
    <oddFooter>&amp;L&amp;"Arial,Dőlt"&amp;8&amp;Z&amp;F&amp;R&amp;9&amp;A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73">
      <selection activeCell="A87" sqref="A87"/>
    </sheetView>
  </sheetViews>
  <sheetFormatPr defaultColWidth="9.140625" defaultRowHeight="12.75"/>
  <cols>
    <col min="1" max="1" width="61.7109375" style="177" customWidth="1"/>
    <col min="2" max="2" width="9.421875" style="280" customWidth="1"/>
    <col min="3" max="3" width="11.28125" style="177" customWidth="1"/>
    <col min="4" max="5" width="12.7109375" style="177" customWidth="1"/>
    <col min="6" max="6" width="12.421875" style="177" customWidth="1"/>
    <col min="7" max="7" width="12.57421875" style="177" customWidth="1"/>
    <col min="8" max="16384" width="9.140625" style="177" customWidth="1"/>
  </cols>
  <sheetData>
    <row r="1" spans="1:7" ht="15">
      <c r="A1" s="266" t="s">
        <v>1003</v>
      </c>
      <c r="B1" s="607" t="s">
        <v>85</v>
      </c>
      <c r="C1" s="608"/>
      <c r="D1" s="608"/>
      <c r="F1" s="281" t="s">
        <v>168</v>
      </c>
      <c r="G1" s="282"/>
    </row>
    <row r="2" spans="1:7" ht="4.5" customHeight="1">
      <c r="A2" s="266"/>
      <c r="F2" s="281"/>
      <c r="G2" s="282"/>
    </row>
    <row r="3" spans="1:7" s="266" customFormat="1" ht="14.25">
      <c r="A3" s="171" t="s">
        <v>1006</v>
      </c>
      <c r="B3" s="171" t="s">
        <v>1190</v>
      </c>
      <c r="C3" s="283" t="s">
        <v>1051</v>
      </c>
      <c r="D3" s="171">
        <v>2007</v>
      </c>
      <c r="E3" s="171">
        <v>2008</v>
      </c>
      <c r="F3" s="171">
        <v>2009</v>
      </c>
      <c r="G3" s="283">
        <v>40359</v>
      </c>
    </row>
    <row r="4" spans="1:7" ht="15">
      <c r="A4" s="284" t="s">
        <v>1052</v>
      </c>
      <c r="B4" s="285"/>
      <c r="C4" s="286"/>
      <c r="D4" s="286"/>
      <c r="E4" s="286"/>
      <c r="F4" s="286"/>
      <c r="G4" s="286"/>
    </row>
    <row r="5" spans="1:7" ht="15">
      <c r="A5" s="287" t="s">
        <v>1053</v>
      </c>
      <c r="B5" s="285"/>
      <c r="C5" s="286"/>
      <c r="D5" s="286"/>
      <c r="E5" s="286"/>
      <c r="F5" s="286"/>
      <c r="G5" s="286"/>
    </row>
    <row r="6" spans="1:7" ht="15">
      <c r="A6" s="288" t="s">
        <v>1054</v>
      </c>
      <c r="B6" s="285" t="s">
        <v>1055</v>
      </c>
      <c r="C6" s="286">
        <v>60</v>
      </c>
      <c r="D6" s="286">
        <v>65</v>
      </c>
      <c r="E6" s="286">
        <v>65</v>
      </c>
      <c r="F6" s="286">
        <v>65</v>
      </c>
      <c r="G6" s="286">
        <v>65</v>
      </c>
    </row>
    <row r="7" spans="1:7" ht="15">
      <c r="A7" s="288" t="s">
        <v>1056</v>
      </c>
      <c r="B7" s="285" t="s">
        <v>1057</v>
      </c>
      <c r="C7" s="286">
        <v>68</v>
      </c>
      <c r="D7" s="286" t="s">
        <v>1058</v>
      </c>
      <c r="E7" s="286" t="s">
        <v>1059</v>
      </c>
      <c r="F7" s="286" t="s">
        <v>1060</v>
      </c>
      <c r="G7" s="286" t="s">
        <v>1061</v>
      </c>
    </row>
    <row r="8" spans="1:7" ht="15">
      <c r="A8" s="288" t="s">
        <v>1062</v>
      </c>
      <c r="B8" s="285" t="s">
        <v>1055</v>
      </c>
      <c r="C8" s="286">
        <v>6</v>
      </c>
      <c r="D8" s="286">
        <v>7</v>
      </c>
      <c r="E8" s="286">
        <v>7</v>
      </c>
      <c r="F8" s="286">
        <v>7</v>
      </c>
      <c r="G8" s="286">
        <v>7</v>
      </c>
    </row>
    <row r="9" spans="1:7" ht="15">
      <c r="A9" s="288" t="s">
        <v>1063</v>
      </c>
      <c r="B9" s="285" t="s">
        <v>1057</v>
      </c>
      <c r="C9" s="286">
        <v>12</v>
      </c>
      <c r="D9" s="286">
        <v>13</v>
      </c>
      <c r="E9" s="286">
        <v>13</v>
      </c>
      <c r="F9" s="286">
        <v>13</v>
      </c>
      <c r="G9" s="286">
        <v>13</v>
      </c>
    </row>
    <row r="10" spans="1:7" ht="15">
      <c r="A10" s="288" t="s">
        <v>1064</v>
      </c>
      <c r="B10" s="285" t="s">
        <v>1065</v>
      </c>
      <c r="C10" s="286">
        <v>113.3</v>
      </c>
      <c r="D10" s="286" t="s">
        <v>1066</v>
      </c>
      <c r="E10" s="286" t="s">
        <v>1067</v>
      </c>
      <c r="F10" s="286" t="s">
        <v>1068</v>
      </c>
      <c r="G10" s="286" t="s">
        <v>1069</v>
      </c>
    </row>
    <row r="11" spans="1:7" ht="15">
      <c r="A11" s="288" t="s">
        <v>1070</v>
      </c>
      <c r="B11" s="285" t="s">
        <v>1057</v>
      </c>
      <c r="C11" s="286">
        <v>11.3</v>
      </c>
      <c r="D11" s="286" t="s">
        <v>1071</v>
      </c>
      <c r="E11" s="286" t="s">
        <v>1072</v>
      </c>
      <c r="F11" s="286" t="s">
        <v>1073</v>
      </c>
      <c r="G11" s="286" t="s">
        <v>1074</v>
      </c>
    </row>
    <row r="12" spans="1:7" ht="15">
      <c r="A12" s="288" t="s">
        <v>1075</v>
      </c>
      <c r="B12" s="285" t="s">
        <v>1057</v>
      </c>
      <c r="C12" s="286">
        <v>5.66</v>
      </c>
      <c r="D12" s="286" t="s">
        <v>1076</v>
      </c>
      <c r="E12" s="286" t="s">
        <v>1077</v>
      </c>
      <c r="F12" s="286" t="s">
        <v>1078</v>
      </c>
      <c r="G12" s="286" t="s">
        <v>1079</v>
      </c>
    </row>
    <row r="13" spans="1:7" ht="15">
      <c r="A13" s="287" t="s">
        <v>1080</v>
      </c>
      <c r="B13" s="285"/>
      <c r="C13" s="286"/>
      <c r="D13" s="286"/>
      <c r="E13" s="286"/>
      <c r="F13" s="286"/>
      <c r="G13" s="286"/>
    </row>
    <row r="14" spans="1:7" ht="15">
      <c r="A14" s="288" t="s">
        <v>1054</v>
      </c>
      <c r="B14" s="285" t="s">
        <v>1055</v>
      </c>
      <c r="C14" s="286">
        <v>712</v>
      </c>
      <c r="D14" s="286">
        <v>664</v>
      </c>
      <c r="E14" s="286">
        <v>643</v>
      </c>
      <c r="F14" s="286">
        <v>643</v>
      </c>
      <c r="G14" s="286">
        <v>643</v>
      </c>
    </row>
    <row r="15" spans="1:7" ht="15">
      <c r="A15" s="288" t="s">
        <v>1081</v>
      </c>
      <c r="B15" s="285" t="s">
        <v>1057</v>
      </c>
      <c r="C15" s="286">
        <v>629</v>
      </c>
      <c r="D15" s="286">
        <v>574</v>
      </c>
      <c r="E15" s="286">
        <v>566</v>
      </c>
      <c r="F15" s="286">
        <v>548</v>
      </c>
      <c r="G15" s="286">
        <v>600</v>
      </c>
    </row>
    <row r="16" spans="1:7" ht="15">
      <c r="A16" s="288" t="s">
        <v>1062</v>
      </c>
      <c r="B16" s="285" t="s">
        <v>1055</v>
      </c>
      <c r="C16" s="286">
        <v>27</v>
      </c>
      <c r="D16" s="286">
        <v>27</v>
      </c>
      <c r="E16" s="286">
        <v>26</v>
      </c>
      <c r="F16" s="286">
        <v>26</v>
      </c>
      <c r="G16" s="286">
        <v>26</v>
      </c>
    </row>
    <row r="17" spans="1:7" ht="15">
      <c r="A17" s="288" t="s">
        <v>1082</v>
      </c>
      <c r="B17" s="285" t="s">
        <v>1057</v>
      </c>
      <c r="C17" s="286">
        <v>55</v>
      </c>
      <c r="D17" s="286">
        <v>55</v>
      </c>
      <c r="E17" s="286">
        <v>55</v>
      </c>
      <c r="F17" s="286">
        <v>53</v>
      </c>
      <c r="G17" s="286">
        <v>53</v>
      </c>
    </row>
    <row r="18" spans="1:7" ht="15">
      <c r="A18" s="288" t="s">
        <v>1083</v>
      </c>
      <c r="B18" s="285" t="s">
        <v>1065</v>
      </c>
      <c r="C18" s="286">
        <v>88.3</v>
      </c>
      <c r="D18" s="286">
        <v>84.9</v>
      </c>
      <c r="E18" s="286">
        <v>88.02</v>
      </c>
      <c r="F18" s="286">
        <v>85.22</v>
      </c>
      <c r="G18" s="286">
        <v>93.31</v>
      </c>
    </row>
    <row r="19" spans="1:7" ht="15">
      <c r="A19" s="288" t="s">
        <v>1084</v>
      </c>
      <c r="B19" s="285" t="s">
        <v>1057</v>
      </c>
      <c r="C19" s="286">
        <v>23.3</v>
      </c>
      <c r="D19" s="286">
        <v>21.3</v>
      </c>
      <c r="E19" s="286">
        <v>21.8</v>
      </c>
      <c r="F19" s="286">
        <v>21</v>
      </c>
      <c r="G19" s="286">
        <v>23.07</v>
      </c>
    </row>
    <row r="20" spans="1:7" ht="15">
      <c r="A20" s="288" t="s">
        <v>1085</v>
      </c>
      <c r="B20" s="285" t="s">
        <v>1057</v>
      </c>
      <c r="C20" s="286">
        <v>11.4</v>
      </c>
      <c r="D20" s="286">
        <v>10.4</v>
      </c>
      <c r="E20" s="286">
        <v>10.3</v>
      </c>
      <c r="F20" s="286">
        <v>10.3</v>
      </c>
      <c r="G20" s="286">
        <v>11.3</v>
      </c>
    </row>
    <row r="21" spans="1:7" ht="15">
      <c r="A21" s="284" t="s">
        <v>1086</v>
      </c>
      <c r="B21" s="285"/>
      <c r="C21" s="286"/>
      <c r="D21" s="286"/>
      <c r="E21" s="286"/>
      <c r="F21" s="286"/>
      <c r="G21" s="286"/>
    </row>
    <row r="22" spans="1:7" s="291" customFormat="1" ht="15">
      <c r="A22" s="289" t="s">
        <v>1087</v>
      </c>
      <c r="B22" s="290"/>
      <c r="C22" s="290"/>
      <c r="D22" s="290"/>
      <c r="E22" s="290"/>
      <c r="F22" s="290"/>
      <c r="G22" s="290"/>
    </row>
    <row r="23" spans="1:7" s="291" customFormat="1" ht="15">
      <c r="A23" s="290" t="s">
        <v>1185</v>
      </c>
      <c r="B23" s="292" t="s">
        <v>1055</v>
      </c>
      <c r="C23" s="290">
        <v>74</v>
      </c>
      <c r="D23" s="290">
        <v>62</v>
      </c>
      <c r="E23" s="290">
        <v>62</v>
      </c>
      <c r="F23" s="290">
        <v>62</v>
      </c>
      <c r="G23" s="290">
        <v>62</v>
      </c>
    </row>
    <row r="24" spans="1:7" s="291" customFormat="1" ht="15">
      <c r="A24" s="290" t="s">
        <v>1088</v>
      </c>
      <c r="B24" s="292" t="s">
        <v>1055</v>
      </c>
      <c r="C24" s="290">
        <v>8</v>
      </c>
      <c r="D24" s="290">
        <v>7</v>
      </c>
      <c r="E24" s="290">
        <v>7</v>
      </c>
      <c r="F24" s="290">
        <v>7</v>
      </c>
      <c r="G24" s="290">
        <v>7</v>
      </c>
    </row>
    <row r="25" spans="1:7" s="291" customFormat="1" ht="15">
      <c r="A25" s="290" t="s">
        <v>1186</v>
      </c>
      <c r="B25" s="292" t="s">
        <v>1055</v>
      </c>
      <c r="C25" s="290">
        <v>3</v>
      </c>
      <c r="D25" s="290">
        <v>3</v>
      </c>
      <c r="E25" s="290">
        <v>4</v>
      </c>
      <c r="F25" s="290">
        <v>5</v>
      </c>
      <c r="G25" s="290">
        <v>5</v>
      </c>
    </row>
    <row r="26" spans="1:7" s="291" customFormat="1" ht="15">
      <c r="A26" s="290" t="s">
        <v>1089</v>
      </c>
      <c r="B26" s="292" t="s">
        <v>1055</v>
      </c>
      <c r="C26" s="290">
        <v>7</v>
      </c>
      <c r="D26" s="290">
        <v>6</v>
      </c>
      <c r="E26" s="290">
        <v>6</v>
      </c>
      <c r="F26" s="290">
        <v>6</v>
      </c>
      <c r="G26" s="290">
        <v>6</v>
      </c>
    </row>
    <row r="27" spans="1:7" s="291" customFormat="1" ht="15">
      <c r="A27" s="293" t="s">
        <v>1090</v>
      </c>
      <c r="B27" s="290"/>
      <c r="C27" s="290"/>
      <c r="D27" s="290"/>
      <c r="E27" s="290"/>
      <c r="F27" s="290"/>
      <c r="G27" s="290"/>
    </row>
    <row r="28" spans="1:7" s="291" customFormat="1" ht="15">
      <c r="A28" s="289" t="s">
        <v>1087</v>
      </c>
      <c r="B28" s="290"/>
      <c r="C28" s="290"/>
      <c r="D28" s="290"/>
      <c r="E28" s="290"/>
      <c r="F28" s="290"/>
      <c r="G28" s="290"/>
    </row>
    <row r="29" spans="1:7" s="291" customFormat="1" ht="15">
      <c r="A29" s="290" t="s">
        <v>1091</v>
      </c>
      <c r="B29" s="292" t="s">
        <v>1057</v>
      </c>
      <c r="C29" s="294">
        <v>1355</v>
      </c>
      <c r="D29" s="294">
        <v>1291</v>
      </c>
      <c r="E29" s="294">
        <v>1269</v>
      </c>
      <c r="F29" s="294">
        <v>1240</v>
      </c>
      <c r="G29" s="294">
        <v>1240</v>
      </c>
    </row>
    <row r="30" spans="1:7" s="291" customFormat="1" ht="15">
      <c r="A30" s="290" t="s">
        <v>679</v>
      </c>
      <c r="B30" s="292" t="s">
        <v>1055</v>
      </c>
      <c r="C30" s="290">
        <v>63</v>
      </c>
      <c r="D30" s="290">
        <v>58</v>
      </c>
      <c r="E30" s="290">
        <v>58</v>
      </c>
      <c r="F30" s="290">
        <v>59</v>
      </c>
      <c r="G30" s="290">
        <v>59</v>
      </c>
    </row>
    <row r="31" spans="1:7" s="291" customFormat="1" ht="15">
      <c r="A31" s="290" t="s">
        <v>1187</v>
      </c>
      <c r="B31" s="292" t="s">
        <v>1057</v>
      </c>
      <c r="C31" s="290">
        <v>132</v>
      </c>
      <c r="D31" s="290">
        <v>128</v>
      </c>
      <c r="E31" s="290">
        <v>126</v>
      </c>
      <c r="F31" s="290">
        <v>127</v>
      </c>
      <c r="G31" s="290">
        <v>127</v>
      </c>
    </row>
    <row r="32" spans="1:7" s="291" customFormat="1" ht="15">
      <c r="A32" s="290" t="s">
        <v>1093</v>
      </c>
      <c r="B32" s="292" t="s">
        <v>1057</v>
      </c>
      <c r="C32" s="290">
        <v>14</v>
      </c>
      <c r="D32" s="290">
        <v>14</v>
      </c>
      <c r="E32" s="290">
        <v>14</v>
      </c>
      <c r="F32" s="290">
        <v>14</v>
      </c>
      <c r="G32" s="290">
        <v>14</v>
      </c>
    </row>
    <row r="33" spans="1:7" s="291" customFormat="1" ht="15">
      <c r="A33" s="290" t="s">
        <v>1188</v>
      </c>
      <c r="B33" s="292" t="s">
        <v>1057</v>
      </c>
      <c r="C33" s="290">
        <v>380</v>
      </c>
      <c r="D33" s="290">
        <v>352</v>
      </c>
      <c r="E33" s="290">
        <v>332</v>
      </c>
      <c r="F33" s="290">
        <v>346</v>
      </c>
      <c r="G33" s="290">
        <v>346</v>
      </c>
    </row>
    <row r="34" spans="1:7" s="291" customFormat="1" ht="15">
      <c r="A34" s="295" t="s">
        <v>1094</v>
      </c>
      <c r="B34" s="292" t="s">
        <v>1057</v>
      </c>
      <c r="C34" s="296">
        <f>C29/(C23+C24)</f>
        <v>16.524390243902438</v>
      </c>
      <c r="D34" s="296">
        <f>D29/(D23+D24)</f>
        <v>18.71014492753623</v>
      </c>
      <c r="E34" s="296">
        <f>E29/(E23+E24)</f>
        <v>18.391304347826086</v>
      </c>
      <c r="F34" s="296">
        <f>F29/(F23+F24)</f>
        <v>17.971014492753625</v>
      </c>
      <c r="G34" s="296">
        <f>G29/(G23+G24)</f>
        <v>17.971014492753625</v>
      </c>
    </row>
    <row r="35" spans="1:7" s="291" customFormat="1" ht="15">
      <c r="A35" s="290" t="s">
        <v>1189</v>
      </c>
      <c r="B35" s="292" t="s">
        <v>1055</v>
      </c>
      <c r="C35" s="296">
        <f>C30/C23</f>
        <v>0.8513513513513513</v>
      </c>
      <c r="D35" s="296">
        <f>D30/D23</f>
        <v>0.9354838709677419</v>
      </c>
      <c r="E35" s="296">
        <f>E30/E23</f>
        <v>0.9354838709677419</v>
      </c>
      <c r="F35" s="296">
        <f>F30/F23</f>
        <v>0.9516129032258065</v>
      </c>
      <c r="G35" s="296">
        <f>G30/G23</f>
        <v>0.9516129032258065</v>
      </c>
    </row>
    <row r="36" spans="1:7" s="291" customFormat="1" ht="15">
      <c r="A36" s="290" t="s">
        <v>1095</v>
      </c>
      <c r="B36" s="292" t="s">
        <v>1057</v>
      </c>
      <c r="C36" s="296">
        <f>C29/C30</f>
        <v>21.50793650793651</v>
      </c>
      <c r="D36" s="296">
        <f>D29/D30</f>
        <v>22.25862068965517</v>
      </c>
      <c r="E36" s="296">
        <f>E29/E30</f>
        <v>21.879310344827587</v>
      </c>
      <c r="F36" s="296">
        <f>F29/F30</f>
        <v>21.016949152542374</v>
      </c>
      <c r="G36" s="296">
        <f>G29/G30</f>
        <v>21.016949152542374</v>
      </c>
    </row>
    <row r="37" spans="1:7" s="291" customFormat="1" ht="15">
      <c r="A37" s="290" t="s">
        <v>1096</v>
      </c>
      <c r="B37" s="292" t="s">
        <v>1057</v>
      </c>
      <c r="C37" s="296">
        <f>C29/C31</f>
        <v>10.265151515151516</v>
      </c>
      <c r="D37" s="296">
        <f>D29/D31</f>
        <v>10.0859375</v>
      </c>
      <c r="E37" s="296">
        <f>E29/E31</f>
        <v>10.071428571428571</v>
      </c>
      <c r="F37" s="296">
        <f>F29/F31</f>
        <v>9.763779527559056</v>
      </c>
      <c r="G37" s="296">
        <f>G29/G31</f>
        <v>9.763779527559056</v>
      </c>
    </row>
    <row r="38" spans="1:7" s="291" customFormat="1" ht="15">
      <c r="A38" s="289" t="s">
        <v>1097</v>
      </c>
      <c r="B38" s="290"/>
      <c r="C38" s="290"/>
      <c r="D38" s="290"/>
      <c r="E38" s="290"/>
      <c r="F38" s="290"/>
      <c r="G38" s="290"/>
    </row>
    <row r="39" spans="1:7" s="291" customFormat="1" ht="15">
      <c r="A39" s="290" t="s">
        <v>1092</v>
      </c>
      <c r="B39" s="292" t="s">
        <v>1057</v>
      </c>
      <c r="C39" s="290">
        <v>1</v>
      </c>
      <c r="D39" s="290">
        <v>1</v>
      </c>
      <c r="E39" s="290">
        <v>1</v>
      </c>
      <c r="F39" s="290">
        <v>1</v>
      </c>
      <c r="G39" s="290">
        <v>1</v>
      </c>
    </row>
    <row r="40" spans="1:7" s="291" customFormat="1" ht="15">
      <c r="A40" s="290" t="s">
        <v>1098</v>
      </c>
      <c r="B40" s="292" t="s">
        <v>1055</v>
      </c>
      <c r="C40" s="290">
        <v>16</v>
      </c>
      <c r="D40" s="290">
        <v>20</v>
      </c>
      <c r="E40" s="290">
        <v>20</v>
      </c>
      <c r="F40" s="290">
        <v>20</v>
      </c>
      <c r="G40" s="290">
        <v>20</v>
      </c>
    </row>
    <row r="41" spans="1:7" s="291" customFormat="1" ht="15">
      <c r="A41" s="290" t="s">
        <v>1099</v>
      </c>
      <c r="B41" s="292" t="s">
        <v>1057</v>
      </c>
      <c r="C41" s="290">
        <v>16</v>
      </c>
      <c r="D41" s="290">
        <v>13</v>
      </c>
      <c r="E41" s="290">
        <v>16</v>
      </c>
      <c r="F41" s="290">
        <v>15</v>
      </c>
      <c r="G41" s="290">
        <v>15</v>
      </c>
    </row>
    <row r="42" spans="1:7" s="291" customFormat="1" ht="15">
      <c r="A42" s="290" t="s">
        <v>1083</v>
      </c>
      <c r="B42" s="292" t="s">
        <v>1065</v>
      </c>
      <c r="C42" s="297">
        <f>C41/C40</f>
        <v>1</v>
      </c>
      <c r="D42" s="297">
        <f>D41/D40</f>
        <v>0.65</v>
      </c>
      <c r="E42" s="297">
        <f>E41/E40</f>
        <v>0.8</v>
      </c>
      <c r="F42" s="297">
        <f>F41/F40</f>
        <v>0.75</v>
      </c>
      <c r="G42" s="297">
        <f>G41/G40</f>
        <v>0.75</v>
      </c>
    </row>
    <row r="43" spans="1:7" ht="15">
      <c r="A43" s="284" t="s">
        <v>1100</v>
      </c>
      <c r="B43" s="285"/>
      <c r="C43" s="286"/>
      <c r="D43" s="286"/>
      <c r="E43" s="286"/>
      <c r="F43" s="286"/>
      <c r="G43" s="286"/>
    </row>
    <row r="44" spans="1:7" ht="15">
      <c r="A44" s="287" t="s">
        <v>1101</v>
      </c>
      <c r="B44" s="285"/>
      <c r="C44" s="286"/>
      <c r="D44" s="286"/>
      <c r="E44" s="286"/>
      <c r="F44" s="286"/>
      <c r="G44" s="286"/>
    </row>
    <row r="45" spans="1:7" ht="15">
      <c r="A45" s="288" t="s">
        <v>1102</v>
      </c>
      <c r="B45" s="285" t="s">
        <v>1103</v>
      </c>
      <c r="C45" s="286">
        <v>30</v>
      </c>
      <c r="D45" s="286">
        <v>79</v>
      </c>
      <c r="E45" s="286">
        <v>79</v>
      </c>
      <c r="F45" s="286">
        <v>79</v>
      </c>
      <c r="G45" s="286">
        <v>79</v>
      </c>
    </row>
    <row r="46" spans="1:7" ht="15">
      <c r="A46" s="288" t="s">
        <v>1104</v>
      </c>
      <c r="B46" s="285" t="s">
        <v>1103</v>
      </c>
      <c r="C46" s="286">
        <v>30</v>
      </c>
      <c r="D46" s="286">
        <v>79</v>
      </c>
      <c r="E46" s="286">
        <v>79</v>
      </c>
      <c r="F46" s="286">
        <v>79</v>
      </c>
      <c r="G46" s="286">
        <v>79</v>
      </c>
    </row>
    <row r="47" spans="1:7" ht="15">
      <c r="A47" s="288" t="s">
        <v>1105</v>
      </c>
      <c r="B47" s="285" t="s">
        <v>1057</v>
      </c>
      <c r="C47" s="286">
        <v>30</v>
      </c>
      <c r="D47" s="286">
        <v>79</v>
      </c>
      <c r="E47" s="286">
        <v>79</v>
      </c>
      <c r="F47" s="286">
        <v>79</v>
      </c>
      <c r="G47" s="286">
        <v>79</v>
      </c>
    </row>
    <row r="48" spans="1:7" ht="15">
      <c r="A48" s="288" t="s">
        <v>1106</v>
      </c>
      <c r="B48" s="285" t="s">
        <v>1065</v>
      </c>
      <c r="C48" s="286">
        <v>100</v>
      </c>
      <c r="D48" s="286">
        <v>100</v>
      </c>
      <c r="E48" s="286">
        <v>100</v>
      </c>
      <c r="F48" s="286">
        <v>100</v>
      </c>
      <c r="G48" s="286">
        <v>100</v>
      </c>
    </row>
    <row r="49" spans="1:7" ht="15">
      <c r="A49" s="288" t="s">
        <v>1107</v>
      </c>
      <c r="B49" s="285" t="s">
        <v>1065</v>
      </c>
      <c r="C49" s="286">
        <v>100</v>
      </c>
      <c r="D49" s="286">
        <v>100</v>
      </c>
      <c r="E49" s="286">
        <v>100</v>
      </c>
      <c r="F49" s="286">
        <v>100</v>
      </c>
      <c r="G49" s="286">
        <v>100</v>
      </c>
    </row>
    <row r="50" spans="1:7" ht="15">
      <c r="A50" s="287" t="s">
        <v>1108</v>
      </c>
      <c r="B50" s="285"/>
      <c r="C50" s="286"/>
      <c r="D50" s="286"/>
      <c r="E50" s="286"/>
      <c r="F50" s="286"/>
      <c r="G50" s="286"/>
    </row>
    <row r="51" spans="1:7" ht="15">
      <c r="A51" s="288" t="s">
        <v>1102</v>
      </c>
      <c r="B51" s="285" t="s">
        <v>1103</v>
      </c>
      <c r="C51" s="286">
        <v>30</v>
      </c>
      <c r="D51" s="286">
        <v>30</v>
      </c>
      <c r="E51" s="286">
        <v>30</v>
      </c>
      <c r="F51" s="286">
        <v>30</v>
      </c>
      <c r="G51" s="286">
        <v>30</v>
      </c>
    </row>
    <row r="52" spans="1:7" ht="15">
      <c r="A52" s="288" t="s">
        <v>1104</v>
      </c>
      <c r="B52" s="285" t="s">
        <v>1103</v>
      </c>
      <c r="C52" s="286">
        <v>30</v>
      </c>
      <c r="D52" s="286">
        <v>30</v>
      </c>
      <c r="E52" s="286">
        <v>30</v>
      </c>
      <c r="F52" s="286">
        <v>30</v>
      </c>
      <c r="G52" s="286">
        <v>30</v>
      </c>
    </row>
    <row r="53" spans="1:7" ht="15">
      <c r="A53" s="288" t="s">
        <v>1105</v>
      </c>
      <c r="B53" s="285" t="s">
        <v>1057</v>
      </c>
      <c r="C53" s="286">
        <v>30</v>
      </c>
      <c r="D53" s="286">
        <v>30</v>
      </c>
      <c r="E53" s="286">
        <v>30</v>
      </c>
      <c r="F53" s="286">
        <v>30</v>
      </c>
      <c r="G53" s="286">
        <v>30</v>
      </c>
    </row>
    <row r="54" spans="1:7" ht="15">
      <c r="A54" s="288" t="s">
        <v>1106</v>
      </c>
      <c r="B54" s="285" t="s">
        <v>1065</v>
      </c>
      <c r="C54" s="286">
        <v>100</v>
      </c>
      <c r="D54" s="286">
        <v>100</v>
      </c>
      <c r="E54" s="286">
        <v>100</v>
      </c>
      <c r="F54" s="286">
        <v>100</v>
      </c>
      <c r="G54" s="286">
        <v>100</v>
      </c>
    </row>
    <row r="55" spans="1:7" ht="15">
      <c r="A55" s="288" t="s">
        <v>1107</v>
      </c>
      <c r="B55" s="285" t="s">
        <v>1065</v>
      </c>
      <c r="C55" s="286">
        <v>100</v>
      </c>
      <c r="D55" s="286">
        <v>100</v>
      </c>
      <c r="E55" s="286">
        <v>100</v>
      </c>
      <c r="F55" s="286">
        <v>100</v>
      </c>
      <c r="G55" s="286">
        <v>100</v>
      </c>
    </row>
    <row r="56" spans="1:7" ht="15">
      <c r="A56" s="298" t="s">
        <v>1109</v>
      </c>
      <c r="B56" s="285"/>
      <c r="C56" s="286"/>
      <c r="D56" s="286"/>
      <c r="E56" s="286"/>
      <c r="F56" s="286"/>
      <c r="G56" s="286"/>
    </row>
    <row r="57" spans="1:7" ht="15">
      <c r="A57" s="179" t="s">
        <v>1102</v>
      </c>
      <c r="B57" s="285" t="s">
        <v>1057</v>
      </c>
      <c r="C57" s="286">
        <v>50</v>
      </c>
      <c r="D57" s="286">
        <v>54</v>
      </c>
      <c r="E57" s="286">
        <v>60</v>
      </c>
      <c r="F57" s="286">
        <v>60</v>
      </c>
      <c r="G57" s="286">
        <v>60</v>
      </c>
    </row>
    <row r="58" spans="1:7" ht="15">
      <c r="A58" s="179" t="s">
        <v>1110</v>
      </c>
      <c r="B58" s="285" t="s">
        <v>1065</v>
      </c>
      <c r="C58" s="286">
        <v>100</v>
      </c>
      <c r="D58" s="286">
        <v>100</v>
      </c>
      <c r="E58" s="286">
        <v>100</v>
      </c>
      <c r="F58" s="286">
        <v>100</v>
      </c>
      <c r="G58" s="286">
        <v>100</v>
      </c>
    </row>
    <row r="59" spans="1:7" ht="15">
      <c r="A59" s="298" t="s">
        <v>1111</v>
      </c>
      <c r="B59" s="285"/>
      <c r="C59" s="286"/>
      <c r="D59" s="286"/>
      <c r="E59" s="286"/>
      <c r="F59" s="286"/>
      <c r="G59" s="286"/>
    </row>
    <row r="60" spans="1:7" ht="15">
      <c r="A60" s="179" t="s">
        <v>1112</v>
      </c>
      <c r="B60" s="285" t="s">
        <v>1055</v>
      </c>
      <c r="C60" s="286">
        <v>13</v>
      </c>
      <c r="D60" s="286">
        <v>13</v>
      </c>
      <c r="E60" s="286">
        <v>13</v>
      </c>
      <c r="F60" s="286">
        <v>13</v>
      </c>
      <c r="G60" s="286">
        <v>13</v>
      </c>
    </row>
    <row r="61" spans="1:7" ht="15">
      <c r="A61" s="179" t="s">
        <v>1113</v>
      </c>
      <c r="B61" s="285" t="s">
        <v>1055</v>
      </c>
      <c r="C61" s="286">
        <v>13</v>
      </c>
      <c r="D61" s="286">
        <v>13</v>
      </c>
      <c r="E61" s="286">
        <v>13</v>
      </c>
      <c r="F61" s="286">
        <v>13</v>
      </c>
      <c r="G61" s="286">
        <v>13</v>
      </c>
    </row>
    <row r="62" spans="1:7" ht="15">
      <c r="A62" s="179" t="s">
        <v>1114</v>
      </c>
      <c r="B62" s="285" t="s">
        <v>1057</v>
      </c>
      <c r="C62" s="286">
        <v>13</v>
      </c>
      <c r="D62" s="286">
        <v>13</v>
      </c>
      <c r="E62" s="286">
        <v>13</v>
      </c>
      <c r="F62" s="286">
        <v>13</v>
      </c>
      <c r="G62" s="286">
        <v>13</v>
      </c>
    </row>
    <row r="63" spans="1:7" ht="15">
      <c r="A63" s="298" t="s">
        <v>1115</v>
      </c>
      <c r="B63" s="285"/>
      <c r="C63" s="286"/>
      <c r="D63" s="286"/>
      <c r="E63" s="286"/>
      <c r="F63" s="286"/>
      <c r="G63" s="286"/>
    </row>
    <row r="64" spans="1:7" ht="15">
      <c r="A64" s="179" t="s">
        <v>1116</v>
      </c>
      <c r="B64" s="285" t="s">
        <v>1055</v>
      </c>
      <c r="C64" s="286">
        <v>14279</v>
      </c>
      <c r="D64" s="286">
        <v>12937</v>
      </c>
      <c r="E64" s="286">
        <v>13911</v>
      </c>
      <c r="F64" s="605" t="s">
        <v>1117</v>
      </c>
      <c r="G64" s="605"/>
    </row>
    <row r="65" spans="1:7" ht="15">
      <c r="A65" s="179" t="s">
        <v>1118</v>
      </c>
      <c r="B65" s="285" t="s">
        <v>1055</v>
      </c>
      <c r="C65" s="286">
        <v>14195</v>
      </c>
      <c r="D65" s="286">
        <v>12937</v>
      </c>
      <c r="E65" s="286">
        <v>13911</v>
      </c>
      <c r="F65" s="605"/>
      <c r="G65" s="605"/>
    </row>
    <row r="66" spans="1:7" ht="15">
      <c r="A66" s="179" t="s">
        <v>1119</v>
      </c>
      <c r="B66" s="285" t="s">
        <v>1055</v>
      </c>
      <c r="C66" s="286">
        <v>84</v>
      </c>
      <c r="D66" s="286"/>
      <c r="E66" s="286"/>
      <c r="F66" s="605"/>
      <c r="G66" s="605"/>
    </row>
    <row r="67" spans="1:7" ht="15">
      <c r="A67" s="288" t="s">
        <v>1120</v>
      </c>
      <c r="B67" s="285" t="s">
        <v>1055</v>
      </c>
      <c r="C67" s="286">
        <v>99212</v>
      </c>
      <c r="D67" s="286">
        <v>70672</v>
      </c>
      <c r="E67" s="286">
        <v>74553</v>
      </c>
      <c r="F67" s="286">
        <v>69200</v>
      </c>
      <c r="G67" s="286">
        <v>40040</v>
      </c>
    </row>
    <row r="68" spans="1:7" ht="15">
      <c r="A68" s="288" t="s">
        <v>1121</v>
      </c>
      <c r="B68" s="285" t="s">
        <v>1055</v>
      </c>
      <c r="C68" s="286">
        <v>99106</v>
      </c>
      <c r="D68" s="286">
        <v>70672</v>
      </c>
      <c r="E68" s="286">
        <v>74553</v>
      </c>
      <c r="F68" s="286">
        <v>69200</v>
      </c>
      <c r="G68" s="286">
        <v>40040</v>
      </c>
    </row>
    <row r="69" spans="1:7" ht="30">
      <c r="A69" s="287" t="s">
        <v>1122</v>
      </c>
      <c r="B69" s="285"/>
      <c r="C69" s="286"/>
      <c r="D69" s="286"/>
      <c r="E69" s="286"/>
      <c r="F69" s="286"/>
      <c r="G69" s="299" t="s">
        <v>1231</v>
      </c>
    </row>
    <row r="70" spans="1:7" ht="15">
      <c r="A70" s="288" t="s">
        <v>1123</v>
      </c>
      <c r="B70" s="285" t="s">
        <v>1124</v>
      </c>
      <c r="C70" s="300">
        <f>727000/365</f>
        <v>1991.7808219178082</v>
      </c>
      <c r="D70" s="300">
        <f>742000/365</f>
        <v>2032.876712328767</v>
      </c>
      <c r="E70" s="300">
        <f>746000/365</f>
        <v>2043.835616438356</v>
      </c>
      <c r="F70" s="300">
        <f>726000/365</f>
        <v>1989.041095890411</v>
      </c>
      <c r="G70" s="300">
        <f>342000/365*2</f>
        <v>1873.972602739726</v>
      </c>
    </row>
    <row r="71" spans="1:7" ht="15">
      <c r="A71" s="288" t="s">
        <v>1125</v>
      </c>
      <c r="B71" s="285" t="s">
        <v>1126</v>
      </c>
      <c r="C71" s="286">
        <v>91.4</v>
      </c>
      <c r="D71" s="286">
        <v>91.4</v>
      </c>
      <c r="E71" s="286">
        <v>91.4</v>
      </c>
      <c r="F71" s="286">
        <v>91.4</v>
      </c>
      <c r="G71" s="286">
        <v>91.4</v>
      </c>
    </row>
    <row r="72" spans="1:7" ht="15">
      <c r="A72" s="288" t="s">
        <v>1127</v>
      </c>
      <c r="B72" s="285" t="s">
        <v>1055</v>
      </c>
      <c r="C72" s="286">
        <v>32</v>
      </c>
      <c r="D72" s="286">
        <v>32</v>
      </c>
      <c r="E72" s="286">
        <v>32</v>
      </c>
      <c r="F72" s="286">
        <v>32</v>
      </c>
      <c r="G72" s="286">
        <v>32</v>
      </c>
    </row>
    <row r="73" spans="1:7" ht="15">
      <c r="A73" s="288" t="s">
        <v>1128</v>
      </c>
      <c r="B73" s="285" t="s">
        <v>1129</v>
      </c>
      <c r="C73" s="286">
        <v>2390</v>
      </c>
      <c r="D73" s="286">
        <v>2390</v>
      </c>
      <c r="E73" s="286">
        <v>2390</v>
      </c>
      <c r="F73" s="286">
        <v>2390</v>
      </c>
      <c r="G73" s="286">
        <v>2390</v>
      </c>
    </row>
    <row r="74" spans="1:7" ht="15">
      <c r="A74" s="288" t="s">
        <v>1130</v>
      </c>
      <c r="B74" s="285" t="s">
        <v>1126</v>
      </c>
      <c r="C74" s="286">
        <v>75.34</v>
      </c>
      <c r="D74" s="286">
        <v>75.34</v>
      </c>
      <c r="E74" s="286">
        <v>75.34</v>
      </c>
      <c r="F74" s="286">
        <v>75.34</v>
      </c>
      <c r="G74" s="286">
        <v>75.34</v>
      </c>
    </row>
    <row r="75" spans="1:7" ht="15">
      <c r="A75" s="288" t="s">
        <v>1131</v>
      </c>
      <c r="B75" s="285" t="s">
        <v>1126</v>
      </c>
      <c r="C75" s="286">
        <v>75.34</v>
      </c>
      <c r="D75" s="286">
        <v>75.34</v>
      </c>
      <c r="E75" s="286">
        <v>75.34</v>
      </c>
      <c r="F75" s="286">
        <v>75.34</v>
      </c>
      <c r="G75" s="286">
        <v>75.34</v>
      </c>
    </row>
    <row r="76" spans="1:7" ht="15">
      <c r="A76" s="179" t="s">
        <v>1132</v>
      </c>
      <c r="B76" s="285" t="s">
        <v>1124</v>
      </c>
      <c r="C76" s="286">
        <f>1462+89+494+103+129</f>
        <v>2277</v>
      </c>
      <c r="D76" s="300">
        <f>1682+89+494+111+115</f>
        <v>2491</v>
      </c>
      <c r="E76" s="300">
        <f>1754+98+545+107+99</f>
        <v>2603</v>
      </c>
      <c r="F76" s="300">
        <f>1819+98+561+111+96</f>
        <v>2685</v>
      </c>
      <c r="G76" s="300">
        <f>F76*1.02</f>
        <v>2738.7000000000003</v>
      </c>
    </row>
    <row r="77" spans="1:7" ht="15">
      <c r="A77" s="179" t="s">
        <v>1133</v>
      </c>
      <c r="B77" s="285" t="s">
        <v>1124</v>
      </c>
      <c r="C77" s="288"/>
      <c r="D77" s="606" t="s">
        <v>1232</v>
      </c>
      <c r="E77" s="605"/>
      <c r="F77" s="605"/>
      <c r="G77" s="605"/>
    </row>
    <row r="78" spans="1:7" ht="15">
      <c r="A78" s="179" t="s">
        <v>1134</v>
      </c>
      <c r="B78" s="285" t="s">
        <v>1124</v>
      </c>
      <c r="C78" s="286">
        <v>12721</v>
      </c>
      <c r="D78" s="286">
        <v>12721</v>
      </c>
      <c r="E78" s="286">
        <v>12721</v>
      </c>
      <c r="F78" s="286">
        <v>12721</v>
      </c>
      <c r="G78" s="286">
        <v>12721</v>
      </c>
    </row>
    <row r="79" spans="1:7" ht="15">
      <c r="A79" s="288" t="s">
        <v>1135</v>
      </c>
      <c r="B79" s="285" t="s">
        <v>1124</v>
      </c>
      <c r="C79" s="286">
        <v>2000</v>
      </c>
      <c r="D79" s="286">
        <v>2000</v>
      </c>
      <c r="E79" s="286">
        <v>2000</v>
      </c>
      <c r="F79" s="286">
        <v>2000</v>
      </c>
      <c r="G79" s="286">
        <v>2000</v>
      </c>
    </row>
    <row r="80" spans="1:7" ht="33.75">
      <c r="A80" s="179" t="s">
        <v>1136</v>
      </c>
      <c r="B80" s="285" t="s">
        <v>1233</v>
      </c>
      <c r="C80" s="302" t="s">
        <v>1137</v>
      </c>
      <c r="D80" s="302" t="s">
        <v>1137</v>
      </c>
      <c r="E80" s="302" t="s">
        <v>1137</v>
      </c>
      <c r="F80" s="286">
        <v>14000</v>
      </c>
      <c r="G80" s="286">
        <v>22000</v>
      </c>
    </row>
    <row r="81" spans="1:7" ht="15">
      <c r="A81" s="179" t="s">
        <v>956</v>
      </c>
      <c r="B81" s="285" t="s">
        <v>1057</v>
      </c>
      <c r="C81" s="300">
        <v>16641</v>
      </c>
      <c r="D81" s="300">
        <v>16476</v>
      </c>
      <c r="E81" s="300">
        <v>16313</v>
      </c>
      <c r="F81" s="300">
        <v>16300</v>
      </c>
      <c r="G81" s="300">
        <v>16300</v>
      </c>
    </row>
    <row r="82" spans="1:7" ht="15">
      <c r="A82" s="179" t="s">
        <v>1138</v>
      </c>
      <c r="B82" s="285" t="s">
        <v>1057</v>
      </c>
      <c r="C82" s="300">
        <v>15390</v>
      </c>
      <c r="D82" s="300">
        <v>15722</v>
      </c>
      <c r="E82" s="300">
        <v>15908</v>
      </c>
      <c r="F82" s="300">
        <v>15920</v>
      </c>
      <c r="G82" s="300">
        <v>15920</v>
      </c>
    </row>
    <row r="83" spans="1:7" ht="15">
      <c r="A83" s="179" t="s">
        <v>1139</v>
      </c>
      <c r="B83" s="285" t="s">
        <v>1055</v>
      </c>
      <c r="C83" s="301">
        <v>8488</v>
      </c>
      <c r="D83" s="301">
        <v>8500</v>
      </c>
      <c r="E83" s="301">
        <v>8468</v>
      </c>
      <c r="F83" s="301">
        <v>8543</v>
      </c>
      <c r="G83" s="286"/>
    </row>
    <row r="84" spans="1:7" ht="15">
      <c r="A84" s="179" t="s">
        <v>1234</v>
      </c>
      <c r="B84" s="285" t="s">
        <v>1055</v>
      </c>
      <c r="C84" s="286">
        <v>7848</v>
      </c>
      <c r="D84" s="286">
        <v>7850</v>
      </c>
      <c r="E84" s="286">
        <v>7850</v>
      </c>
      <c r="F84" s="286">
        <v>7850</v>
      </c>
      <c r="G84" s="286">
        <v>7850</v>
      </c>
    </row>
    <row r="85" spans="1:7" ht="15">
      <c r="A85" s="179" t="s">
        <v>1140</v>
      </c>
      <c r="B85" s="285" t="s">
        <v>1055</v>
      </c>
      <c r="C85" s="286">
        <f>15390/2.5</f>
        <v>6156</v>
      </c>
      <c r="D85" s="286">
        <v>6515</v>
      </c>
      <c r="E85" s="286">
        <v>6850</v>
      </c>
      <c r="F85" s="286">
        <f>7087+198</f>
        <v>7285</v>
      </c>
      <c r="G85" s="286">
        <f>7104+198</f>
        <v>7302</v>
      </c>
    </row>
    <row r="86" spans="1:7" ht="15">
      <c r="A86" s="298" t="s">
        <v>959</v>
      </c>
      <c r="B86" s="285"/>
      <c r="C86" s="179"/>
      <c r="D86" s="179"/>
      <c r="E86" s="179"/>
      <c r="F86" s="179"/>
      <c r="G86" s="179"/>
    </row>
    <row r="87" spans="1:7" ht="15">
      <c r="A87" s="295" t="s">
        <v>962</v>
      </c>
      <c r="B87" s="285" t="s">
        <v>1057</v>
      </c>
      <c r="C87" s="301">
        <v>18411</v>
      </c>
      <c r="D87" s="301">
        <v>18329</v>
      </c>
      <c r="E87" s="301">
        <v>18251</v>
      </c>
      <c r="F87" s="301">
        <v>18108</v>
      </c>
      <c r="G87" s="301" t="s">
        <v>1002</v>
      </c>
    </row>
    <row r="88" spans="1:7" ht="15">
      <c r="A88" s="290" t="s">
        <v>963</v>
      </c>
      <c r="B88" s="285" t="s">
        <v>1057</v>
      </c>
      <c r="C88" s="301">
        <v>1034</v>
      </c>
      <c r="D88" s="301">
        <v>1055</v>
      </c>
      <c r="E88" s="301">
        <v>1198</v>
      </c>
      <c r="F88" s="301">
        <v>1559</v>
      </c>
      <c r="G88" s="301"/>
    </row>
    <row r="89" spans="1:7" ht="15">
      <c r="A89" s="290" t="s">
        <v>964</v>
      </c>
      <c r="B89" s="285" t="s">
        <v>1057</v>
      </c>
      <c r="C89" s="301">
        <v>9717</v>
      </c>
      <c r="D89" s="301">
        <v>10026</v>
      </c>
      <c r="E89" s="301">
        <v>8807</v>
      </c>
      <c r="F89" s="301">
        <v>8612</v>
      </c>
      <c r="G89" s="301"/>
    </row>
    <row r="90" spans="1:7" ht="15">
      <c r="A90" s="290" t="s">
        <v>965</v>
      </c>
      <c r="B90" s="285" t="s">
        <v>960</v>
      </c>
      <c r="C90" s="301">
        <v>1169</v>
      </c>
      <c r="D90" s="301">
        <v>1139</v>
      </c>
      <c r="E90" s="301">
        <v>1162</v>
      </c>
      <c r="F90" s="301">
        <v>1315</v>
      </c>
      <c r="G90" s="301"/>
    </row>
    <row r="91" spans="1:7" ht="15">
      <c r="A91" s="290" t="s">
        <v>966</v>
      </c>
      <c r="B91" s="285" t="s">
        <v>961</v>
      </c>
      <c r="C91" s="301">
        <v>897</v>
      </c>
      <c r="D91" s="301">
        <v>1012</v>
      </c>
      <c r="E91" s="301">
        <v>779</v>
      </c>
      <c r="F91" s="301"/>
      <c r="G91" s="301"/>
    </row>
    <row r="92" spans="1:7" ht="15">
      <c r="A92" s="290" t="s">
        <v>958</v>
      </c>
      <c r="B92" s="285" t="s">
        <v>1057</v>
      </c>
      <c r="C92" s="301">
        <v>12627</v>
      </c>
      <c r="D92" s="301">
        <v>11771</v>
      </c>
      <c r="E92" s="301">
        <v>11790</v>
      </c>
      <c r="F92" s="301"/>
      <c r="G92" s="301"/>
    </row>
    <row r="93" spans="1:7" ht="15">
      <c r="A93" s="290" t="s">
        <v>957</v>
      </c>
      <c r="B93" s="285" t="s">
        <v>1055</v>
      </c>
      <c r="C93" s="301">
        <v>4974</v>
      </c>
      <c r="D93" s="301">
        <v>5054</v>
      </c>
      <c r="E93" s="301">
        <v>5058</v>
      </c>
      <c r="F93" s="301"/>
      <c r="G93" s="301"/>
    </row>
    <row r="94" ht="15">
      <c r="B94" s="280" t="s">
        <v>1002</v>
      </c>
    </row>
  </sheetData>
  <mergeCells count="3">
    <mergeCell ref="F64:G66"/>
    <mergeCell ref="D77:G77"/>
    <mergeCell ref="B1:D1"/>
  </mergeCells>
  <printOptions/>
  <pageMargins left="0.3937007874015748" right="0.3937007874015748" top="0.7874015748031497" bottom="0.5905511811023623" header="0.5118110236220472" footer="0.31496062992125984"/>
  <pageSetup horizontalDpi="200" verticalDpi="200" orientation="landscape" paperSize="9" r:id="rId1"/>
  <headerFooter alignWithMargins="0">
    <oddHeader>&amp;C&amp;P</oddHeader>
    <oddFooter>&amp;L&amp;"Arial,Dőlt"&amp;8&amp;Z&amp;F&amp;R&amp;9&amp;A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28">
      <selection activeCell="L39" sqref="L39"/>
    </sheetView>
  </sheetViews>
  <sheetFormatPr defaultColWidth="9.140625" defaultRowHeight="12.75"/>
  <cols>
    <col min="1" max="1" width="27.57421875" style="313" customWidth="1"/>
    <col min="2" max="3" width="10.8515625" style="313" customWidth="1"/>
    <col min="4" max="4" width="12.140625" style="313" customWidth="1"/>
    <col min="5" max="5" width="11.421875" style="313" customWidth="1"/>
    <col min="6" max="6" width="11.140625" style="313" customWidth="1"/>
    <col min="7" max="16384" width="9.140625" style="313" customWidth="1"/>
  </cols>
  <sheetData>
    <row r="1" spans="1:6" ht="15">
      <c r="A1" s="267" t="s">
        <v>1003</v>
      </c>
      <c r="B1" s="268"/>
      <c r="F1" s="251" t="s">
        <v>1347</v>
      </c>
    </row>
    <row r="2" spans="1:6" ht="15">
      <c r="A2" s="267"/>
      <c r="B2" s="268"/>
      <c r="F2" s="314"/>
    </row>
    <row r="3" spans="1:6" ht="15">
      <c r="A3" s="609" t="s">
        <v>1141</v>
      </c>
      <c r="B3" s="609"/>
      <c r="C3" s="609"/>
      <c r="D3" s="609"/>
      <c r="E3" s="609"/>
      <c r="F3" s="609"/>
    </row>
    <row r="4" ht="15">
      <c r="A4" s="315"/>
    </row>
    <row r="5" ht="15.75" thickBot="1">
      <c r="A5" s="315" t="s">
        <v>1142</v>
      </c>
    </row>
    <row r="6" spans="1:6" ht="31.5" customHeight="1" thickBot="1">
      <c r="A6" s="316" t="s">
        <v>1006</v>
      </c>
      <c r="B6" s="317" t="s">
        <v>1023</v>
      </c>
      <c r="C6" s="317" t="s">
        <v>1024</v>
      </c>
      <c r="D6" s="317" t="s">
        <v>1025</v>
      </c>
      <c r="E6" s="317" t="s">
        <v>1039</v>
      </c>
      <c r="F6" s="318" t="s">
        <v>1027</v>
      </c>
    </row>
    <row r="7" spans="1:6" ht="15">
      <c r="A7" s="319" t="s">
        <v>1143</v>
      </c>
      <c r="B7" s="320">
        <v>765225</v>
      </c>
      <c r="C7" s="320">
        <v>498052</v>
      </c>
      <c r="D7" s="320">
        <v>776486</v>
      </c>
      <c r="E7" s="320">
        <v>831164</v>
      </c>
      <c r="F7" s="321">
        <v>441679</v>
      </c>
    </row>
    <row r="8" spans="1:6" ht="15">
      <c r="A8" s="322" t="s">
        <v>1144</v>
      </c>
      <c r="B8" s="323">
        <v>214848</v>
      </c>
      <c r="C8" s="323">
        <v>357458</v>
      </c>
      <c r="D8" s="323">
        <v>206031</v>
      </c>
      <c r="E8" s="323">
        <v>206584</v>
      </c>
      <c r="F8" s="324">
        <v>177040</v>
      </c>
    </row>
    <row r="9" spans="1:6" ht="15">
      <c r="A9" s="322" t="s">
        <v>1151</v>
      </c>
      <c r="B9" s="323">
        <v>52451</v>
      </c>
      <c r="C9" s="323">
        <v>2700</v>
      </c>
      <c r="D9" s="323">
        <v>83558</v>
      </c>
      <c r="E9" s="323"/>
      <c r="F9" s="324"/>
    </row>
    <row r="10" spans="1:6" ht="15">
      <c r="A10" s="322" t="s">
        <v>1152</v>
      </c>
      <c r="B10" s="323">
        <v>793419</v>
      </c>
      <c r="C10" s="323">
        <v>861604</v>
      </c>
      <c r="D10" s="323">
        <v>401214</v>
      </c>
      <c r="E10" s="323">
        <v>423652</v>
      </c>
      <c r="F10" s="324">
        <v>202234</v>
      </c>
    </row>
    <row r="11" spans="1:6" ht="15">
      <c r="A11" s="322" t="s">
        <v>1153</v>
      </c>
      <c r="B11" s="323">
        <v>250</v>
      </c>
      <c r="C11" s="323">
        <v>1</v>
      </c>
      <c r="D11" s="323"/>
      <c r="E11" s="323"/>
      <c r="F11" s="324"/>
    </row>
    <row r="12" spans="1:6" ht="15">
      <c r="A12" s="322" t="s">
        <v>1154</v>
      </c>
      <c r="B12" s="323">
        <v>548256</v>
      </c>
      <c r="C12" s="323">
        <v>461347</v>
      </c>
      <c r="D12" s="323">
        <v>417497</v>
      </c>
      <c r="E12" s="323">
        <v>649534</v>
      </c>
      <c r="F12" s="324">
        <v>247355</v>
      </c>
    </row>
    <row r="13" spans="1:6" ht="15">
      <c r="A13" s="322" t="s">
        <v>1155</v>
      </c>
      <c r="B13" s="323">
        <v>66417</v>
      </c>
      <c r="C13" s="323">
        <v>77768</v>
      </c>
      <c r="D13" s="323">
        <v>80841</v>
      </c>
      <c r="E13" s="323">
        <v>83499</v>
      </c>
      <c r="F13" s="324">
        <v>52973</v>
      </c>
    </row>
    <row r="14" spans="1:6" ht="15">
      <c r="A14" s="322" t="s">
        <v>1156</v>
      </c>
      <c r="B14" s="323">
        <v>5352</v>
      </c>
      <c r="C14" s="323">
        <v>5619</v>
      </c>
      <c r="D14" s="323">
        <v>6815</v>
      </c>
      <c r="E14" s="323">
        <v>7997</v>
      </c>
      <c r="F14" s="324">
        <v>1525</v>
      </c>
    </row>
    <row r="15" spans="1:6" ht="30">
      <c r="A15" s="322" t="s">
        <v>1157</v>
      </c>
      <c r="B15" s="325">
        <v>2392</v>
      </c>
      <c r="C15" s="325">
        <v>2070</v>
      </c>
      <c r="D15" s="325">
        <v>2711</v>
      </c>
      <c r="E15" s="325">
        <v>4156</v>
      </c>
      <c r="F15" s="326" t="s">
        <v>1194</v>
      </c>
    </row>
    <row r="16" spans="1:6" ht="30">
      <c r="A16" s="322" t="s">
        <v>1158</v>
      </c>
      <c r="B16" s="323">
        <v>360523</v>
      </c>
      <c r="C16" s="323">
        <v>696822</v>
      </c>
      <c r="D16" s="323">
        <v>335352</v>
      </c>
      <c r="E16" s="323">
        <v>308093</v>
      </c>
      <c r="F16" s="324">
        <v>177124</v>
      </c>
    </row>
    <row r="17" spans="1:6" ht="45">
      <c r="A17" s="322" t="s">
        <v>1159</v>
      </c>
      <c r="B17" s="325">
        <v>0</v>
      </c>
      <c r="C17" s="325">
        <v>16143</v>
      </c>
      <c r="D17" s="325">
        <v>8307</v>
      </c>
      <c r="E17" s="325">
        <v>234006</v>
      </c>
      <c r="F17" s="326"/>
    </row>
    <row r="18" spans="1:6" ht="15">
      <c r="A18" s="322" t="s">
        <v>1160</v>
      </c>
      <c r="B18" s="323">
        <v>205262</v>
      </c>
      <c r="C18" s="323">
        <v>177541</v>
      </c>
      <c r="D18" s="323">
        <v>139628</v>
      </c>
      <c r="E18" s="323">
        <v>209605</v>
      </c>
      <c r="F18" s="324">
        <v>71340</v>
      </c>
    </row>
    <row r="19" spans="1:6" ht="15">
      <c r="A19" s="322" t="s">
        <v>1161</v>
      </c>
      <c r="B19" s="323">
        <v>401079</v>
      </c>
      <c r="C19" s="323">
        <v>298554</v>
      </c>
      <c r="D19" s="323">
        <v>273473</v>
      </c>
      <c r="E19" s="323">
        <v>470659</v>
      </c>
      <c r="F19" s="324">
        <v>719872</v>
      </c>
    </row>
    <row r="20" spans="1:6" ht="15">
      <c r="A20" s="322" t="s">
        <v>1162</v>
      </c>
      <c r="B20" s="323">
        <v>24889</v>
      </c>
      <c r="C20" s="323">
        <v>333121</v>
      </c>
      <c r="D20" s="323">
        <v>126195</v>
      </c>
      <c r="E20" s="323">
        <v>208115</v>
      </c>
      <c r="F20" s="324">
        <v>658896</v>
      </c>
    </row>
    <row r="21" spans="1:6" ht="15">
      <c r="A21" s="322" t="s">
        <v>1163</v>
      </c>
      <c r="B21" s="323">
        <v>101799</v>
      </c>
      <c r="C21" s="323">
        <v>0</v>
      </c>
      <c r="D21" s="323">
        <v>369267</v>
      </c>
      <c r="E21" s="323">
        <v>85646</v>
      </c>
      <c r="F21" s="324">
        <v>35048</v>
      </c>
    </row>
    <row r="22" spans="1:6" ht="15">
      <c r="A22" s="322" t="s">
        <v>1164</v>
      </c>
      <c r="B22" s="323">
        <v>2100121</v>
      </c>
      <c r="C22" s="323">
        <v>2013402</v>
      </c>
      <c r="D22" s="323">
        <v>2597580</v>
      </c>
      <c r="E22" s="323">
        <v>2476308</v>
      </c>
      <c r="F22" s="324">
        <v>798275</v>
      </c>
    </row>
    <row r="23" spans="1:6" ht="15">
      <c r="A23" s="322" t="s">
        <v>1165</v>
      </c>
      <c r="B23" s="323">
        <v>197363</v>
      </c>
      <c r="C23" s="323">
        <v>61859</v>
      </c>
      <c r="D23" s="323"/>
      <c r="E23" s="323"/>
      <c r="F23" s="324"/>
    </row>
    <row r="24" spans="1:6" ht="15">
      <c r="A24" s="322" t="s">
        <v>1166</v>
      </c>
      <c r="B24" s="610">
        <v>161088</v>
      </c>
      <c r="C24" s="610">
        <v>28425</v>
      </c>
      <c r="D24" s="611">
        <v>42065</v>
      </c>
      <c r="E24" s="611">
        <v>21937</v>
      </c>
      <c r="F24" s="586">
        <v>30902</v>
      </c>
    </row>
    <row r="25" spans="1:6" ht="15">
      <c r="A25" s="322" t="s">
        <v>1167</v>
      </c>
      <c r="B25" s="610"/>
      <c r="C25" s="610"/>
      <c r="D25" s="612"/>
      <c r="E25" s="612"/>
      <c r="F25" s="586"/>
    </row>
    <row r="26" spans="1:6" ht="45">
      <c r="A26" s="322" t="s">
        <v>1168</v>
      </c>
      <c r="B26" s="325">
        <v>15100</v>
      </c>
      <c r="C26" s="325">
        <v>16000</v>
      </c>
      <c r="D26" s="325">
        <v>45000</v>
      </c>
      <c r="E26" s="325">
        <v>15000</v>
      </c>
      <c r="F26" s="326">
        <v>8700</v>
      </c>
    </row>
    <row r="27" spans="1:6" ht="15.75" thickBot="1">
      <c r="A27" s="322" t="s">
        <v>1169</v>
      </c>
      <c r="B27" s="327">
        <f>SUM(B7:B26)</f>
        <v>6015834</v>
      </c>
      <c r="C27" s="327">
        <f>SUM(C7:C26)</f>
        <v>5908486</v>
      </c>
      <c r="D27" s="327">
        <f>SUM(D7:D26)</f>
        <v>5912020</v>
      </c>
      <c r="E27" s="327">
        <f>SUM(E7:E26)</f>
        <v>6235955</v>
      </c>
      <c r="F27" s="327">
        <f>SUM(F7:F26)+1575+104</f>
        <v>3624642</v>
      </c>
    </row>
    <row r="28" spans="1:6" ht="15.75" thickBot="1">
      <c r="A28" s="328" t="s">
        <v>1170</v>
      </c>
      <c r="B28" s="329">
        <v>170880</v>
      </c>
      <c r="C28" s="329">
        <v>169518</v>
      </c>
      <c r="D28" s="329">
        <v>163704</v>
      </c>
      <c r="E28" s="329">
        <v>56494</v>
      </c>
      <c r="F28" s="330"/>
    </row>
    <row r="29" spans="1:6" ht="15.75" thickBot="1">
      <c r="A29" s="331" t="s">
        <v>1171</v>
      </c>
      <c r="B29" s="332">
        <f>SUM(B27:B28)</f>
        <v>6186714</v>
      </c>
      <c r="C29" s="332">
        <f>SUM(C27:C28)</f>
        <v>6078004</v>
      </c>
      <c r="D29" s="332">
        <f>SUM(D27:D28)</f>
        <v>6075724</v>
      </c>
      <c r="E29" s="332">
        <f>SUM(E27:E28)</f>
        <v>6292449</v>
      </c>
      <c r="F29" s="332">
        <f>SUM(F27:F28)</f>
        <v>3624642</v>
      </c>
    </row>
    <row r="30" ht="15">
      <c r="A30" s="333"/>
    </row>
    <row r="31" ht="15.75" thickBot="1">
      <c r="A31" s="315" t="s">
        <v>1172</v>
      </c>
    </row>
    <row r="32" spans="1:6" ht="30.75" thickBot="1">
      <c r="A32" s="316" t="s">
        <v>1006</v>
      </c>
      <c r="B32" s="317" t="s">
        <v>1023</v>
      </c>
      <c r="C32" s="318" t="s">
        <v>1024</v>
      </c>
      <c r="D32" s="334" t="s">
        <v>1025</v>
      </c>
      <c r="E32" s="334" t="s">
        <v>1039</v>
      </c>
      <c r="F32" s="318" t="s">
        <v>1027</v>
      </c>
    </row>
    <row r="33" spans="1:6" ht="15">
      <c r="A33" s="335" t="s">
        <v>1173</v>
      </c>
      <c r="B33" s="320">
        <v>1440864</v>
      </c>
      <c r="C33" s="336">
        <v>1262521</v>
      </c>
      <c r="D33" s="320">
        <v>1093990</v>
      </c>
      <c r="E33" s="320">
        <v>990316</v>
      </c>
      <c r="F33" s="337">
        <v>513573</v>
      </c>
    </row>
    <row r="34" spans="1:6" ht="15">
      <c r="A34" s="21" t="s">
        <v>1180</v>
      </c>
      <c r="B34" s="323">
        <v>465940</v>
      </c>
      <c r="C34" s="323">
        <v>415262</v>
      </c>
      <c r="D34" s="323">
        <v>362311</v>
      </c>
      <c r="E34" s="323">
        <v>306832</v>
      </c>
      <c r="F34" s="324">
        <v>137437</v>
      </c>
    </row>
    <row r="35" spans="1:6" ht="15">
      <c r="A35" s="21" t="s">
        <v>1181</v>
      </c>
      <c r="B35" s="323">
        <f>B36+B37+B38+B39+B40</f>
        <v>1007068</v>
      </c>
      <c r="C35" s="323">
        <f>C36+C37+C38+C39+C40</f>
        <v>956207</v>
      </c>
      <c r="D35" s="323">
        <f>D36+D37+D38+D39+D40</f>
        <v>1000683</v>
      </c>
      <c r="E35" s="323">
        <f>E36+E37+E38+E39+E40</f>
        <v>901612</v>
      </c>
      <c r="F35" s="323">
        <f>F36+F37+F38+F39+F40</f>
        <v>1137947</v>
      </c>
    </row>
    <row r="36" spans="1:6" ht="15">
      <c r="A36" s="597" t="s">
        <v>1145</v>
      </c>
      <c r="B36" s="598">
        <v>925563</v>
      </c>
      <c r="C36" s="598">
        <v>794026</v>
      </c>
      <c r="D36" s="598">
        <v>851194</v>
      </c>
      <c r="E36" s="598">
        <v>786992</v>
      </c>
      <c r="F36" s="599">
        <v>321789</v>
      </c>
    </row>
    <row r="37" spans="1:6" ht="15">
      <c r="A37" s="597" t="s">
        <v>1146</v>
      </c>
      <c r="B37" s="598">
        <v>27293</v>
      </c>
      <c r="C37" s="598">
        <v>42572</v>
      </c>
      <c r="D37" s="598">
        <v>65367</v>
      </c>
      <c r="E37" s="598">
        <v>25863</v>
      </c>
      <c r="F37" s="599">
        <v>18621</v>
      </c>
    </row>
    <row r="38" spans="1:6" ht="15">
      <c r="A38" s="597" t="s">
        <v>1147</v>
      </c>
      <c r="B38" s="598">
        <v>4168</v>
      </c>
      <c r="C38" s="598">
        <v>51483</v>
      </c>
      <c r="D38" s="598">
        <v>24707</v>
      </c>
      <c r="E38" s="598">
        <v>7487</v>
      </c>
      <c r="F38" s="599">
        <v>875</v>
      </c>
    </row>
    <row r="39" spans="1:6" ht="15">
      <c r="A39" s="597" t="s">
        <v>1148</v>
      </c>
      <c r="B39" s="598">
        <v>50044</v>
      </c>
      <c r="C39" s="598">
        <v>68126</v>
      </c>
      <c r="D39" s="598">
        <v>59415</v>
      </c>
      <c r="E39" s="598">
        <v>81270</v>
      </c>
      <c r="F39" s="599">
        <v>31880</v>
      </c>
    </row>
    <row r="40" spans="1:6" ht="15">
      <c r="A40" s="597" t="s">
        <v>1149</v>
      </c>
      <c r="B40" s="598"/>
      <c r="C40" s="598"/>
      <c r="D40" s="598"/>
      <c r="E40" s="598"/>
      <c r="F40" s="599">
        <v>764782</v>
      </c>
    </row>
    <row r="41" spans="1:6" ht="30">
      <c r="A41" s="21" t="s">
        <v>1182</v>
      </c>
      <c r="B41" s="323">
        <v>196106</v>
      </c>
      <c r="C41" s="323">
        <v>208058</v>
      </c>
      <c r="D41" s="323">
        <v>232099</v>
      </c>
      <c r="E41" s="323">
        <v>652732</v>
      </c>
      <c r="F41" s="324">
        <v>135154</v>
      </c>
    </row>
    <row r="42" spans="1:6" ht="15">
      <c r="A42" s="21" t="s">
        <v>1183</v>
      </c>
      <c r="B42" s="323">
        <v>223712</v>
      </c>
      <c r="C42" s="323">
        <v>241846</v>
      </c>
      <c r="D42" s="323">
        <v>278260</v>
      </c>
      <c r="E42" s="323">
        <v>291615</v>
      </c>
      <c r="F42" s="324">
        <v>147286</v>
      </c>
    </row>
    <row r="43" spans="1:6" ht="30">
      <c r="A43" s="21" t="s">
        <v>1184</v>
      </c>
      <c r="B43" s="325">
        <v>2787169</v>
      </c>
      <c r="C43" s="325">
        <v>2867728</v>
      </c>
      <c r="D43" s="325">
        <v>2637623</v>
      </c>
      <c r="E43" s="325">
        <v>2728638</v>
      </c>
      <c r="F43" s="326">
        <v>1204843</v>
      </c>
    </row>
    <row r="44" spans="1:6" ht="15">
      <c r="A44" s="600" t="s">
        <v>1150</v>
      </c>
      <c r="B44" s="601">
        <v>66296</v>
      </c>
      <c r="C44" s="556"/>
      <c r="D44" s="556"/>
      <c r="E44" s="556"/>
      <c r="F44" s="602"/>
    </row>
    <row r="45" spans="1:6" ht="15.75" thickBot="1">
      <c r="A45" s="338" t="s">
        <v>1196</v>
      </c>
      <c r="B45" s="339"/>
      <c r="C45" s="339">
        <v>69740</v>
      </c>
      <c r="D45" s="339">
        <v>116521</v>
      </c>
      <c r="E45" s="339">
        <v>121032</v>
      </c>
      <c r="F45" s="340">
        <v>58291</v>
      </c>
    </row>
    <row r="46" spans="1:6" ht="15.75" thickBot="1">
      <c r="A46" s="341" t="s">
        <v>1197</v>
      </c>
      <c r="B46" s="342">
        <f>B33+B34+B35+B41+B42+B43+B45</f>
        <v>6120859</v>
      </c>
      <c r="C46" s="342">
        <f>C33+C34+C35+C41+C42+C43+C45</f>
        <v>6021362</v>
      </c>
      <c r="D46" s="342">
        <f>D33+D34+D35+D41+D42+D43+D45</f>
        <v>5721487</v>
      </c>
      <c r="E46" s="342">
        <f>E33+E34+E35+E41+E42+E43+E45</f>
        <v>5992777</v>
      </c>
      <c r="F46" s="342">
        <f>F33+F34+F35+F41+F42+F43+F45</f>
        <v>3334531</v>
      </c>
    </row>
    <row r="47" ht="15">
      <c r="A47" s="343"/>
    </row>
  </sheetData>
  <mergeCells count="6">
    <mergeCell ref="A3:F3"/>
    <mergeCell ref="B24:B25"/>
    <mergeCell ref="C24:C25"/>
    <mergeCell ref="D24:D25"/>
    <mergeCell ref="E24:E25"/>
    <mergeCell ref="F24:F2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6">
      <selection activeCell="L11" sqref="L11"/>
    </sheetView>
  </sheetViews>
  <sheetFormatPr defaultColWidth="9.140625" defaultRowHeight="12.75"/>
  <cols>
    <col min="1" max="1" width="38.57421875" style="76" customWidth="1"/>
    <col min="2" max="2" width="10.140625" style="76" customWidth="1"/>
    <col min="3" max="3" width="13.00390625" style="76" customWidth="1"/>
    <col min="4" max="4" width="9.28125" style="76" bestFit="1" customWidth="1"/>
    <col min="5" max="5" width="12.57421875" style="76" customWidth="1"/>
    <col min="6" max="6" width="9.28125" style="76" bestFit="1" customWidth="1"/>
    <col min="7" max="7" width="12.421875" style="76" customWidth="1"/>
    <col min="8" max="8" width="10.140625" style="76" bestFit="1" customWidth="1"/>
    <col min="9" max="9" width="12.421875" style="76" customWidth="1"/>
    <col min="10" max="10" width="9.28125" style="76" bestFit="1" customWidth="1"/>
    <col min="11" max="11" width="12.57421875" style="76" customWidth="1"/>
    <col min="12" max="16384" width="9.140625" style="76" customWidth="1"/>
  </cols>
  <sheetData>
    <row r="1" spans="1:5" ht="15.75">
      <c r="A1" s="269" t="s">
        <v>1003</v>
      </c>
      <c r="E1" s="270" t="s">
        <v>1348</v>
      </c>
    </row>
    <row r="3" spans="1:11" ht="15.75">
      <c r="A3" s="587" t="s">
        <v>1235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</row>
    <row r="4" spans="9:11" ht="15.75">
      <c r="I4" s="588" t="s">
        <v>1236</v>
      </c>
      <c r="J4" s="588"/>
      <c r="K4" s="588"/>
    </row>
    <row r="5" spans="1:11" s="78" customFormat="1" ht="27" customHeight="1">
      <c r="A5" s="589" t="s">
        <v>1237</v>
      </c>
      <c r="B5" s="589">
        <v>2006</v>
      </c>
      <c r="C5" s="589"/>
      <c r="D5" s="589">
        <v>2007</v>
      </c>
      <c r="E5" s="589"/>
      <c r="F5" s="589">
        <v>2008</v>
      </c>
      <c r="G5" s="589"/>
      <c r="H5" s="589">
        <v>2009</v>
      </c>
      <c r="I5" s="589"/>
      <c r="J5" s="590" t="s">
        <v>1238</v>
      </c>
      <c r="K5" s="590"/>
    </row>
    <row r="6" spans="1:11" s="78" customFormat="1" ht="42.75">
      <c r="A6" s="589"/>
      <c r="B6" s="77" t="s">
        <v>1239</v>
      </c>
      <c r="C6" s="77" t="s">
        <v>84</v>
      </c>
      <c r="D6" s="77" t="s">
        <v>1239</v>
      </c>
      <c r="E6" s="77" t="s">
        <v>84</v>
      </c>
      <c r="F6" s="77" t="s">
        <v>1239</v>
      </c>
      <c r="G6" s="77" t="s">
        <v>84</v>
      </c>
      <c r="H6" s="77" t="s">
        <v>1239</v>
      </c>
      <c r="I6" s="77" t="s">
        <v>84</v>
      </c>
      <c r="J6" s="77" t="s">
        <v>1239</v>
      </c>
      <c r="K6" s="77" t="s">
        <v>84</v>
      </c>
    </row>
    <row r="7" spans="1:11" ht="15.75">
      <c r="A7" s="79" t="s">
        <v>1240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5.75">
      <c r="A8" s="79" t="s">
        <v>1241</v>
      </c>
      <c r="B8" s="80">
        <v>1</v>
      </c>
      <c r="C8" s="80">
        <v>7100</v>
      </c>
      <c r="D8" s="80">
        <v>1</v>
      </c>
      <c r="E8" s="80">
        <v>163</v>
      </c>
      <c r="F8" s="80"/>
      <c r="G8" s="80"/>
      <c r="H8" s="80"/>
      <c r="I8" s="80"/>
      <c r="J8" s="80"/>
      <c r="K8" s="80"/>
    </row>
    <row r="9" spans="1:11" ht="15.75">
      <c r="A9" s="79" t="s">
        <v>1242</v>
      </c>
      <c r="B9" s="80">
        <v>1</v>
      </c>
      <c r="C9" s="80">
        <v>750</v>
      </c>
      <c r="D9" s="80"/>
      <c r="E9" s="80"/>
      <c r="F9" s="80"/>
      <c r="G9" s="80"/>
      <c r="H9" s="80"/>
      <c r="I9" s="80"/>
      <c r="J9" s="80"/>
      <c r="K9" s="80"/>
    </row>
    <row r="10" spans="1:11" ht="15.75">
      <c r="A10" s="79" t="s">
        <v>1243</v>
      </c>
      <c r="B10" s="81">
        <v>2</v>
      </c>
      <c r="C10" s="81">
        <v>247</v>
      </c>
      <c r="D10" s="81"/>
      <c r="E10" s="81"/>
      <c r="F10" s="81"/>
      <c r="G10" s="81"/>
      <c r="H10" s="81"/>
      <c r="I10" s="81"/>
      <c r="J10" s="81"/>
      <c r="K10" s="81"/>
    </row>
    <row r="11" spans="1:11" ht="15.75">
      <c r="A11" s="79" t="s">
        <v>1244</v>
      </c>
      <c r="B11" s="81">
        <v>2</v>
      </c>
      <c r="C11" s="81">
        <v>456</v>
      </c>
      <c r="D11" s="81">
        <v>1</v>
      </c>
      <c r="E11" s="81">
        <v>250</v>
      </c>
      <c r="F11" s="81"/>
      <c r="G11" s="81"/>
      <c r="H11" s="81"/>
      <c r="I11" s="81"/>
      <c r="J11" s="81"/>
      <c r="K11" s="81"/>
    </row>
    <row r="12" spans="1:11" ht="15.75">
      <c r="A12" s="79" t="s">
        <v>1245</v>
      </c>
      <c r="B12" s="81">
        <v>8</v>
      </c>
      <c r="C12" s="81">
        <v>8379</v>
      </c>
      <c r="D12" s="81">
        <v>6</v>
      </c>
      <c r="E12" s="81">
        <v>9604</v>
      </c>
      <c r="F12" s="81"/>
      <c r="G12" s="81"/>
      <c r="H12" s="81"/>
      <c r="I12" s="81"/>
      <c r="J12" s="81"/>
      <c r="K12" s="81"/>
    </row>
    <row r="13" spans="1:11" ht="15.75">
      <c r="A13" s="79" t="s">
        <v>1246</v>
      </c>
      <c r="B13" s="81">
        <v>8</v>
      </c>
      <c r="C13" s="81">
        <v>3788</v>
      </c>
      <c r="D13" s="81">
        <v>6</v>
      </c>
      <c r="E13" s="81">
        <v>2200</v>
      </c>
      <c r="F13" s="81">
        <v>4</v>
      </c>
      <c r="G13" s="81">
        <v>3514</v>
      </c>
      <c r="H13" s="81">
        <v>10</v>
      </c>
      <c r="I13" s="81">
        <v>44660</v>
      </c>
      <c r="J13" s="81">
        <v>2</v>
      </c>
      <c r="K13" s="81">
        <v>300</v>
      </c>
    </row>
    <row r="14" spans="1:11" ht="15.75">
      <c r="A14" s="79" t="s">
        <v>1247</v>
      </c>
      <c r="B14" s="81">
        <v>11</v>
      </c>
      <c r="C14" s="81">
        <v>4157</v>
      </c>
      <c r="D14" s="81">
        <v>5</v>
      </c>
      <c r="E14" s="81">
        <v>1780</v>
      </c>
      <c r="F14" s="81">
        <v>10</v>
      </c>
      <c r="G14" s="81">
        <v>3370</v>
      </c>
      <c r="H14" s="81">
        <v>8</v>
      </c>
      <c r="I14" s="81">
        <v>113915</v>
      </c>
      <c r="J14" s="81">
        <v>3</v>
      </c>
      <c r="K14" s="81">
        <v>37617</v>
      </c>
    </row>
    <row r="15" spans="1:11" ht="15.75">
      <c r="A15" s="79" t="s">
        <v>1248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5.75">
      <c r="A16" s="79" t="s">
        <v>1249</v>
      </c>
      <c r="B16" s="80">
        <v>1</v>
      </c>
      <c r="C16" s="80">
        <v>500</v>
      </c>
      <c r="D16" s="80">
        <v>1</v>
      </c>
      <c r="E16" s="80">
        <v>400</v>
      </c>
      <c r="F16" s="80">
        <v>0</v>
      </c>
      <c r="G16" s="80">
        <v>0</v>
      </c>
      <c r="H16" s="80">
        <v>1</v>
      </c>
      <c r="I16" s="80">
        <v>400</v>
      </c>
      <c r="J16" s="80">
        <v>1</v>
      </c>
      <c r="K16" s="80">
        <v>400</v>
      </c>
    </row>
    <row r="17" spans="1:11" ht="15.75">
      <c r="A17" s="79" t="s">
        <v>1250</v>
      </c>
      <c r="B17" s="80">
        <v>2</v>
      </c>
      <c r="C17" s="80">
        <v>60946</v>
      </c>
      <c r="D17" s="80">
        <v>1</v>
      </c>
      <c r="E17" s="80">
        <v>1068</v>
      </c>
      <c r="F17" s="80"/>
      <c r="G17" s="80"/>
      <c r="H17" s="80">
        <v>2</v>
      </c>
      <c r="I17" s="80">
        <v>2732</v>
      </c>
      <c r="J17" s="80"/>
      <c r="K17" s="80"/>
    </row>
    <row r="18" spans="1:11" ht="15.75">
      <c r="A18" s="79" t="s">
        <v>1192</v>
      </c>
      <c r="B18" s="80">
        <v>1</v>
      </c>
      <c r="C18" s="80">
        <v>1736646</v>
      </c>
      <c r="D18" s="80">
        <v>1</v>
      </c>
      <c r="E18" s="80">
        <v>1855076</v>
      </c>
      <c r="F18" s="80">
        <v>1</v>
      </c>
      <c r="G18" s="80">
        <v>1872104</v>
      </c>
      <c r="H18" s="80">
        <v>1</v>
      </c>
      <c r="I18" s="80">
        <v>1875728</v>
      </c>
      <c r="J18" s="80">
        <v>1</v>
      </c>
      <c r="K18" s="80">
        <v>721986</v>
      </c>
    </row>
    <row r="19" spans="1:11" ht="15.75">
      <c r="A19" s="79" t="s">
        <v>1251</v>
      </c>
      <c r="B19" s="80">
        <v>19</v>
      </c>
      <c r="C19" s="80">
        <v>206007</v>
      </c>
      <c r="D19" s="80">
        <v>13</v>
      </c>
      <c r="E19" s="80">
        <v>252772</v>
      </c>
      <c r="F19" s="80">
        <v>12</v>
      </c>
      <c r="G19" s="80">
        <v>81292</v>
      </c>
      <c r="H19" s="80">
        <v>22</v>
      </c>
      <c r="I19" s="80">
        <v>1200311</v>
      </c>
      <c r="J19" s="80">
        <v>17</v>
      </c>
      <c r="K19" s="80">
        <v>2482892</v>
      </c>
    </row>
    <row r="20" spans="1:11" ht="15.75">
      <c r="A20" s="79" t="s">
        <v>1252</v>
      </c>
      <c r="B20" s="80">
        <v>1</v>
      </c>
      <c r="C20" s="80">
        <v>15100</v>
      </c>
      <c r="D20" s="80">
        <v>1</v>
      </c>
      <c r="E20" s="80">
        <v>16000</v>
      </c>
      <c r="F20" s="80">
        <v>2</v>
      </c>
      <c r="G20" s="80">
        <v>45000</v>
      </c>
      <c r="H20" s="80">
        <v>2</v>
      </c>
      <c r="I20" s="80">
        <v>47000</v>
      </c>
      <c r="J20" s="80">
        <v>1</v>
      </c>
      <c r="K20" s="80">
        <v>8700</v>
      </c>
    </row>
    <row r="21" spans="1:11" s="84" customFormat="1" ht="15.75">
      <c r="A21" s="82" t="s">
        <v>1253</v>
      </c>
      <c r="B21" s="83">
        <f>SUM(B7:B20)</f>
        <v>57</v>
      </c>
      <c r="C21" s="83">
        <f aca="true" t="shared" si="0" ref="C21:K21">SUM(C7:C20)</f>
        <v>2044076</v>
      </c>
      <c r="D21" s="83">
        <f t="shared" si="0"/>
        <v>36</v>
      </c>
      <c r="E21" s="83">
        <f t="shared" si="0"/>
        <v>2139313</v>
      </c>
      <c r="F21" s="83">
        <f t="shared" si="0"/>
        <v>29</v>
      </c>
      <c r="G21" s="83">
        <f t="shared" si="0"/>
        <v>2005280</v>
      </c>
      <c r="H21" s="83">
        <f t="shared" si="0"/>
        <v>46</v>
      </c>
      <c r="I21" s="83">
        <f t="shared" si="0"/>
        <v>3284746</v>
      </c>
      <c r="J21" s="83">
        <f t="shared" si="0"/>
        <v>25</v>
      </c>
      <c r="K21" s="83">
        <f t="shared" si="0"/>
        <v>3251895</v>
      </c>
    </row>
    <row r="22" spans="2:11" s="84" customFormat="1" ht="15.75">
      <c r="B22" s="504"/>
      <c r="C22" s="504"/>
      <c r="D22" s="504"/>
      <c r="E22" s="504"/>
      <c r="F22" s="504"/>
      <c r="G22" s="504"/>
      <c r="H22" s="504"/>
      <c r="I22" s="504"/>
      <c r="J22" s="504"/>
      <c r="K22" s="504"/>
    </row>
    <row r="24" ht="15.75">
      <c r="A24" s="84" t="s">
        <v>83</v>
      </c>
    </row>
    <row r="25" spans="1:11" s="305" customFormat="1" ht="15.75">
      <c r="A25" s="303" t="s">
        <v>1242</v>
      </c>
      <c r="B25" s="304"/>
      <c r="C25" s="304"/>
      <c r="D25" s="304"/>
      <c r="E25" s="304"/>
      <c r="F25" s="304">
        <v>1</v>
      </c>
      <c r="G25" s="304">
        <v>5804</v>
      </c>
      <c r="H25" s="304">
        <v>1</v>
      </c>
      <c r="I25" s="304">
        <v>14919</v>
      </c>
      <c r="J25" s="304">
        <v>7</v>
      </c>
      <c r="K25" s="304">
        <v>70499</v>
      </c>
    </row>
    <row r="26" spans="1:11" s="305" customFormat="1" ht="15.75">
      <c r="A26" s="278" t="s">
        <v>1255</v>
      </c>
      <c r="B26" s="306"/>
      <c r="C26" s="306"/>
      <c r="D26" s="306"/>
      <c r="E26" s="306"/>
      <c r="F26" s="306"/>
      <c r="G26" s="306"/>
      <c r="H26" s="306">
        <v>1</v>
      </c>
      <c r="I26" s="306">
        <v>456</v>
      </c>
      <c r="J26" s="306">
        <v>2</v>
      </c>
      <c r="K26" s="306">
        <v>50261</v>
      </c>
    </row>
    <row r="27" spans="1:11" s="305" customFormat="1" ht="15.75">
      <c r="A27" s="303" t="s">
        <v>1256</v>
      </c>
      <c r="B27" s="304"/>
      <c r="C27" s="304"/>
      <c r="D27" s="304">
        <v>1</v>
      </c>
      <c r="E27" s="304">
        <v>1498</v>
      </c>
      <c r="F27" s="304">
        <v>6</v>
      </c>
      <c r="G27" s="304">
        <v>38940</v>
      </c>
      <c r="H27" s="304">
        <v>8</v>
      </c>
      <c r="I27" s="304">
        <v>145336</v>
      </c>
      <c r="J27" s="304">
        <v>4</v>
      </c>
      <c r="K27" s="304">
        <v>185137</v>
      </c>
    </row>
    <row r="28" spans="1:11" s="305" customFormat="1" ht="15.75">
      <c r="A28" s="303" t="s">
        <v>1191</v>
      </c>
      <c r="B28" s="304"/>
      <c r="C28" s="304"/>
      <c r="D28" s="304">
        <v>1</v>
      </c>
      <c r="E28" s="304">
        <v>450</v>
      </c>
      <c r="F28" s="304">
        <v>5</v>
      </c>
      <c r="G28" s="304">
        <v>12991</v>
      </c>
      <c r="H28" s="304">
        <v>2</v>
      </c>
      <c r="I28" s="304">
        <v>194989</v>
      </c>
      <c r="J28" s="304"/>
      <c r="K28" s="304"/>
    </row>
    <row r="29" spans="1:11" s="305" customFormat="1" ht="15.75">
      <c r="A29" s="279" t="s">
        <v>1253</v>
      </c>
      <c r="B29" s="307">
        <f>SUM(B25:B28)</f>
        <v>0</v>
      </c>
      <c r="C29" s="307">
        <f aca="true" t="shared" si="1" ref="C29:K29">SUM(C25:C28)</f>
        <v>0</v>
      </c>
      <c r="D29" s="307">
        <f t="shared" si="1"/>
        <v>2</v>
      </c>
      <c r="E29" s="307">
        <f t="shared" si="1"/>
        <v>1948</v>
      </c>
      <c r="F29" s="307">
        <f t="shared" si="1"/>
        <v>12</v>
      </c>
      <c r="G29" s="307">
        <f t="shared" si="1"/>
        <v>57735</v>
      </c>
      <c r="H29" s="307">
        <f t="shared" si="1"/>
        <v>12</v>
      </c>
      <c r="I29" s="307">
        <f t="shared" si="1"/>
        <v>355700</v>
      </c>
      <c r="J29" s="307">
        <f t="shared" si="1"/>
        <v>13</v>
      </c>
      <c r="K29" s="307">
        <f t="shared" si="1"/>
        <v>305897</v>
      </c>
    </row>
  </sheetData>
  <mergeCells count="8">
    <mergeCell ref="A3:K3"/>
    <mergeCell ref="I4:K4"/>
    <mergeCell ref="A5:A6"/>
    <mergeCell ref="B5:C5"/>
    <mergeCell ref="D5:E5"/>
    <mergeCell ref="F5:G5"/>
    <mergeCell ref="H5:I5"/>
    <mergeCell ref="J5:K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&amp;L&amp;"Arial,Dőlt"&amp;8&amp;Z&amp;F&amp;R&amp;9&amp;A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26">
      <selection activeCell="E38" sqref="E38"/>
    </sheetView>
  </sheetViews>
  <sheetFormatPr defaultColWidth="9.140625" defaultRowHeight="12.75"/>
  <cols>
    <col min="1" max="1" width="58.8515625" style="90" customWidth="1"/>
    <col min="2" max="2" width="16.00390625" style="91" customWidth="1"/>
    <col min="3" max="16384" width="9.140625" style="90" customWidth="1"/>
  </cols>
  <sheetData>
    <row r="1" spans="1:2" ht="15.75">
      <c r="A1" s="271" t="s">
        <v>1003</v>
      </c>
      <c r="B1" s="91" t="s">
        <v>1349</v>
      </c>
    </row>
    <row r="3" spans="1:2" ht="15.75">
      <c r="A3" s="592" t="s">
        <v>1301</v>
      </c>
      <c r="B3" s="593"/>
    </row>
    <row r="4" spans="1:2" ht="15.75">
      <c r="A4" s="593"/>
      <c r="B4" s="593"/>
    </row>
    <row r="5" ht="15.75">
      <c r="A5" s="87"/>
    </row>
    <row r="6" spans="1:2" ht="15.75">
      <c r="A6" s="591" t="s">
        <v>1257</v>
      </c>
      <c r="B6" s="591"/>
    </row>
    <row r="7" spans="1:2" ht="15.75">
      <c r="A7" s="591" t="s">
        <v>1003</v>
      </c>
      <c r="B7" s="591"/>
    </row>
    <row r="8" spans="1:2" ht="15.75">
      <c r="A8" s="309" t="s">
        <v>1258</v>
      </c>
      <c r="B8" s="211" t="s">
        <v>1259</v>
      </c>
    </row>
    <row r="9" spans="1:2" ht="15.75">
      <c r="A9" s="11" t="s">
        <v>1260</v>
      </c>
      <c r="B9" s="210" t="s">
        <v>1261</v>
      </c>
    </row>
    <row r="10" spans="1:2" ht="15.75">
      <c r="A10" s="11" t="s">
        <v>1262</v>
      </c>
      <c r="B10" s="210" t="s">
        <v>1263</v>
      </c>
    </row>
    <row r="11" spans="1:2" ht="15.75">
      <c r="A11" s="11" t="s">
        <v>1264</v>
      </c>
      <c r="B11" s="210" t="s">
        <v>1265</v>
      </c>
    </row>
    <row r="12" spans="1:2" ht="15.75">
      <c r="A12" s="308" t="s">
        <v>1253</v>
      </c>
      <c r="B12" s="310" t="s">
        <v>1266</v>
      </c>
    </row>
    <row r="13" ht="15.75">
      <c r="A13" s="87"/>
    </row>
    <row r="14" spans="1:2" ht="15.75">
      <c r="A14" s="591" t="s">
        <v>1267</v>
      </c>
      <c r="B14" s="591"/>
    </row>
    <row r="15" spans="1:2" ht="15.75">
      <c r="A15" s="591" t="s">
        <v>1268</v>
      </c>
      <c r="B15" s="591"/>
    </row>
    <row r="16" spans="1:2" ht="15.75">
      <c r="A16" s="309" t="s">
        <v>1269</v>
      </c>
      <c r="B16" s="211"/>
    </row>
    <row r="17" spans="1:2" ht="15.75">
      <c r="A17" s="309" t="s">
        <v>1270</v>
      </c>
      <c r="B17" s="211" t="s">
        <v>1271</v>
      </c>
    </row>
    <row r="18" spans="1:2" ht="15.75">
      <c r="A18" s="11" t="s">
        <v>1272</v>
      </c>
      <c r="B18" s="210" t="s">
        <v>1273</v>
      </c>
    </row>
    <row r="19" spans="1:2" ht="15.75">
      <c r="A19" s="11" t="s">
        <v>1274</v>
      </c>
      <c r="B19" s="210" t="s">
        <v>1275</v>
      </c>
    </row>
    <row r="20" spans="1:2" ht="15.75">
      <c r="A20" s="11" t="s">
        <v>1276</v>
      </c>
      <c r="B20" s="210" t="s">
        <v>1277</v>
      </c>
    </row>
    <row r="21" spans="1:2" ht="15.75">
      <c r="A21" s="11" t="s">
        <v>1278</v>
      </c>
      <c r="B21" s="210" t="s">
        <v>1279</v>
      </c>
    </row>
    <row r="22" spans="1:2" ht="15.75">
      <c r="A22" s="308" t="s">
        <v>1253</v>
      </c>
      <c r="B22" s="310" t="s">
        <v>1280</v>
      </c>
    </row>
    <row r="23" spans="1:2" ht="15.75">
      <c r="A23" s="11"/>
      <c r="B23" s="210"/>
    </row>
    <row r="24" spans="1:2" ht="15.75">
      <c r="A24" s="591" t="s">
        <v>1003</v>
      </c>
      <c r="B24" s="591"/>
    </row>
    <row r="25" spans="1:2" ht="15.75">
      <c r="A25" s="309" t="s">
        <v>1281</v>
      </c>
      <c r="B25" s="211"/>
    </row>
    <row r="26" spans="1:2" ht="15.75">
      <c r="A26" s="309" t="s">
        <v>1270</v>
      </c>
      <c r="B26" s="211" t="s">
        <v>1282</v>
      </c>
    </row>
    <row r="27" spans="1:2" ht="15.75">
      <c r="A27" s="11" t="s">
        <v>1272</v>
      </c>
      <c r="B27" s="210" t="s">
        <v>1283</v>
      </c>
    </row>
    <row r="28" spans="1:2" ht="15.75">
      <c r="A28" s="308" t="s">
        <v>1253</v>
      </c>
      <c r="B28" s="310" t="s">
        <v>1284</v>
      </c>
    </row>
    <row r="29" ht="15.75">
      <c r="A29" s="87"/>
    </row>
    <row r="30" spans="1:2" ht="15.75">
      <c r="A30" s="591" t="s">
        <v>1285</v>
      </c>
      <c r="B30" s="591"/>
    </row>
    <row r="31" spans="1:2" ht="15.75">
      <c r="A31" s="591" t="s">
        <v>1268</v>
      </c>
      <c r="B31" s="591"/>
    </row>
    <row r="32" spans="1:2" ht="15.75">
      <c r="A32" s="309" t="s">
        <v>1269</v>
      </c>
      <c r="B32" s="211"/>
    </row>
    <row r="33" spans="1:2" ht="15.75">
      <c r="A33" s="11" t="s">
        <v>1286</v>
      </c>
      <c r="B33" s="210" t="s">
        <v>1287</v>
      </c>
    </row>
    <row r="34" spans="1:2" ht="15.75">
      <c r="A34" s="11" t="s">
        <v>1288</v>
      </c>
      <c r="B34" s="210" t="s">
        <v>1289</v>
      </c>
    </row>
    <row r="35" spans="1:2" ht="27">
      <c r="A35" s="309" t="s">
        <v>1270</v>
      </c>
      <c r="B35" s="311" t="s">
        <v>1290</v>
      </c>
    </row>
    <row r="36" spans="1:2" ht="15.75">
      <c r="A36" s="11" t="s">
        <v>1291</v>
      </c>
      <c r="B36" s="210" t="s">
        <v>1292</v>
      </c>
    </row>
    <row r="37" spans="1:2" ht="15.75">
      <c r="A37" s="11" t="s">
        <v>1293</v>
      </c>
      <c r="B37" s="210" t="s">
        <v>1294</v>
      </c>
    </row>
    <row r="38" spans="1:2" ht="15.75">
      <c r="A38" s="11" t="s">
        <v>1295</v>
      </c>
      <c r="B38" s="210" t="s">
        <v>1296</v>
      </c>
    </row>
    <row r="39" spans="1:2" ht="15.75">
      <c r="A39" s="308" t="s">
        <v>1253</v>
      </c>
      <c r="B39" s="310" t="s">
        <v>1297</v>
      </c>
    </row>
    <row r="40" spans="1:2" ht="15.75">
      <c r="A40" s="11"/>
      <c r="B40" s="210"/>
    </row>
    <row r="41" spans="1:2" ht="15.75">
      <c r="A41" s="591" t="s">
        <v>1003</v>
      </c>
      <c r="B41" s="591"/>
    </row>
    <row r="42" spans="1:2" ht="15.75">
      <c r="A42" s="309" t="s">
        <v>1281</v>
      </c>
      <c r="B42" s="211"/>
    </row>
    <row r="43" spans="1:2" ht="15.75">
      <c r="A43" s="11" t="s">
        <v>1286</v>
      </c>
      <c r="B43" s="210" t="s">
        <v>1298</v>
      </c>
    </row>
    <row r="44" spans="1:2" ht="15.75">
      <c r="A44" s="309" t="s">
        <v>1270</v>
      </c>
      <c r="B44" s="211" t="s">
        <v>1299</v>
      </c>
    </row>
    <row r="45" spans="1:2" ht="15.75">
      <c r="A45" s="308" t="s">
        <v>1253</v>
      </c>
      <c r="B45" s="310" t="s">
        <v>1300</v>
      </c>
    </row>
  </sheetData>
  <mergeCells count="9">
    <mergeCell ref="A31:B31"/>
    <mergeCell ref="A41:B41"/>
    <mergeCell ref="A3:B4"/>
    <mergeCell ref="A15:B15"/>
    <mergeCell ref="A24:B24"/>
    <mergeCell ref="A30:B30"/>
    <mergeCell ref="A6:B6"/>
    <mergeCell ref="A7:B7"/>
    <mergeCell ref="A14:B14"/>
  </mergeCells>
  <printOptions/>
  <pageMargins left="1.1811023622047245" right="0.7874015748031497" top="0.984251968503937" bottom="0.984251968503937" header="0.5118110236220472" footer="0.5118110236220472"/>
  <pageSetup horizontalDpi="200" verticalDpi="200" orientation="portrait" paperSize="9" r:id="rId1"/>
  <headerFooter alignWithMargins="0">
    <oddFooter>&amp;L&amp;"Arial,Dőlt"&amp;8&amp;Z&amp;F&amp;R&amp;9&amp;A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I1" sqref="I1"/>
    </sheetView>
  </sheetViews>
  <sheetFormatPr defaultColWidth="9.140625" defaultRowHeight="12.75"/>
  <cols>
    <col min="1" max="1" width="24.28125" style="55" customWidth="1"/>
    <col min="2" max="2" width="6.8515625" style="55" customWidth="1"/>
    <col min="3" max="3" width="10.00390625" style="55" customWidth="1"/>
    <col min="4" max="4" width="6.7109375" style="55" customWidth="1"/>
    <col min="5" max="5" width="9.7109375" style="55" customWidth="1"/>
    <col min="6" max="6" width="6.8515625" style="55" customWidth="1"/>
    <col min="7" max="7" width="9.421875" style="55" bestFit="1" customWidth="1"/>
    <col min="8" max="8" width="6.421875" style="55" customWidth="1"/>
    <col min="9" max="9" width="9.28125" style="55" bestFit="1" customWidth="1"/>
    <col min="10" max="16384" width="9.140625" style="55" customWidth="1"/>
  </cols>
  <sheetData>
    <row r="1" spans="1:8" ht="15.75">
      <c r="A1" s="272" t="s">
        <v>1003</v>
      </c>
      <c r="B1" s="273"/>
      <c r="H1" s="4" t="s">
        <v>1350</v>
      </c>
    </row>
    <row r="3" spans="1:9" ht="15.75">
      <c r="A3" s="593" t="s">
        <v>1198</v>
      </c>
      <c r="B3" s="593"/>
      <c r="C3" s="593"/>
      <c r="D3" s="593"/>
      <c r="E3" s="593"/>
      <c r="F3" s="593"/>
      <c r="G3" s="593"/>
      <c r="H3" s="593"/>
      <c r="I3" s="593"/>
    </row>
    <row r="4" ht="16.5" thickBot="1"/>
    <row r="5" spans="1:9" s="58" customFormat="1" ht="15.75">
      <c r="A5" s="576" t="s">
        <v>1006</v>
      </c>
      <c r="B5" s="578" t="s">
        <v>1024</v>
      </c>
      <c r="C5" s="578"/>
      <c r="D5" s="578" t="s">
        <v>1025</v>
      </c>
      <c r="E5" s="578"/>
      <c r="F5" s="578" t="s">
        <v>1039</v>
      </c>
      <c r="G5" s="578"/>
      <c r="H5" s="578" t="s">
        <v>1199</v>
      </c>
      <c r="I5" s="579"/>
    </row>
    <row r="6" spans="1:9" s="56" customFormat="1" ht="16.5" thickBot="1">
      <c r="A6" s="577"/>
      <c r="B6" s="59" t="s">
        <v>1057</v>
      </c>
      <c r="C6" s="59" t="s">
        <v>1200</v>
      </c>
      <c r="D6" s="59" t="s">
        <v>1057</v>
      </c>
      <c r="E6" s="59" t="s">
        <v>1200</v>
      </c>
      <c r="F6" s="59" t="s">
        <v>1057</v>
      </c>
      <c r="G6" s="59" t="s">
        <v>1200</v>
      </c>
      <c r="H6" s="59" t="s">
        <v>1057</v>
      </c>
      <c r="I6" s="60" t="s">
        <v>1200</v>
      </c>
    </row>
    <row r="7" spans="1:9" ht="15.75">
      <c r="A7" s="571" t="s">
        <v>1201</v>
      </c>
      <c r="B7" s="572"/>
      <c r="C7" s="572"/>
      <c r="D7" s="572"/>
      <c r="E7" s="572"/>
      <c r="F7" s="572"/>
      <c r="G7" s="572"/>
      <c r="H7" s="572"/>
      <c r="I7" s="573"/>
    </row>
    <row r="8" spans="1:9" ht="15.75">
      <c r="A8" s="61" t="s">
        <v>1202</v>
      </c>
      <c r="B8" s="62">
        <v>22</v>
      </c>
      <c r="C8" s="62">
        <v>8099</v>
      </c>
      <c r="D8" s="62">
        <v>22</v>
      </c>
      <c r="E8" s="62">
        <v>8510</v>
      </c>
      <c r="F8" s="62">
        <v>25</v>
      </c>
      <c r="G8" s="62">
        <v>8878</v>
      </c>
      <c r="H8" s="62">
        <v>25</v>
      </c>
      <c r="I8" s="63">
        <v>4751</v>
      </c>
    </row>
    <row r="9" spans="1:9" ht="15.75">
      <c r="A9" s="61" t="s">
        <v>1203</v>
      </c>
      <c r="B9" s="62">
        <v>559</v>
      </c>
      <c r="C9" s="62">
        <v>31884</v>
      </c>
      <c r="D9" s="62">
        <v>615</v>
      </c>
      <c r="E9" s="62">
        <v>35468</v>
      </c>
      <c r="F9" s="62">
        <v>613</v>
      </c>
      <c r="G9" s="62">
        <v>35900</v>
      </c>
      <c r="H9" s="62">
        <v>616</v>
      </c>
      <c r="I9" s="63">
        <v>19000</v>
      </c>
    </row>
    <row r="10" spans="1:9" ht="31.5" customHeight="1">
      <c r="A10" s="64" t="s">
        <v>1204</v>
      </c>
      <c r="B10" s="62">
        <v>6</v>
      </c>
      <c r="C10" s="62">
        <v>450</v>
      </c>
      <c r="D10" s="62">
        <v>15</v>
      </c>
      <c r="E10" s="62">
        <v>715</v>
      </c>
      <c r="F10" s="62">
        <v>43</v>
      </c>
      <c r="G10" s="62">
        <v>946</v>
      </c>
      <c r="H10" s="62">
        <v>25</v>
      </c>
      <c r="I10" s="63">
        <v>634</v>
      </c>
    </row>
    <row r="11" spans="1:9" ht="15.75">
      <c r="A11" s="65" t="s">
        <v>1205</v>
      </c>
      <c r="B11" s="62">
        <v>6</v>
      </c>
      <c r="C11" s="62">
        <v>560</v>
      </c>
      <c r="D11" s="62">
        <v>15</v>
      </c>
      <c r="E11" s="62">
        <v>1576</v>
      </c>
      <c r="F11" s="62">
        <v>32</v>
      </c>
      <c r="G11" s="62">
        <v>2214</v>
      </c>
      <c r="H11" s="62">
        <v>45</v>
      </c>
      <c r="I11" s="63">
        <v>1258</v>
      </c>
    </row>
    <row r="12" spans="1:9" ht="15.75">
      <c r="A12" s="65" t="s">
        <v>1206</v>
      </c>
      <c r="B12" s="62">
        <v>480</v>
      </c>
      <c r="C12" s="62">
        <v>9948</v>
      </c>
      <c r="D12" s="66"/>
      <c r="E12" s="66"/>
      <c r="F12" s="66"/>
      <c r="G12" s="66"/>
      <c r="H12" s="66"/>
      <c r="I12" s="67"/>
    </row>
    <row r="13" spans="1:9" ht="18" customHeight="1">
      <c r="A13" s="61" t="s">
        <v>1207</v>
      </c>
      <c r="B13" s="62">
        <v>115</v>
      </c>
      <c r="C13" s="62">
        <v>36132</v>
      </c>
      <c r="D13" s="62">
        <v>142</v>
      </c>
      <c r="E13" s="62">
        <v>44922</v>
      </c>
      <c r="F13" s="62">
        <v>165</v>
      </c>
      <c r="G13" s="62">
        <v>56638</v>
      </c>
      <c r="H13" s="62">
        <v>185</v>
      </c>
      <c r="I13" s="63">
        <v>33208</v>
      </c>
    </row>
    <row r="14" spans="1:9" ht="15.75">
      <c r="A14" s="65" t="s">
        <v>1208</v>
      </c>
      <c r="B14" s="62">
        <v>49</v>
      </c>
      <c r="C14" s="62">
        <v>13041</v>
      </c>
      <c r="D14" s="62">
        <v>40</v>
      </c>
      <c r="E14" s="62">
        <v>14834</v>
      </c>
      <c r="F14" s="62">
        <v>24</v>
      </c>
      <c r="G14" s="62">
        <v>8056</v>
      </c>
      <c r="H14" s="62">
        <v>19</v>
      </c>
      <c r="I14" s="63">
        <v>2468</v>
      </c>
    </row>
    <row r="15" spans="1:9" ht="30">
      <c r="A15" s="61" t="s">
        <v>1209</v>
      </c>
      <c r="B15" s="62"/>
      <c r="C15" s="62"/>
      <c r="D15" s="62">
        <v>66</v>
      </c>
      <c r="E15" s="62">
        <v>2093</v>
      </c>
      <c r="F15" s="62">
        <v>75</v>
      </c>
      <c r="G15" s="62">
        <v>4854</v>
      </c>
      <c r="H15" s="62">
        <v>82</v>
      </c>
      <c r="I15" s="63">
        <v>2824</v>
      </c>
    </row>
    <row r="16" spans="1:9" ht="22.5" customHeight="1" thickBot="1">
      <c r="A16" s="68" t="s">
        <v>1210</v>
      </c>
      <c r="B16" s="62">
        <v>428</v>
      </c>
      <c r="C16" s="62">
        <v>9527</v>
      </c>
      <c r="D16" s="62">
        <v>402</v>
      </c>
      <c r="E16" s="62">
        <v>9078</v>
      </c>
      <c r="F16" s="62">
        <v>389</v>
      </c>
      <c r="G16" s="62">
        <v>7597</v>
      </c>
      <c r="H16" s="62">
        <v>4</v>
      </c>
      <c r="I16" s="63">
        <v>24</v>
      </c>
    </row>
    <row r="17" spans="1:9" ht="15.75">
      <c r="A17" s="571" t="s">
        <v>1211</v>
      </c>
      <c r="B17" s="574"/>
      <c r="C17" s="574"/>
      <c r="D17" s="574"/>
      <c r="E17" s="574"/>
      <c r="F17" s="574"/>
      <c r="G17" s="574"/>
      <c r="H17" s="574"/>
      <c r="I17" s="575"/>
    </row>
    <row r="18" spans="1:9" ht="16.5" thickBot="1">
      <c r="A18" s="69" t="s">
        <v>1211</v>
      </c>
      <c r="B18" s="70">
        <v>320</v>
      </c>
      <c r="C18" s="70">
        <v>78364</v>
      </c>
      <c r="D18" s="70">
        <v>343</v>
      </c>
      <c r="E18" s="70">
        <v>94345</v>
      </c>
      <c r="F18" s="70">
        <v>462</v>
      </c>
      <c r="G18" s="70">
        <v>102224</v>
      </c>
      <c r="H18" s="70">
        <v>345</v>
      </c>
      <c r="I18" s="71">
        <v>49942</v>
      </c>
    </row>
    <row r="19" spans="1:9" ht="15.75">
      <c r="A19" s="594" t="s">
        <v>1212</v>
      </c>
      <c r="B19" s="595"/>
      <c r="C19" s="595"/>
      <c r="D19" s="595"/>
      <c r="E19" s="595"/>
      <c r="F19" s="595"/>
      <c r="G19" s="595"/>
      <c r="H19" s="595"/>
      <c r="I19" s="596"/>
    </row>
    <row r="20" spans="1:9" ht="21" customHeight="1">
      <c r="A20" s="68" t="s">
        <v>1213</v>
      </c>
      <c r="B20" s="62">
        <v>955</v>
      </c>
      <c r="C20" s="62">
        <v>7960</v>
      </c>
      <c r="D20" s="62">
        <v>1050</v>
      </c>
      <c r="E20" s="62">
        <v>10532</v>
      </c>
      <c r="F20" s="62">
        <v>1107</v>
      </c>
      <c r="G20" s="62">
        <v>12382</v>
      </c>
      <c r="H20" s="62">
        <v>1187</v>
      </c>
      <c r="I20" s="63">
        <v>6885</v>
      </c>
    </row>
    <row r="21" spans="1:9" ht="25.5">
      <c r="A21" s="68" t="s">
        <v>1214</v>
      </c>
      <c r="B21" s="62">
        <v>17</v>
      </c>
      <c r="C21" s="62">
        <v>1230</v>
      </c>
      <c r="D21" s="62">
        <v>12</v>
      </c>
      <c r="E21" s="62">
        <v>1220</v>
      </c>
      <c r="F21" s="62">
        <v>11</v>
      </c>
      <c r="G21" s="62">
        <v>1260</v>
      </c>
      <c r="H21" s="62">
        <v>10</v>
      </c>
      <c r="I21" s="63">
        <v>621</v>
      </c>
    </row>
    <row r="22" spans="1:9" ht="15.75">
      <c r="A22" s="65" t="s">
        <v>1215</v>
      </c>
      <c r="B22" s="62"/>
      <c r="C22" s="62"/>
      <c r="D22" s="62"/>
      <c r="E22" s="62"/>
      <c r="F22" s="62">
        <v>31</v>
      </c>
      <c r="G22" s="62">
        <v>310</v>
      </c>
      <c r="H22" s="62">
        <v>25</v>
      </c>
      <c r="I22" s="63">
        <v>330</v>
      </c>
    </row>
    <row r="23" spans="1:9" ht="26.25" thickBot="1">
      <c r="A23" s="69" t="s">
        <v>1216</v>
      </c>
      <c r="B23" s="70">
        <v>24</v>
      </c>
      <c r="C23" s="70">
        <v>255</v>
      </c>
      <c r="D23" s="70">
        <v>22</v>
      </c>
      <c r="E23" s="70">
        <v>256</v>
      </c>
      <c r="F23" s="70">
        <v>23</v>
      </c>
      <c r="G23" s="70">
        <v>277</v>
      </c>
      <c r="H23" s="70">
        <v>16</v>
      </c>
      <c r="I23" s="71">
        <v>134</v>
      </c>
    </row>
    <row r="24" spans="1:9" ht="15.75">
      <c r="A24" s="594" t="s">
        <v>1217</v>
      </c>
      <c r="B24" s="595"/>
      <c r="C24" s="595"/>
      <c r="D24" s="595"/>
      <c r="E24" s="595"/>
      <c r="F24" s="595"/>
      <c r="G24" s="595"/>
      <c r="H24" s="595"/>
      <c r="I24" s="596"/>
    </row>
    <row r="25" spans="1:9" ht="31.5" customHeight="1">
      <c r="A25" s="61" t="s">
        <v>1218</v>
      </c>
      <c r="B25" s="62">
        <v>687</v>
      </c>
      <c r="C25" s="62">
        <v>10334</v>
      </c>
      <c r="D25" s="62">
        <v>741</v>
      </c>
      <c r="E25" s="62">
        <v>9918</v>
      </c>
      <c r="F25" s="62">
        <v>1605</v>
      </c>
      <c r="G25" s="62">
        <v>10576</v>
      </c>
      <c r="H25" s="62">
        <v>837</v>
      </c>
      <c r="I25" s="63">
        <v>5045</v>
      </c>
    </row>
    <row r="26" spans="1:9" ht="15.75">
      <c r="A26" s="65" t="s">
        <v>1219</v>
      </c>
      <c r="B26" s="62">
        <v>107</v>
      </c>
      <c r="C26" s="62">
        <v>3240</v>
      </c>
      <c r="D26" s="62">
        <v>139</v>
      </c>
      <c r="E26" s="62">
        <v>5150</v>
      </c>
      <c r="F26" s="62">
        <v>100</v>
      </c>
      <c r="G26" s="62">
        <v>4000</v>
      </c>
      <c r="H26" s="62">
        <v>59</v>
      </c>
      <c r="I26" s="63">
        <v>2400</v>
      </c>
    </row>
    <row r="27" spans="1:9" ht="15.75">
      <c r="A27" s="65" t="s">
        <v>1220</v>
      </c>
      <c r="B27" s="62">
        <v>190</v>
      </c>
      <c r="C27" s="62">
        <v>5225</v>
      </c>
      <c r="D27" s="62">
        <v>180</v>
      </c>
      <c r="E27" s="62">
        <v>4964</v>
      </c>
      <c r="F27" s="62">
        <v>123</v>
      </c>
      <c r="G27" s="62">
        <v>3292</v>
      </c>
      <c r="H27" s="62">
        <v>67</v>
      </c>
      <c r="I27" s="63">
        <v>2101</v>
      </c>
    </row>
    <row r="28" spans="1:9" ht="15.75">
      <c r="A28" s="65" t="s">
        <v>1221</v>
      </c>
      <c r="B28" s="62">
        <v>6</v>
      </c>
      <c r="C28" s="62">
        <v>895</v>
      </c>
      <c r="D28" s="62">
        <v>8</v>
      </c>
      <c r="E28" s="62">
        <v>626</v>
      </c>
      <c r="F28" s="62">
        <v>11</v>
      </c>
      <c r="G28" s="62">
        <v>1152</v>
      </c>
      <c r="H28" s="62">
        <v>8</v>
      </c>
      <c r="I28" s="63">
        <v>721</v>
      </c>
    </row>
    <row r="29" spans="1:9" ht="15.75">
      <c r="A29" s="65" t="s">
        <v>1222</v>
      </c>
      <c r="B29" s="62">
        <v>551</v>
      </c>
      <c r="C29" s="62">
        <v>0</v>
      </c>
      <c r="D29" s="62">
        <v>1154</v>
      </c>
      <c r="E29" s="62">
        <v>0</v>
      </c>
      <c r="F29" s="62">
        <v>340</v>
      </c>
      <c r="G29" s="62">
        <v>0</v>
      </c>
      <c r="H29" s="62">
        <v>184</v>
      </c>
      <c r="I29" s="63">
        <v>0</v>
      </c>
    </row>
    <row r="30" spans="1:9" ht="15.75">
      <c r="A30" s="65" t="s">
        <v>1223</v>
      </c>
      <c r="B30" s="62">
        <v>278</v>
      </c>
      <c r="C30" s="62">
        <v>6971</v>
      </c>
      <c r="D30" s="62">
        <v>365</v>
      </c>
      <c r="E30" s="62">
        <v>9710</v>
      </c>
      <c r="F30" s="62">
        <v>367</v>
      </c>
      <c r="G30" s="62">
        <v>9326</v>
      </c>
      <c r="H30" s="62">
        <v>172</v>
      </c>
      <c r="I30" s="63">
        <v>4415</v>
      </c>
    </row>
    <row r="31" spans="1:9" ht="15.75">
      <c r="A31" s="65" t="s">
        <v>1224</v>
      </c>
      <c r="B31" s="62">
        <v>158</v>
      </c>
      <c r="C31" s="62">
        <v>0</v>
      </c>
      <c r="D31" s="62">
        <v>309</v>
      </c>
      <c r="E31" s="62">
        <v>0</v>
      </c>
      <c r="F31" s="62">
        <v>171</v>
      </c>
      <c r="G31" s="62">
        <v>0</v>
      </c>
      <c r="H31" s="62">
        <v>80</v>
      </c>
      <c r="I31" s="63">
        <v>0</v>
      </c>
    </row>
    <row r="32" spans="1:9" ht="15.75">
      <c r="A32" s="65" t="s">
        <v>1225</v>
      </c>
      <c r="B32" s="62">
        <v>500</v>
      </c>
      <c r="C32" s="62">
        <v>4955</v>
      </c>
      <c r="D32" s="62">
        <v>427</v>
      </c>
      <c r="E32" s="62">
        <v>4571</v>
      </c>
      <c r="F32" s="62">
        <v>351</v>
      </c>
      <c r="G32" s="62">
        <v>3773</v>
      </c>
      <c r="H32" s="62">
        <v>358</v>
      </c>
      <c r="I32" s="63">
        <v>3710</v>
      </c>
    </row>
    <row r="33" spans="1:9" ht="16.5" thickBot="1">
      <c r="A33" s="72" t="s">
        <v>1226</v>
      </c>
      <c r="B33" s="73">
        <v>476</v>
      </c>
      <c r="C33" s="73">
        <v>3623</v>
      </c>
      <c r="D33" s="73">
        <v>633</v>
      </c>
      <c r="E33" s="73">
        <v>4316</v>
      </c>
      <c r="F33" s="73">
        <v>687</v>
      </c>
      <c r="G33" s="73">
        <v>7146</v>
      </c>
      <c r="H33" s="73">
        <v>513</v>
      </c>
      <c r="I33" s="74">
        <v>2926</v>
      </c>
    </row>
    <row r="34" spans="1:9" ht="15.75">
      <c r="A34" s="594" t="s">
        <v>1227</v>
      </c>
      <c r="B34" s="595"/>
      <c r="C34" s="595"/>
      <c r="D34" s="595"/>
      <c r="E34" s="595"/>
      <c r="F34" s="595"/>
      <c r="G34" s="595"/>
      <c r="H34" s="595"/>
      <c r="I34" s="596"/>
    </row>
    <row r="35" spans="1:9" ht="40.5">
      <c r="A35" s="64" t="s">
        <v>1228</v>
      </c>
      <c r="B35" s="62">
        <v>343</v>
      </c>
      <c r="C35" s="62">
        <v>3548</v>
      </c>
      <c r="D35" s="62">
        <v>289</v>
      </c>
      <c r="E35" s="62">
        <v>3752</v>
      </c>
      <c r="F35" s="62">
        <v>443</v>
      </c>
      <c r="G35" s="62">
        <v>3557</v>
      </c>
      <c r="H35" s="62">
        <v>280</v>
      </c>
      <c r="I35" s="63">
        <v>946</v>
      </c>
    </row>
    <row r="36" spans="1:9" ht="15.75">
      <c r="A36" s="65" t="s">
        <v>1229</v>
      </c>
      <c r="B36" s="62">
        <v>178</v>
      </c>
      <c r="C36" s="62">
        <v>5853</v>
      </c>
      <c r="D36" s="62">
        <v>175</v>
      </c>
      <c r="E36" s="62">
        <v>5385</v>
      </c>
      <c r="F36" s="62">
        <v>191</v>
      </c>
      <c r="G36" s="62">
        <v>4966</v>
      </c>
      <c r="H36" s="62">
        <v>199</v>
      </c>
      <c r="I36" s="63">
        <v>2105</v>
      </c>
    </row>
    <row r="37" spans="1:9" ht="30.75" thickBot="1">
      <c r="A37" s="75" t="s">
        <v>1230</v>
      </c>
      <c r="B37" s="73"/>
      <c r="C37" s="73"/>
      <c r="D37" s="73">
        <v>10</v>
      </c>
      <c r="E37" s="73">
        <v>550</v>
      </c>
      <c r="F37" s="73">
        <v>18</v>
      </c>
      <c r="G37" s="73">
        <v>900</v>
      </c>
      <c r="H37" s="73">
        <v>20</v>
      </c>
      <c r="I37" s="74">
        <v>1000</v>
      </c>
    </row>
  </sheetData>
  <mergeCells count="11">
    <mergeCell ref="A3:I3"/>
    <mergeCell ref="A5:A6"/>
    <mergeCell ref="B5:C5"/>
    <mergeCell ref="D5:E5"/>
    <mergeCell ref="F5:G5"/>
    <mergeCell ref="H5:I5"/>
    <mergeCell ref="A34:I34"/>
    <mergeCell ref="A7:I7"/>
    <mergeCell ref="A17:I17"/>
    <mergeCell ref="A19:I19"/>
    <mergeCell ref="A24:I24"/>
  </mergeCells>
  <printOptions/>
  <pageMargins left="0.75" right="0.75" top="1" bottom="1" header="0.5" footer="0.5"/>
  <pageSetup horizontalDpi="200" verticalDpi="200" orientation="portrait" paperSize="9" scale="95" r:id="rId1"/>
  <headerFooter alignWithMargins="0">
    <oddFooter>&amp;L&amp;"Arial,Dőlt"&amp;8&amp;Z&amp;F&amp;R&amp;9&amp;A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3" width="10.28125" style="0" customWidth="1"/>
    <col min="4" max="4" width="10.140625" style="0" customWidth="1"/>
    <col min="5" max="5" width="10.421875" style="0" customWidth="1"/>
    <col min="6" max="6" width="10.00390625" style="0" customWidth="1"/>
    <col min="7" max="7" width="10.7109375" style="0" customWidth="1"/>
    <col min="8" max="8" width="10.421875" style="0" customWidth="1"/>
    <col min="9" max="9" width="10.140625" style="0" customWidth="1"/>
    <col min="11" max="11" width="11.8515625" style="0" customWidth="1"/>
  </cols>
  <sheetData>
    <row r="1" spans="1:10" ht="14.25">
      <c r="A1" s="30" t="s">
        <v>1003</v>
      </c>
      <c r="B1" s="30"/>
      <c r="J1" t="s">
        <v>1351</v>
      </c>
    </row>
    <row r="3" ht="12.75">
      <c r="A3" s="312" t="s">
        <v>303</v>
      </c>
    </row>
    <row r="4" ht="22.5" customHeight="1"/>
    <row r="5" spans="1:11" ht="15" customHeight="1">
      <c r="A5" s="582" t="s">
        <v>1006</v>
      </c>
      <c r="B5" s="582" t="s">
        <v>1023</v>
      </c>
      <c r="C5" s="582"/>
      <c r="D5" s="580" t="s">
        <v>1024</v>
      </c>
      <c r="E5" s="580"/>
      <c r="F5" s="580" t="s">
        <v>1025</v>
      </c>
      <c r="G5" s="580"/>
      <c r="H5" s="580" t="s">
        <v>1039</v>
      </c>
      <c r="I5" s="580"/>
      <c r="J5" s="581" t="s">
        <v>773</v>
      </c>
      <c r="K5" s="581"/>
    </row>
    <row r="6" spans="1:11" ht="30" customHeight="1">
      <c r="A6" s="582"/>
      <c r="B6" s="185" t="s">
        <v>948</v>
      </c>
      <c r="C6" s="185" t="s">
        <v>949</v>
      </c>
      <c r="D6" s="185" t="s">
        <v>948</v>
      </c>
      <c r="E6" s="185" t="s">
        <v>949</v>
      </c>
      <c r="F6" s="185" t="s">
        <v>948</v>
      </c>
      <c r="G6" s="185" t="s">
        <v>949</v>
      </c>
      <c r="H6" s="185" t="s">
        <v>948</v>
      </c>
      <c r="I6" s="185" t="s">
        <v>949</v>
      </c>
      <c r="J6" s="185" t="s">
        <v>948</v>
      </c>
      <c r="K6" s="185" t="s">
        <v>949</v>
      </c>
    </row>
    <row r="7" spans="1:11" ht="12.75">
      <c r="A7" s="257" t="s">
        <v>950</v>
      </c>
      <c r="B7" s="258">
        <v>0.02</v>
      </c>
      <c r="C7" s="258">
        <v>0.02</v>
      </c>
      <c r="D7" s="258">
        <v>0.02</v>
      </c>
      <c r="E7" s="258">
        <v>0.02</v>
      </c>
      <c r="F7" s="258">
        <v>0.02</v>
      </c>
      <c r="G7" s="258">
        <v>0.02</v>
      </c>
      <c r="H7" s="258">
        <v>0.02</v>
      </c>
      <c r="I7" s="258">
        <v>0.02</v>
      </c>
      <c r="J7" s="258">
        <v>0.02</v>
      </c>
      <c r="K7" s="258">
        <v>0.02</v>
      </c>
    </row>
    <row r="8" spans="1:11" ht="38.25">
      <c r="A8" s="259" t="s">
        <v>951</v>
      </c>
      <c r="B8" s="260">
        <v>13418</v>
      </c>
      <c r="C8" s="260">
        <v>5000</v>
      </c>
      <c r="D8" s="260">
        <v>13901</v>
      </c>
      <c r="E8" s="260">
        <v>6000</v>
      </c>
      <c r="F8" s="260">
        <v>14443</v>
      </c>
      <c r="G8" s="260">
        <v>6000</v>
      </c>
      <c r="H8" s="260">
        <v>15599</v>
      </c>
      <c r="I8" s="260">
        <v>6000</v>
      </c>
      <c r="J8" s="260">
        <v>16550</v>
      </c>
      <c r="K8" s="260">
        <v>6000</v>
      </c>
    </row>
    <row r="9" spans="1:11" ht="12.75">
      <c r="A9" s="257" t="s">
        <v>952</v>
      </c>
      <c r="B9" s="261"/>
      <c r="C9" s="261"/>
      <c r="D9" s="261"/>
      <c r="E9" s="261"/>
      <c r="F9" s="261"/>
      <c r="G9" s="261"/>
      <c r="H9" s="261"/>
      <c r="I9" s="261"/>
      <c r="J9" s="261"/>
      <c r="K9" s="262"/>
    </row>
    <row r="10" spans="1:11" ht="12.75">
      <c r="A10" s="257" t="s">
        <v>953</v>
      </c>
      <c r="B10" s="263"/>
      <c r="C10" s="263">
        <v>400</v>
      </c>
      <c r="D10" s="263"/>
      <c r="E10" s="263">
        <v>400</v>
      </c>
      <c r="F10" s="263"/>
      <c r="G10" s="263">
        <v>400</v>
      </c>
      <c r="H10" s="263"/>
      <c r="I10" s="263">
        <v>500</v>
      </c>
      <c r="J10" s="263"/>
      <c r="K10" s="263">
        <v>500</v>
      </c>
    </row>
    <row r="11" spans="1:11" ht="12.75">
      <c r="A11" s="257" t="s">
        <v>954</v>
      </c>
      <c r="B11" s="261">
        <v>335</v>
      </c>
      <c r="C11" s="261">
        <v>180</v>
      </c>
      <c r="D11" s="261">
        <v>347</v>
      </c>
      <c r="E11" s="261">
        <v>180</v>
      </c>
      <c r="F11" s="261">
        <v>361</v>
      </c>
      <c r="G11" s="261">
        <v>180</v>
      </c>
      <c r="H11" s="261">
        <v>390</v>
      </c>
      <c r="I11" s="261">
        <v>200</v>
      </c>
      <c r="J11" s="261">
        <v>413</v>
      </c>
      <c r="K11" s="262">
        <v>200</v>
      </c>
    </row>
    <row r="12" spans="1:11" ht="38.25">
      <c r="A12" s="259" t="s">
        <v>955</v>
      </c>
      <c r="B12" s="260">
        <v>1006</v>
      </c>
      <c r="C12" s="260">
        <v>260</v>
      </c>
      <c r="D12" s="260">
        <v>1042</v>
      </c>
      <c r="E12" s="260">
        <v>300</v>
      </c>
      <c r="F12" s="260">
        <v>1083</v>
      </c>
      <c r="G12" s="260">
        <v>200</v>
      </c>
      <c r="H12" s="260">
        <v>1170</v>
      </c>
      <c r="I12" s="260">
        <v>200</v>
      </c>
      <c r="J12" s="260">
        <v>1240</v>
      </c>
      <c r="K12" s="257">
        <v>200</v>
      </c>
    </row>
    <row r="13" spans="1:11" ht="12.7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</sheetData>
  <mergeCells count="6">
    <mergeCell ref="H5:I5"/>
    <mergeCell ref="J5:K5"/>
    <mergeCell ref="A5:A6"/>
    <mergeCell ref="B5:C5"/>
    <mergeCell ref="D5:E5"/>
    <mergeCell ref="F5:G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&amp;L&amp;"Arial,Dőlt"&amp;8&amp;Z&amp;F&amp;R&amp;9&amp;A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Vörösné Lakatos Zsuzsanna</cp:lastModifiedBy>
  <cp:lastPrinted>2010-08-26T10:51:49Z</cp:lastPrinted>
  <dcterms:created xsi:type="dcterms:W3CDTF">2010-08-19T01:10:18Z</dcterms:created>
  <dcterms:modified xsi:type="dcterms:W3CDTF">2010-08-26T10:54:38Z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