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060" tabRatio="596" firstSheet="5" activeTab="5"/>
  </bookViews>
  <sheets>
    <sheet name="3. mell." sheetId="1" r:id="rId1"/>
    <sheet name="3.1 Kiadások" sheetId="2" r:id="rId2"/>
    <sheet name="3.1 kötelező nem kötelező" sheetId="3" r:id="rId3"/>
    <sheet name="3.2" sheetId="4" r:id="rId4"/>
    <sheet name="3.2.1 költségvetési kiadások" sheetId="5" r:id="rId5"/>
    <sheet name="3.4.3 közbeszerzési terv" sheetId="6" r:id="rId6"/>
  </sheets>
  <definedNames>
    <definedName name="_xlnm.Print_Titles" localSheetId="1">'3.1 Kiadások'!$1:$3</definedName>
    <definedName name="_xlnm.Print_Titles" localSheetId="2">'3.1 kötelező nem kötelező'!$1:$4</definedName>
    <definedName name="_xlnm.Print_Titles" localSheetId="3">'3.2'!$1:$1</definedName>
    <definedName name="_xlnm.Print_Area" localSheetId="1">'3.1 Kiadások'!$A$1:$AD$97</definedName>
    <definedName name="_xlnm.Print_Area" localSheetId="2">'3.1 kötelező nem kötelező'!$A$1:$L$158</definedName>
  </definedNames>
  <calcPr fullCalcOnLoad="1"/>
</workbook>
</file>

<file path=xl/sharedStrings.xml><?xml version="1.0" encoding="utf-8"?>
<sst xmlns="http://schemas.openxmlformats.org/spreadsheetml/2006/main" count="1367" uniqueCount="605">
  <si>
    <t>Megnevezés</t>
  </si>
  <si>
    <t>Alkotóház</t>
  </si>
  <si>
    <t>Összes kiadás</t>
  </si>
  <si>
    <t>Dologi kiadás</t>
  </si>
  <si>
    <t>Összesen</t>
  </si>
  <si>
    <t>Személyi juttatás</t>
  </si>
  <si>
    <t>Ssz.</t>
  </si>
  <si>
    <t>1.</t>
  </si>
  <si>
    <t>2.</t>
  </si>
  <si>
    <t>4.</t>
  </si>
  <si>
    <t xml:space="preserve">Városellátó Intézmény </t>
  </si>
  <si>
    <t>2009.</t>
  </si>
  <si>
    <t>2010.</t>
  </si>
  <si>
    <t>tény</t>
  </si>
  <si>
    <t xml:space="preserve">eredeti </t>
  </si>
  <si>
    <t xml:space="preserve">várható </t>
  </si>
  <si>
    <t>terv</t>
  </si>
  <si>
    <t>Személyi juttatások</t>
  </si>
  <si>
    <t>Munkaadókat terhelő járulékok</t>
  </si>
  <si>
    <t xml:space="preserve">Dologi kiadások és egyéb folyó kiadások </t>
  </si>
  <si>
    <t>Pénzeszköz átadás, egyéb támogatás</t>
  </si>
  <si>
    <t>Ellátottak pénzbeli juttatása</t>
  </si>
  <si>
    <t xml:space="preserve">Felhalmozási kiadások  </t>
  </si>
  <si>
    <t>Önkormányzat kiadásai összesen</t>
  </si>
  <si>
    <t>Megnevezés / közbeszerzés tárgya</t>
  </si>
  <si>
    <t>Típusa</t>
  </si>
  <si>
    <t>mennyiségi egysége</t>
  </si>
  <si>
    <t>mennyisége</t>
  </si>
  <si>
    <t>Várható időpontok</t>
  </si>
  <si>
    <t>Előzetesen becsült értéke (nettó)</t>
  </si>
  <si>
    <t>Alkalmazandó/választott eljárás típus:</t>
  </si>
  <si>
    <t>Érintett intézmény</t>
  </si>
  <si>
    <t>hírdetmény feladásának, vagy ajánlattételi felhívás elküldésének  ideje</t>
  </si>
  <si>
    <t xml:space="preserve">teljesítés ideje </t>
  </si>
  <si>
    <t xml:space="preserve"> €  (nettó összeg)</t>
  </si>
  <si>
    <t>eFt (nettó öszeg)</t>
  </si>
  <si>
    <t>db</t>
  </si>
  <si>
    <t>Mindösszesen</t>
  </si>
  <si>
    <t>2011.</t>
  </si>
  <si>
    <t xml:space="preserve">     Személyi juttatás</t>
  </si>
  <si>
    <t xml:space="preserve">Járulékok </t>
  </si>
  <si>
    <t xml:space="preserve">Egyéb működési célú kiadás </t>
  </si>
  <si>
    <t>Ellátottak pénzbeni jutt.</t>
  </si>
  <si>
    <t>Beruházás, felújítás</t>
  </si>
  <si>
    <t xml:space="preserve">Módosított
</t>
  </si>
  <si>
    <t>Városellátó intézményei</t>
  </si>
  <si>
    <t xml:space="preserve">Óvodák Igazgatósága </t>
  </si>
  <si>
    <t>Városi Könyvt.és Inf.Kp.</t>
  </si>
  <si>
    <t>Védőnő Feladat</t>
  </si>
  <si>
    <t>Városellátó és int. összesen:</t>
  </si>
  <si>
    <t>Intézmény összesen</t>
  </si>
  <si>
    <t>Önkormányzati feladat</t>
  </si>
  <si>
    <t xml:space="preserve">Egyéb máshova nem sorolható építés </t>
  </si>
  <si>
    <t>Saját tulajdonú ingatlan adásvétele 681000</t>
  </si>
  <si>
    <t>Lakóingatlan bérbeadása, üzemeltetése   682001</t>
  </si>
  <si>
    <t>Nem lakóingatlan bérbeadása, üzemeltetése    682002</t>
  </si>
  <si>
    <t>Számviteli, adószakértői tevékenység</t>
  </si>
  <si>
    <t xml:space="preserve">Önkormányzat igazgatási tevékenysége </t>
  </si>
  <si>
    <t>Közvilágítás</t>
  </si>
  <si>
    <t>Adó, illeték kiszabadása, beszedése, ellenörzése (ebből cafetéria: 966 eFt)</t>
  </si>
  <si>
    <t>Város és községgazdálkodási .m.n.s.szolgáltatások 841403</t>
  </si>
  <si>
    <t>Önkormányzatok elszámolásai költségvetési szerveikkel</t>
  </si>
  <si>
    <t xml:space="preserve">                                       - működési </t>
  </si>
  <si>
    <t>Önkormányzatok máshova nem sorolható nemzetközi kapcsolatai (testvérvárosi kapcsolatokból fakadó programok)</t>
  </si>
  <si>
    <t xml:space="preserve">Minősített időszaki tevékenység </t>
  </si>
  <si>
    <t>Pedagógiai szakmai szolgáltatások</t>
  </si>
  <si>
    <t>Helyi rendszeres lakásfenntartási támogatás</t>
  </si>
  <si>
    <t>Ápolási díj alanyi jogon</t>
  </si>
  <si>
    <t>Ápolási díj méltányossági alapon</t>
  </si>
  <si>
    <t xml:space="preserve">Gyermektartásdíj megelőlegezése </t>
  </si>
  <si>
    <t>Kiegészítő gyermekvédelmi támogatás</t>
  </si>
  <si>
    <t>Óvodáztatási támogatás</t>
  </si>
  <si>
    <t>Átmeneti segély</t>
  </si>
  <si>
    <t>Temetési segély</t>
  </si>
  <si>
    <t>Rendkívüli gyermekvédelmi támogatás</t>
  </si>
  <si>
    <t xml:space="preserve">Mozgáskorlátozottak gépjármű átalakítás </t>
  </si>
  <si>
    <t>Adósságkezelési szolgáltatás</t>
  </si>
  <si>
    <t>Közgyógyellátás</t>
  </si>
  <si>
    <t>Köztemetés</t>
  </si>
  <si>
    <t>Bérpótló juttatásra jogosultak hosszú távú foglalkoztatás</t>
  </si>
  <si>
    <t xml:space="preserve">Egyéb betegség megelőző támogatás </t>
  </si>
  <si>
    <t>Önkormányzatok által nyújtott lakástámogatás</t>
  </si>
  <si>
    <t>Munkáltató által nyújtott lakástámogatás</t>
  </si>
  <si>
    <t>Önkormányzati ifjúsági kezdeményezések és programok, valamint támogatásuk</t>
  </si>
  <si>
    <t>Civil szervezetek működési támogatása</t>
  </si>
  <si>
    <t>Sportlétesítmények müködtetése és fejlesztése</t>
  </si>
  <si>
    <t>Szabadidősport tevékenység és támogatás</t>
  </si>
  <si>
    <t>Szabadidős park, fürdő és strandszolgáltatás</t>
  </si>
  <si>
    <t xml:space="preserve">Egyéb máshova nem sorolható szabadidős szolgáltatás (Városkép Kft.) </t>
  </si>
  <si>
    <t>Egyéb m.n.s. közösségi, társadalmi tevékenységek támogatása</t>
  </si>
  <si>
    <t>Homokhátsági munkaszervezet
Egyéb m.n.s. építés</t>
  </si>
  <si>
    <t xml:space="preserve">Önkormányzati feladat összesen </t>
  </si>
  <si>
    <t>Hivatali feladat</t>
  </si>
  <si>
    <t>Önkormányzati jogalkotás (Képviselő-testület, bizottságok)</t>
  </si>
  <si>
    <t>Önkormányzat és többcélú kistérségi társulás  igazgatása</t>
  </si>
  <si>
    <t>Közfoglalkoztatás (rövid távú)</t>
  </si>
  <si>
    <t>Közfoglalkoztatás (hosszú távú)</t>
  </si>
  <si>
    <t>Közterület rendjének fenntartása (közterület-felügyeleti tevékenység) (ebből cafetéria: 557 eFt)</t>
  </si>
  <si>
    <t>Minősített időszaki tevékenységek Polgári védelmi tevékenység</t>
  </si>
  <si>
    <t xml:space="preserve">Rendszeres szociális segély (aktív korúak) </t>
  </si>
  <si>
    <t>Időskorúak járadéka</t>
  </si>
  <si>
    <t>Lakásfenntartási támogatás normatív alapon</t>
  </si>
  <si>
    <t xml:space="preserve">Lakóingatlan bérbeadása, üzemeltetése </t>
  </si>
  <si>
    <t xml:space="preserve">Nem lakóingatlan bérbeadása, üzemeltetése </t>
  </si>
  <si>
    <t xml:space="preserve">Város és községgazdálkodási .m.n.s.szolgáltatások </t>
  </si>
  <si>
    <t xml:space="preserve">Ápolási díj </t>
  </si>
  <si>
    <t>Sportlétesítmények máködtetése</t>
  </si>
  <si>
    <t xml:space="preserve">Temetési segély </t>
  </si>
  <si>
    <t xml:space="preserve">Hivatali feladatok összesen </t>
  </si>
  <si>
    <t>Önkormányzat összesen:</t>
  </si>
  <si>
    <t>- Homokhátsági Regionális Hulladékgazd. Tárulása</t>
  </si>
  <si>
    <t>- Csongrád-Csanytelek Ivóvízminőségjavító Társulás</t>
  </si>
  <si>
    <t>Homokhátsági Munkaszervezet Konzorcium</t>
  </si>
  <si>
    <t>ÖSSZESEN</t>
  </si>
  <si>
    <t>Óvodák Igazgatósága</t>
  </si>
  <si>
    <t>Védőnői Szolgálat</t>
  </si>
  <si>
    <t>Polgármesteri Hivatal</t>
  </si>
  <si>
    <t>Szociális Ellátások Intézménye</t>
  </si>
  <si>
    <t xml:space="preserve">Közgyógyellátás (méltányos) </t>
  </si>
  <si>
    <t xml:space="preserve">                                      - munkabér hitel </t>
  </si>
  <si>
    <t>Egyéb máshova nem sorolható pénzügyi igazgatási tevékenység (étkezési többletkiadásokra)</t>
  </si>
  <si>
    <t>2014.</t>
  </si>
  <si>
    <t xml:space="preserve">Összesen </t>
  </si>
  <si>
    <t>Szociális hozzájárulási 
adó és járulékok</t>
  </si>
  <si>
    <t xml:space="preserve">Dologi kiadás </t>
  </si>
  <si>
    <t>Egyéb működési
 célú kiadás</t>
  </si>
  <si>
    <t xml:space="preserve">Ellátottak
 pénzbeni jutttása </t>
  </si>
  <si>
    <t xml:space="preserve">Felhalmozási kiadás </t>
  </si>
  <si>
    <t xml:space="preserve">Összes kiadás </t>
  </si>
  <si>
    <t xml:space="preserve">Beruházás </t>
  </si>
  <si>
    <t xml:space="preserve">Felújítás </t>
  </si>
  <si>
    <t xml:space="preserve">Egyéb felhalmozási kiadás </t>
  </si>
  <si>
    <t>Működés</t>
  </si>
  <si>
    <t>Felhalmozás</t>
  </si>
  <si>
    <t xml:space="preserve">Kötelező feladatok </t>
  </si>
  <si>
    <t>Étkeztetés (562912,562913,562914.562917,889101,)</t>
  </si>
  <si>
    <t>Zöldterület (813000)</t>
  </si>
  <si>
    <t>Temető (960302)</t>
  </si>
  <si>
    <t>Közutak (522110)</t>
  </si>
  <si>
    <t>Ár és belvíz védekezés</t>
  </si>
  <si>
    <t>Köztisztaság  (381103) közter.tisztítás,rágcsáló irtás</t>
  </si>
  <si>
    <t>Hulladékkezelési közszolgáltatás szervezése és fennt. (állateü)</t>
  </si>
  <si>
    <t>Piac, mázsaház</t>
  </si>
  <si>
    <t>Sportlétesítmények működtetése (931102)</t>
  </si>
  <si>
    <t xml:space="preserve">Nem kötelező feladatok </t>
  </si>
  <si>
    <t>Ovodai nevelés</t>
  </si>
  <si>
    <t>Bölcsődei nevelés</t>
  </si>
  <si>
    <t>Alkotóművészeti tevékenység</t>
  </si>
  <si>
    <t>Ebből</t>
  </si>
  <si>
    <t>Nem kötelező feladatok</t>
  </si>
  <si>
    <t>Önkormányzati jogalkotás</t>
  </si>
  <si>
    <t xml:space="preserve">Saját tulajdonú ingatlan adásvétele </t>
  </si>
  <si>
    <t xml:space="preserve">Lakóingatlan bérbeadása, üzemeltetése   </t>
  </si>
  <si>
    <t xml:space="preserve">Nem lakóingatlan bérbeadása, üzemeltetése    </t>
  </si>
  <si>
    <t>Adó, illeték kiszabadása, beszedése, ellenörzése</t>
  </si>
  <si>
    <t>Közgyógyellátás méltányos</t>
  </si>
  <si>
    <t>Kötelező feladatok összesen</t>
  </si>
  <si>
    <t>Rendkívüli gyermekvédelmi támogatásból BURSA, Fogyatékos gyermekek támogatása</t>
  </si>
  <si>
    <t xml:space="preserve">Nem kötelező feladatok összesen </t>
  </si>
  <si>
    <t>Önkormányzat és többcélú kistérségi társulás igazgatása</t>
  </si>
  <si>
    <t>Nem kötelező feladatok összesen</t>
  </si>
  <si>
    <t>Kötelező feladatok</t>
  </si>
  <si>
    <t xml:space="preserve">MINDÖSSZESEN </t>
  </si>
  <si>
    <t>2013. évi 
eredeti</t>
  </si>
  <si>
    <t>%</t>
  </si>
  <si>
    <t>Várható
XII.31</t>
  </si>
  <si>
    <t>2014. évi 
terv</t>
  </si>
  <si>
    <t xml:space="preserve">Piroskavárosi Idősek Otthona </t>
  </si>
  <si>
    <t xml:space="preserve">Számviteli, könyvvizsgálói tevékenység </t>
  </si>
  <si>
    <t xml:space="preserve">Foglalkoztatást helyettesítő támogatás </t>
  </si>
  <si>
    <t xml:space="preserve">Foglakozást helyettesítő támogatás </t>
  </si>
  <si>
    <t xml:space="preserve">Önkormányzat jogalkotás </t>
  </si>
  <si>
    <t xml:space="preserve">Finanszírozási műveletek - fejlesztési hitel </t>
  </si>
  <si>
    <t xml:space="preserve">Rendszeres szociális segély </t>
  </si>
  <si>
    <t xml:space="preserve">Önkormányzatok elszámolásai </t>
  </si>
  <si>
    <t xml:space="preserve">Startmunka Mintaprogram </t>
  </si>
  <si>
    <t xml:space="preserve">Betegséggel kapcsolatos ellátások </t>
  </si>
  <si>
    <t xml:space="preserve">VOLÁN támgoatás </t>
  </si>
  <si>
    <t xml:space="preserve">Háziorvosi ügyeleti ellátás </t>
  </si>
  <si>
    <t>Eü. Kft. támogatás</t>
  </si>
  <si>
    <t>Rendkívüli gyermekvédelmi támogatás, ellátás</t>
  </si>
  <si>
    <t xml:space="preserve">Egyéb szociális pénzbeli ellátás </t>
  </si>
  <si>
    <t xml:space="preserve">Közművelődési társadalmi tevékenység </t>
  </si>
  <si>
    <t xml:space="preserve">TV műsor szolgáltatás </t>
  </si>
  <si>
    <t>2014. évi javasolt</t>
  </si>
  <si>
    <t>Önkormányzati feladatok funkciónként</t>
  </si>
  <si>
    <t xml:space="preserve">2014. évi 
terv </t>
  </si>
  <si>
    <t>Módosított</t>
  </si>
  <si>
    <t>Tény</t>
  </si>
  <si>
    <t>Munkaadókat terhelő járulékok és szociális hozzájárulási adó</t>
  </si>
  <si>
    <t>Dologi kiadások</t>
  </si>
  <si>
    <t>Ellátottak pénzbeli juttatásai</t>
  </si>
  <si>
    <t xml:space="preserve">Egyéb működési kiadás </t>
  </si>
  <si>
    <t xml:space="preserve">     Működési kiadások összesen</t>
  </si>
  <si>
    <t>Beruházások</t>
  </si>
  <si>
    <t>Felújítások</t>
  </si>
  <si>
    <t>Egyéb felhalmozási kiadások</t>
  </si>
  <si>
    <t xml:space="preserve">     Felhalmozási kiadások összesen</t>
  </si>
  <si>
    <t>Hitel, kölcsöntörlesztés államháztartáson kivülre</t>
  </si>
  <si>
    <t>belföldi értékpapírok kiadása</t>
  </si>
  <si>
    <t xml:space="preserve">     Finanszírozási kiadások összesen</t>
  </si>
  <si>
    <t>Összesen kiadás</t>
  </si>
  <si>
    <t xml:space="preserve">Városi Könyvtár és Információs Központ </t>
  </si>
  <si>
    <t xml:space="preserve">Védőnői feladatok </t>
  </si>
  <si>
    <t>Városellátó Intézmény összesen</t>
  </si>
  <si>
    <t xml:space="preserve">2. </t>
  </si>
  <si>
    <t xml:space="preserve">Szociális Ellátások Intézménye </t>
  </si>
  <si>
    <t>3.</t>
  </si>
  <si>
    <t xml:space="preserve">Alkotóház </t>
  </si>
  <si>
    <t xml:space="preserve">INTÉZMÉNYEK ÖSSZESEN </t>
  </si>
  <si>
    <t>5.</t>
  </si>
  <si>
    <t>011130</t>
  </si>
  <si>
    <t xml:space="preserve">Önkormányzatok és önkormányzati hivatalok jogalkotó és általános igazgatási tevékenysége </t>
  </si>
  <si>
    <t>031030</t>
  </si>
  <si>
    <t xml:space="preserve">Közterület rendjének fenntartása </t>
  </si>
  <si>
    <t>Munkanélküli aktív korúak ellátásai</t>
  </si>
  <si>
    <t>Lakásfenntartással, lakhatással összefüggő ellátások</t>
  </si>
  <si>
    <t xml:space="preserve">POLGÁRMESTERI HIVATAL ÖSSZESEN: </t>
  </si>
  <si>
    <t>Egyéb működési kiadások</t>
  </si>
  <si>
    <t>6.</t>
  </si>
  <si>
    <t>Önkormányzat</t>
  </si>
  <si>
    <t>Önkormányzatok és önkormányzati hivatalok jogalkotó és általános igazgatási tevékenysége</t>
  </si>
  <si>
    <t xml:space="preserve">Betegséggel kapcsolatos pénzbeli ellátások </t>
  </si>
  <si>
    <t xml:space="preserve">Egyéb szociális pénzbeli és természetbeni ellátások </t>
  </si>
  <si>
    <t xml:space="preserve">Gyermekvédelmi pénzbeli és temrészetbeni ellátások </t>
  </si>
  <si>
    <t>041232</t>
  </si>
  <si>
    <t xml:space="preserve">START Munkaprogram téli közfoglalkotzatás </t>
  </si>
  <si>
    <t>064010</t>
  </si>
  <si>
    <t xml:space="preserve">Közvilágítás </t>
  </si>
  <si>
    <t>081030</t>
  </si>
  <si>
    <t xml:space="preserve">Sportlétesítmények működtetése és fejlesztése </t>
  </si>
  <si>
    <t>081045</t>
  </si>
  <si>
    <t xml:space="preserve">Szabadidőssport tevékenység és támogatása </t>
  </si>
  <si>
    <t>061030</t>
  </si>
  <si>
    <t xml:space="preserve">Lakáshoz jutást segítő támogatások </t>
  </si>
  <si>
    <t>081061</t>
  </si>
  <si>
    <t xml:space="preserve">Szabadidő park, fürdő és strandszolgáltatás </t>
  </si>
  <si>
    <t>084031</t>
  </si>
  <si>
    <t xml:space="preserve">Civil szervezetek működési támogatása </t>
  </si>
  <si>
    <t>074032</t>
  </si>
  <si>
    <t xml:space="preserve">Igazgatás, egészségügyi gondozás </t>
  </si>
  <si>
    <t>083050</t>
  </si>
  <si>
    <t xml:space="preserve">Televízió-műsor szolgáltatás támogatása </t>
  </si>
  <si>
    <t>Egyéb működési célú kiadás</t>
  </si>
  <si>
    <t>074051</t>
  </si>
  <si>
    <t>Nem fertőző megbetegedések megelőzése</t>
  </si>
  <si>
    <t>072122</t>
  </si>
  <si>
    <t>084070</t>
  </si>
  <si>
    <t>A fiatalok társadalmi integrációját segítő struktúra, szakmai
szolgáltatások fejlsztése, működtetése</t>
  </si>
  <si>
    <t>98032</t>
  </si>
  <si>
    <t>Pedagógiai szakmai szolgáltatások működtetési feladatai</t>
  </si>
  <si>
    <t>082091</t>
  </si>
  <si>
    <t>Közművelődés-közösségi és társadalmi részvétel teljesítése</t>
  </si>
  <si>
    <t>045140</t>
  </si>
  <si>
    <t>Város és elővárosi közúti személyszállítás</t>
  </si>
  <si>
    <t>76090</t>
  </si>
  <si>
    <t>Egyéb egészségügyi szolgáltatások finanszírozása és
 támogatása</t>
  </si>
  <si>
    <t>106010</t>
  </si>
  <si>
    <t xml:space="preserve">Lakóingatlan szociális célú bérbeadása </t>
  </si>
  <si>
    <t>013350</t>
  </si>
  <si>
    <t>Az önkormányzati vagyonnal való gazdálkodással kapcsolatos feladatok</t>
  </si>
  <si>
    <t>900060</t>
  </si>
  <si>
    <t xml:space="preserve">Forgatási és befektetési célűú finanszírozási műveletek </t>
  </si>
  <si>
    <t>086090</t>
  </si>
  <si>
    <t>Mindenféle egyéb szabadidős tevékenység</t>
  </si>
  <si>
    <t>098010</t>
  </si>
  <si>
    <t xml:space="preserve">Oktatás igazgatása </t>
  </si>
  <si>
    <t xml:space="preserve">ÖNKORMÁNYZAT ÖSSZESEN </t>
  </si>
  <si>
    <t xml:space="preserve">ÖSSZESEN </t>
  </si>
  <si>
    <t xml:space="preserve">Homokhátsági Regionális Hulladékgazdálkodási Társulás </t>
  </si>
  <si>
    <t xml:space="preserve">Csongrádi-Csanyteleki Ivóvízminőségjavító Társulás </t>
  </si>
  <si>
    <t xml:space="preserve">2013. </t>
  </si>
  <si>
    <t>ezer forintban</t>
  </si>
  <si>
    <t>Sor-
szám</t>
  </si>
  <si>
    <t>Rovat megnevezése</t>
  </si>
  <si>
    <t>Rovat
száma</t>
  </si>
  <si>
    <t>Eredeti előirányzat</t>
  </si>
  <si>
    <t>Városellátó Int.
 Összesen</t>
  </si>
  <si>
    <t>Szociális Ell.
 Intézménye</t>
  </si>
  <si>
    <t xml:space="preserve">Piroskavárosi 
Idősek Otthona </t>
  </si>
  <si>
    <t>Polgármesteri
feladatok</t>
  </si>
  <si>
    <t>Homokhátsági Regionális Hulladékgazdálkodási Tásulás Munkaszervezet</t>
  </si>
  <si>
    <t>Önkormányzati 
feladatok</t>
  </si>
  <si>
    <t xml:space="preserve">Homokhátsági Regionális 
Hulladékgazd. Társulás </t>
  </si>
  <si>
    <t>Ivóvízminőség-javító 
Konzorcium</t>
  </si>
  <si>
    <t xml:space="preserve">Városellátó Int. </t>
  </si>
  <si>
    <t xml:space="preserve">Óvodák 
Igazgatósága </t>
  </si>
  <si>
    <t xml:space="preserve">Városi Könytár
 és Inf. Központ </t>
  </si>
  <si>
    <t>Védőnői 
 feladatok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</si>
  <si>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</si>
  <si>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</si>
  <si>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</si>
  <si>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</si>
  <si>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</si>
  <si>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</si>
  <si>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</si>
  <si>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</si>
  <si>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</si>
  <si>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</si>
  <si>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</si>
  <si>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</si>
  <si>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</si>
  <si>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</si>
  <si>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</si>
  <si>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</si>
  <si>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</si>
  <si>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</si>
  <si>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</si>
  <si>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</si>
  <si>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</si>
  <si>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</si>
  <si>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</si>
  <si>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</si>
  <si>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</si>
  <si>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</si>
  <si>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</si>
  <si>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</si>
  <si>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</si>
  <si>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</si>
  <si>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</si>
  <si>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</si>
  <si>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</si>
  <si>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</si>
  <si>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</si>
  <si>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</si>
  <si>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</si>
  <si>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</si>
  <si>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</si>
  <si>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</si>
  <si>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</si>
  <si>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</si>
  <si>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</si>
  <si>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</si>
  <si>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</si>
  <si>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</si>
  <si>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</si>
  <si>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</si>
  <si>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</si>
  <si>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</si>
  <si>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</si>
  <si>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</si>
  <si>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 xml:space="preserve">Foglalkoztatottak személyi juttatásai </t>
  </si>
  <si>
    <t>K11</t>
  </si>
  <si>
    <t>15</t>
  </si>
  <si>
    <t>Választott tisztségviselők juttatásai</t>
  </si>
  <si>
    <t>K121</t>
  </si>
  <si>
    <t>16</t>
  </si>
  <si>
    <t>Munkavégzésre irányuló egyéb jogviszonyban
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</si>
  <si>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</si>
  <si>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</si>
  <si>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</si>
  <si>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</si>
  <si>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</si>
  <si>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</si>
  <si>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</si>
  <si>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</si>
  <si>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</si>
  <si>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</si>
  <si>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</si>
  <si>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            
     +rehó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</si>
  <si>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</si>
  <si>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</si>
  <si>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</si>
  <si>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</si>
  <si>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</si>
  <si>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</si>
  <si>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</si>
  <si>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</si>
  <si>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</si>
  <si>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</si>
  <si>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</si>
  <si>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</si>
  <si>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</si>
  <si>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</si>
  <si>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</si>
  <si>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</si>
  <si>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</si>
  <si>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</si>
  <si>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</si>
  <si>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</si>
  <si>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</si>
  <si>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</si>
  <si>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</si>
  <si>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</si>
  <si>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</si>
  <si>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</si>
  <si>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</si>
  <si>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</si>
  <si>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</si>
  <si>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</si>
  <si>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</si>
  <si>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</si>
  <si>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</si>
  <si>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</si>
  <si>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</si>
  <si>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</si>
  <si>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</si>
  <si>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</si>
  <si>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</si>
  <si>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</si>
  <si>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</si>
  <si>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</si>
  <si>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</si>
  <si>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</si>
  <si>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</si>
  <si>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</si>
  <si>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</si>
  <si>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</si>
  <si>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</si>
  <si>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</si>
  <si>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</si>
  <si>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</si>
  <si>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</si>
  <si>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</si>
  <si>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</si>
  <si>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</si>
  <si>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</si>
  <si>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</si>
  <si>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</si>
  <si>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</si>
  <si>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</si>
  <si>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</si>
  <si>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</si>
  <si>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</si>
  <si>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</si>
  <si>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</si>
  <si>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</si>
  <si>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</si>
  <si>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</si>
  <si>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</si>
  <si>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</si>
  <si>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</si>
  <si>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</si>
  <si>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</si>
  <si>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</si>
  <si>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</si>
  <si>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</si>
  <si>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</si>
  <si>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</si>
  <si>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</si>
  <si>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</si>
  <si>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</si>
  <si>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</si>
  <si>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</si>
  <si>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</si>
  <si>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</si>
  <si>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</si>
  <si>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</si>
  <si>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</si>
  <si>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</si>
  <si>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</si>
  <si>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</si>
  <si>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</si>
  <si>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</si>
  <si>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</si>
  <si>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</si>
  <si>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</si>
  <si>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</si>
  <si>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</si>
  <si>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</si>
  <si>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</si>
  <si>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</si>
  <si>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</si>
  <si>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</si>
  <si>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</si>
  <si>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</si>
  <si>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</si>
  <si>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</si>
  <si>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</si>
  <si>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</si>
  <si>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</si>
  <si>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</si>
  <si>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</si>
  <si>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
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</si>
  <si>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</si>
  <si>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</si>
  <si>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</si>
  <si>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</si>
  <si>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</si>
  <si>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</si>
  <si>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</si>
  <si>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</si>
  <si>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</si>
  <si>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</si>
  <si>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</si>
  <si>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
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</si>
  <si>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</si>
  <si>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</si>
  <si>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</si>
  <si>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</si>
  <si>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</si>
  <si>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</si>
  <si>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</si>
  <si>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</si>
  <si>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</si>
  <si>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</si>
  <si>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</si>
  <si>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</si>
  <si>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</si>
  <si>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</si>
  <si>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</si>
  <si>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</si>
  <si>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</si>
  <si>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</si>
  <si>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</si>
  <si>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</si>
  <si>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</si>
  <si>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</si>
  <si>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</si>
  <si>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</si>
  <si>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</si>
  <si>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</si>
  <si>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</si>
  <si>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</si>
  <si>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</si>
  <si>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</si>
  <si>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</si>
  <si>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</si>
  <si>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
 kiadások</t>
  </si>
  <si>
    <t>K66</t>
  </si>
  <si>
    <t>74</t>
  </si>
  <si>
    <t>Beruházási célú előzetesen felszámított általános 
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</si>
  <si>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</si>
  <si>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</si>
  <si>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</si>
  <si>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</si>
  <si>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</si>
  <si>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</si>
  <si>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</si>
  <si>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</si>
  <si>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</si>
  <si>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</si>
  <si>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</si>
  <si>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</si>
  <si>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</si>
  <si>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</si>
  <si>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</si>
  <si>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</si>
  <si>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</si>
  <si>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</si>
  <si>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</si>
  <si>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</si>
  <si>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
származó kifizetés államháztartáson belülre</t>
  </si>
  <si>
    <t>K81</t>
  </si>
  <si>
    <t>82</t>
  </si>
  <si>
    <t>Felhalmozási célú visszatérítendő támogatások, 
kölcsönök nyújtása államháztartáson belülre</t>
  </si>
  <si>
    <t>K82</t>
  </si>
  <si>
    <t>83</t>
  </si>
  <si>
    <t>Felhalmozási célú visszatérítendő támogatások,
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</si>
  <si>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</si>
  <si>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</si>
  <si>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</si>
  <si>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</si>
  <si>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</si>
  <si>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
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</si>
  <si>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</si>
  <si>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</si>
  <si>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</si>
  <si>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</si>
  <si>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</si>
  <si>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</si>
  <si>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</si>
  <si>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</si>
  <si>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</si>
  <si>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</si>
  <si>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</si>
  <si>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</si>
  <si>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</si>
  <si>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</si>
  <si>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</si>
  <si>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</si>
  <si>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Vízrendezés Csapadékvíz elvezetés        (360000)</t>
  </si>
  <si>
    <t>Város és községgazd. (841403)</t>
  </si>
  <si>
    <t>Idősek, demens betegek nappali ellátása</t>
  </si>
  <si>
    <t>Fogyatékossággal élők nappali ellátása</t>
  </si>
  <si>
    <t>Gyermekjóléti szolgáltatások</t>
  </si>
  <si>
    <t>Szociális étkeztetés</t>
  </si>
  <si>
    <t>Házi segítségnyújtás</t>
  </si>
  <si>
    <t>Családsegítés</t>
  </si>
  <si>
    <t>Időskorúak, demens betegek tartós bentlakásos ellátása</t>
  </si>
  <si>
    <t>Időskorúak, demens betegek átmeneti ellátása</t>
  </si>
  <si>
    <t>Gyermekek átmeneti ellátása</t>
  </si>
  <si>
    <t>Jelzőrendszeres házi segítségnyújtás</t>
  </si>
  <si>
    <t>Támogató szolgáltatás</t>
  </si>
  <si>
    <t>Pszichiátriai betegek közösségi alapellátása</t>
  </si>
  <si>
    <t>Szenvedélybetegek közösségi alapellátása</t>
  </si>
  <si>
    <t>Falugondnoki, tanyagondnoki szolgáltatás</t>
  </si>
  <si>
    <t>Piroskavárosi Idősek Otthona</t>
  </si>
  <si>
    <t>Intézmények összesen</t>
  </si>
  <si>
    <t xml:space="preserve">orvosi ügyeleti ellátás </t>
  </si>
  <si>
    <t xml:space="preserve">Eü. Kft. támogatása </t>
  </si>
  <si>
    <t xml:space="preserve">Önkormányzatok máshova nem sorolható nemzetközi kapcsolatai (testvérvárosi kapcsolatokból fakadó programok, közművelődési tevékenység </t>
  </si>
  <si>
    <t xml:space="preserve">Lakásfenntartási támogatás </t>
  </si>
  <si>
    <t>Egyéb m.n.s. szabadidős tev., TV támogatás</t>
  </si>
  <si>
    <t>Közfoglalkoztatás (hosszú távú ) START program</t>
  </si>
  <si>
    <t xml:space="preserve">Egyéb m.n.s. közösségi, társadalmi tevékenységek támogatása, Városkép Kft. támogatása </t>
  </si>
  <si>
    <t>Önkormányzatok elszámolásai Köznev.Int.támog., Dr.Szarka Ö.Eü. Kft.  támog.</t>
  </si>
  <si>
    <t xml:space="preserve">VOLÁN támogatás </t>
  </si>
  <si>
    <t>Betegséggel kapcsolatos ellátások</t>
  </si>
  <si>
    <t>építés</t>
  </si>
  <si>
    <t>GINOP 7.1.2-15 kódszámú projekt építési beruházásának közbeszerzése</t>
  </si>
  <si>
    <t>2017. január</t>
  </si>
  <si>
    <t>2017. március</t>
  </si>
  <si>
    <t>30.570</t>
  </si>
  <si>
    <t>nemzeti eljárásrend hirdetmény nélküli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</si>
</sst>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"/>
    <numFmt numFmtId="172" formatCode="0;[Red]0"/>
    <numFmt numFmtId="173" formatCode="#,##0\ &quot;Ft&quot;;[Red]#,##0\ &quot;Ft&quot;"/>
    <numFmt numFmtId="174" formatCode="0.0%"/>
    <numFmt numFmtId="175" formatCode="#,##0.0"/>
    <numFmt numFmtId="176" formatCode="#,##0\ _F_t"/>
    <numFmt numFmtId="177" formatCode="0.000"/>
    <numFmt numFmtId="178" formatCode="0.000%"/>
    <numFmt numFmtId="179" formatCode="00"/>
    <numFmt numFmtId="180" formatCode="\ ##########"/>
    <numFmt numFmtId="181" formatCode="0__"/>
  </numFmts>
  <fonts count="7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E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b/>
      <i/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66" fillId="0" borderId="9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1" fontId="6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3" fontId="17" fillId="0" borderId="12" xfId="0" applyNumberFormat="1" applyFont="1" applyBorder="1" applyAlignment="1">
      <alignment vertical="center" wrapText="1"/>
    </xf>
    <xf numFmtId="3" fontId="17" fillId="0" borderId="17" xfId="0" applyNumberFormat="1" applyFont="1" applyFill="1" applyBorder="1" applyAlignment="1">
      <alignment vertical="center" wrapText="1"/>
    </xf>
    <xf numFmtId="3" fontId="17" fillId="0" borderId="18" xfId="0" applyNumberFormat="1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vertical="center" wrapText="1"/>
    </xf>
    <xf numFmtId="3" fontId="17" fillId="0" borderId="19" xfId="0" applyNumberFormat="1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3" fontId="15" fillId="0" borderId="15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3" fontId="16" fillId="0" borderId="1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176" fontId="20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3" fontId="16" fillId="0" borderId="18" xfId="0" applyNumberFormat="1" applyFont="1" applyBorder="1" applyAlignment="1">
      <alignment vertical="center" wrapText="1"/>
    </xf>
    <xf numFmtId="3" fontId="18" fillId="0" borderId="14" xfId="0" applyNumberFormat="1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3" fontId="17" fillId="0" borderId="17" xfId="0" applyNumberFormat="1" applyFont="1" applyBorder="1" applyAlignment="1">
      <alignment vertical="center" wrapText="1"/>
    </xf>
    <xf numFmtId="3" fontId="17" fillId="0" borderId="19" xfId="0" applyNumberFormat="1" applyFont="1" applyBorder="1" applyAlignment="1">
      <alignment vertical="center" wrapText="1"/>
    </xf>
    <xf numFmtId="1" fontId="8" fillId="0" borderId="10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vertical="center"/>
    </xf>
    <xf numFmtId="1" fontId="21" fillId="0" borderId="11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1" fontId="9" fillId="0" borderId="2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22" fillId="0" borderId="21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10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7" fillId="0" borderId="21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" fontId="7" fillId="0" borderId="20" xfId="0" applyNumberFormat="1" applyFont="1" applyBorder="1" applyAlignment="1">
      <alignment/>
    </xf>
    <xf numFmtId="174" fontId="7" fillId="0" borderId="21" xfId="0" applyNumberFormat="1" applyFont="1" applyBorder="1" applyAlignment="1">
      <alignment/>
    </xf>
    <xf numFmtId="174" fontId="22" fillId="0" borderId="21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174" fontId="23" fillId="0" borderId="21" xfId="0" applyNumberFormat="1" applyFont="1" applyBorder="1" applyAlignment="1">
      <alignment/>
    </xf>
    <xf numFmtId="1" fontId="22" fillId="0" borderId="20" xfId="0" applyNumberFormat="1" applyFont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1" fontId="6" fillId="0" borderId="21" xfId="0" applyNumberFormat="1" applyFont="1" applyBorder="1" applyAlignment="1">
      <alignment/>
    </xf>
    <xf numFmtId="1" fontId="7" fillId="0" borderId="20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11" fillId="0" borderId="20" xfId="0" applyFont="1" applyBorder="1" applyAlignment="1">
      <alignment horizontal="justify" vertical="center" wrapText="1"/>
    </xf>
    <xf numFmtId="0" fontId="24" fillId="0" borderId="20" xfId="0" applyFont="1" applyBorder="1" applyAlignment="1">
      <alignment horizontal="justify" vertical="center" wrapText="1"/>
    </xf>
    <xf numFmtId="3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justify" vertical="center" wrapText="1"/>
    </xf>
    <xf numFmtId="1" fontId="7" fillId="0" borderId="10" xfId="0" applyNumberFormat="1" applyFont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23" fillId="0" borderId="21" xfId="0" applyNumberFormat="1" applyFont="1" applyBorder="1" applyAlignment="1">
      <alignment/>
    </xf>
    <xf numFmtId="3" fontId="23" fillId="0" borderId="20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49" fontId="24" fillId="0" borderId="22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1" fontId="16" fillId="0" borderId="21" xfId="0" applyNumberFormat="1" applyFont="1" applyBorder="1" applyAlignment="1">
      <alignment/>
    </xf>
    <xf numFmtId="0" fontId="23" fillId="0" borderId="0" xfId="0" applyFont="1" applyAlignment="1">
      <alignment/>
    </xf>
    <xf numFmtId="1" fontId="7" fillId="0" borderId="18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wrapText="1"/>
    </xf>
    <xf numFmtId="1" fontId="6" fillId="0" borderId="19" xfId="0" applyNumberFormat="1" applyFont="1" applyFill="1" applyBorder="1" applyAlignment="1">
      <alignment horizontal="center" wrapText="1"/>
    </xf>
    <xf numFmtId="1" fontId="21" fillId="0" borderId="10" xfId="0" applyNumberFormat="1" applyFont="1" applyBorder="1" applyAlignment="1">
      <alignment horizontal="center" wrapText="1"/>
    </xf>
    <xf numFmtId="1" fontId="6" fillId="0" borderId="22" xfId="0" applyNumberFormat="1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0" fontId="7" fillId="0" borderId="20" xfId="0" applyFont="1" applyBorder="1" applyAlignment="1">
      <alignment horizontal="justify" vertical="center" wrapText="1"/>
    </xf>
    <xf numFmtId="0" fontId="23" fillId="0" borderId="2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1" fontId="9" fillId="0" borderId="19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/>
    </xf>
    <xf numFmtId="3" fontId="7" fillId="0" borderId="19" xfId="0" applyNumberFormat="1" applyFont="1" applyFill="1" applyBorder="1" applyAlignment="1">
      <alignment/>
    </xf>
    <xf numFmtId="1" fontId="7" fillId="0" borderId="19" xfId="0" applyNumberFormat="1" applyFont="1" applyBorder="1" applyAlignment="1">
      <alignment/>
    </xf>
    <xf numFmtId="1" fontId="7" fillId="0" borderId="19" xfId="0" applyNumberFormat="1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1" fontId="7" fillId="0" borderId="25" xfId="0" applyNumberFormat="1" applyFont="1" applyBorder="1" applyAlignment="1">
      <alignment/>
    </xf>
    <xf numFmtId="1" fontId="7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33" borderId="24" xfId="0" applyNumberFormat="1" applyFont="1" applyFill="1" applyBorder="1" applyAlignment="1">
      <alignment/>
    </xf>
    <xf numFmtId="3" fontId="22" fillId="33" borderId="24" xfId="0" applyNumberFormat="1" applyFont="1" applyFill="1" applyBorder="1" applyAlignment="1">
      <alignment/>
    </xf>
    <xf numFmtId="3" fontId="23" fillId="33" borderId="24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/>
    </xf>
    <xf numFmtId="3" fontId="23" fillId="33" borderId="24" xfId="0" applyNumberFormat="1" applyFont="1" applyFill="1" applyBorder="1" applyAlignment="1">
      <alignment horizontal="center" vertical="center"/>
    </xf>
    <xf numFmtId="1" fontId="7" fillId="33" borderId="24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22" fillId="33" borderId="19" xfId="0" applyNumberFormat="1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1" fontId="7" fillId="33" borderId="19" xfId="0" applyNumberFormat="1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1" fontId="7" fillId="33" borderId="24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22" fillId="33" borderId="10" xfId="0" applyNumberFormat="1" applyFont="1" applyFill="1" applyBorder="1" applyAlignment="1">
      <alignment/>
    </xf>
    <xf numFmtId="3" fontId="23" fillId="33" borderId="10" xfId="0" applyNumberFormat="1" applyFont="1" applyFill="1" applyBorder="1" applyAlignment="1">
      <alignment/>
    </xf>
    <xf numFmtId="3" fontId="23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/>
    </xf>
    <xf numFmtId="3" fontId="23" fillId="0" borderId="21" xfId="0" applyNumberFormat="1" applyFont="1" applyBorder="1" applyAlignment="1">
      <alignment/>
    </xf>
    <xf numFmtId="3" fontId="22" fillId="0" borderId="21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22" fillId="0" borderId="10" xfId="0" applyNumberFormat="1" applyFont="1" applyFill="1" applyBorder="1" applyAlignment="1">
      <alignment/>
    </xf>
    <xf numFmtId="174" fontId="23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23" fillId="0" borderId="27" xfId="0" applyNumberFormat="1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3" fontId="22" fillId="0" borderId="10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3" fontId="7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7" fillId="0" borderId="19" xfId="0" applyFont="1" applyBorder="1" applyAlignment="1">
      <alignment/>
    </xf>
    <xf numFmtId="0" fontId="25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31" fillId="0" borderId="0" xfId="0" applyFont="1" applyFill="1" applyAlignment="1">
      <alignment/>
    </xf>
    <xf numFmtId="0" fontId="32" fillId="0" borderId="10" xfId="0" applyFont="1" applyBorder="1" applyAlignment="1">
      <alignment horizontal="center" vertical="center" textRotation="90" wrapText="1"/>
    </xf>
    <xf numFmtId="0" fontId="31" fillId="0" borderId="1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right" vertical="center"/>
    </xf>
    <xf numFmtId="3" fontId="36" fillId="0" borderId="10" xfId="0" applyNumberFormat="1" applyFont="1" applyFill="1" applyBorder="1" applyAlignment="1">
      <alignment horizontal="right" vertical="center"/>
    </xf>
    <xf numFmtId="3" fontId="29" fillId="0" borderId="1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3" fontId="35" fillId="0" borderId="10" xfId="0" applyNumberFormat="1" applyFont="1" applyFill="1" applyBorder="1" applyAlignment="1">
      <alignment horizontal="right" vertical="center"/>
    </xf>
    <xf numFmtId="179" fontId="31" fillId="0" borderId="0" xfId="0" applyNumberFormat="1" applyFont="1" applyFill="1" applyAlignment="1">
      <alignment/>
    </xf>
    <xf numFmtId="0" fontId="31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1" fontId="6" fillId="34" borderId="20" xfId="0" applyNumberFormat="1" applyFont="1" applyFill="1" applyBorder="1" applyAlignment="1">
      <alignment/>
    </xf>
    <xf numFmtId="1" fontId="23" fillId="0" borderId="2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23" fillId="0" borderId="2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1" fontId="6" fillId="34" borderId="2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/>
    </xf>
    <xf numFmtId="1" fontId="12" fillId="0" borderId="20" xfId="0" applyNumberFormat="1" applyFont="1" applyBorder="1" applyAlignment="1">
      <alignment horizontal="left"/>
    </xf>
    <xf numFmtId="3" fontId="13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1" fontId="22" fillId="0" borderId="11" xfId="0" applyNumberFormat="1" applyFont="1" applyBorder="1" applyAlignment="1">
      <alignment/>
    </xf>
    <xf numFmtId="3" fontId="23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/>
    </xf>
    <xf numFmtId="1" fontId="6" fillId="0" borderId="29" xfId="0" applyNumberFormat="1" applyFont="1" applyBorder="1" applyAlignment="1">
      <alignment/>
    </xf>
    <xf numFmtId="49" fontId="24" fillId="0" borderId="29" xfId="0" applyNumberFormat="1" applyFont="1" applyBorder="1" applyAlignment="1">
      <alignment/>
    </xf>
    <xf numFmtId="0" fontId="26" fillId="34" borderId="20" xfId="0" applyFont="1" applyFill="1" applyBorder="1" applyAlignment="1">
      <alignment horizontal="justify" vertical="center" wrapText="1"/>
    </xf>
    <xf numFmtId="1" fontId="26" fillId="34" borderId="20" xfId="0" applyNumberFormat="1" applyFont="1" applyFill="1" applyBorder="1" applyAlignment="1">
      <alignment/>
    </xf>
    <xf numFmtId="0" fontId="6" fillId="0" borderId="30" xfId="0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1" fontId="18" fillId="0" borderId="31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wrapText="1"/>
    </xf>
    <xf numFmtId="1" fontId="6" fillId="0" borderId="27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6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0" fontId="7" fillId="0" borderId="27" xfId="0" applyFont="1" applyBorder="1" applyAlignment="1">
      <alignment/>
    </xf>
    <xf numFmtId="0" fontId="28" fillId="0" borderId="2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7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8" fillId="0" borderId="21" xfId="0" applyFont="1" applyBorder="1" applyAlignment="1">
      <alignment vertical="center"/>
    </xf>
    <xf numFmtId="0" fontId="29" fillId="0" borderId="0" xfId="0" applyFont="1" applyFill="1" applyBorder="1" applyAlignment="1">
      <alignment horizontal="right"/>
    </xf>
    <xf numFmtId="0" fontId="30" fillId="0" borderId="0" xfId="0" applyFont="1" applyBorder="1" applyAlignment="1">
      <alignment/>
    </xf>
    <xf numFmtId="179" fontId="29" fillId="0" borderId="36" xfId="0" applyNumberFormat="1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textRotation="90" wrapText="1"/>
    </xf>
    <xf numFmtId="0" fontId="34" fillId="0" borderId="10" xfId="0" applyFont="1" applyBorder="1" applyAlignment="1">
      <alignment horizontal="center" vertical="center" textRotation="90"/>
    </xf>
    <xf numFmtId="0" fontId="32" fillId="0" borderId="10" xfId="0" applyFont="1" applyBorder="1" applyAlignment="1">
      <alignment horizontal="center" vertical="center" textRotation="90" wrapText="1"/>
    </xf>
    <xf numFmtId="0" fontId="30" fillId="0" borderId="10" xfId="0" applyFont="1" applyBorder="1" applyAlignment="1">
      <alignment horizontal="center" vertical="center" textRotation="90"/>
    </xf>
    <xf numFmtId="0" fontId="32" fillId="0" borderId="10" xfId="0" applyFont="1" applyBorder="1" applyAlignment="1">
      <alignment horizontal="center" vertical="center" textRotation="90"/>
    </xf>
    <xf numFmtId="1" fontId="31" fillId="0" borderId="19" xfId="0" applyNumberFormat="1" applyFont="1" applyFill="1" applyBorder="1" applyAlignment="1">
      <alignment horizontal="center" vertical="center"/>
    </xf>
    <xf numFmtId="1" fontId="31" fillId="0" borderId="21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textRotation="90"/>
    </xf>
    <xf numFmtId="179" fontId="31" fillId="0" borderId="19" xfId="0" applyNumberFormat="1" applyFont="1" applyFill="1" applyBorder="1" applyAlignment="1" quotePrefix="1">
      <alignment horizontal="center" vertical="center"/>
    </xf>
    <xf numFmtId="179" fontId="31" fillId="0" borderId="21" xfId="0" applyNumberFormat="1" applyFont="1" applyFill="1" applyBorder="1" applyAlignment="1" quotePrefix="1">
      <alignment horizontal="center" vertical="center"/>
    </xf>
    <xf numFmtId="0" fontId="31" fillId="0" borderId="19" xfId="0" applyFont="1" applyFill="1" applyBorder="1" applyAlignment="1">
      <alignment vertical="center"/>
    </xf>
    <xf numFmtId="0" fontId="31" fillId="0" borderId="27" xfId="0" applyFont="1" applyFill="1" applyBorder="1" applyAlignment="1">
      <alignment vertical="center"/>
    </xf>
    <xf numFmtId="0" fontId="31" fillId="0" borderId="19" xfId="0" applyNumberFormat="1" applyFont="1" applyFill="1" applyBorder="1" applyAlignment="1">
      <alignment vertical="center"/>
    </xf>
    <xf numFmtId="0" fontId="31" fillId="0" borderId="27" xfId="0" applyNumberFormat="1" applyFont="1" applyFill="1" applyBorder="1" applyAlignment="1">
      <alignment vertical="center"/>
    </xf>
    <xf numFmtId="180" fontId="31" fillId="0" borderId="10" xfId="0" applyNumberFormat="1" applyFont="1" applyFill="1" applyBorder="1" applyAlignment="1">
      <alignment vertical="center"/>
    </xf>
    <xf numFmtId="0" fontId="31" fillId="0" borderId="19" xfId="0" applyFont="1" applyFill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180" fontId="31" fillId="0" borderId="19" xfId="0" applyNumberFormat="1" applyFont="1" applyFill="1" applyBorder="1" applyAlignment="1">
      <alignment vertical="center"/>
    </xf>
    <xf numFmtId="180" fontId="31" fillId="0" borderId="27" xfId="0" applyNumberFormat="1" applyFont="1" applyFill="1" applyBorder="1" applyAlignment="1">
      <alignment vertical="center"/>
    </xf>
    <xf numFmtId="0" fontId="31" fillId="0" borderId="19" xfId="0" applyFont="1" applyFill="1" applyBorder="1" applyAlignment="1">
      <alignment horizontal="left" vertical="center" wrapText="1"/>
    </xf>
    <xf numFmtId="0" fontId="31" fillId="0" borderId="27" xfId="0" applyFont="1" applyFill="1" applyBorder="1" applyAlignment="1">
      <alignment horizontal="left" vertical="center" wrapText="1"/>
    </xf>
    <xf numFmtId="179" fontId="29" fillId="0" borderId="19" xfId="0" applyNumberFormat="1" applyFont="1" applyFill="1" applyBorder="1" applyAlignment="1" quotePrefix="1">
      <alignment horizontal="center" vertical="center"/>
    </xf>
    <xf numFmtId="179" fontId="29" fillId="0" borderId="21" xfId="0" applyNumberFormat="1" applyFont="1" applyFill="1" applyBorder="1" applyAlignment="1" quotePrefix="1">
      <alignment horizontal="center" vertical="center"/>
    </xf>
    <xf numFmtId="0" fontId="29" fillId="0" borderId="19" xfId="0" applyFont="1" applyFill="1" applyBorder="1" applyAlignment="1">
      <alignment vertical="center" wrapText="1"/>
    </xf>
    <xf numFmtId="0" fontId="29" fillId="0" borderId="27" xfId="0" applyFont="1" applyFill="1" applyBorder="1" applyAlignment="1">
      <alignment vertical="center" wrapText="1"/>
    </xf>
    <xf numFmtId="180" fontId="29" fillId="0" borderId="10" xfId="0" applyNumberFormat="1" applyFont="1" applyFill="1" applyBorder="1" applyAlignment="1">
      <alignment vertical="center"/>
    </xf>
    <xf numFmtId="0" fontId="31" fillId="0" borderId="19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31" fillId="35" borderId="19" xfId="0" applyFont="1" applyFill="1" applyBorder="1" applyAlignment="1">
      <alignment horizontal="left" vertical="center" wrapText="1"/>
    </xf>
    <xf numFmtId="0" fontId="31" fillId="35" borderId="27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left" vertical="center" wrapText="1"/>
    </xf>
    <xf numFmtId="0" fontId="30" fillId="35" borderId="19" xfId="0" applyFont="1" applyFill="1" applyBorder="1" applyAlignment="1">
      <alignment horizontal="left" vertical="center" wrapText="1"/>
    </xf>
    <xf numFmtId="0" fontId="30" fillId="35" borderId="27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27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/>
    </xf>
    <xf numFmtId="0" fontId="30" fillId="0" borderId="27" xfId="0" applyFont="1" applyFill="1" applyBorder="1" applyAlignment="1">
      <alignment vertical="center"/>
    </xf>
    <xf numFmtId="181" fontId="31" fillId="0" borderId="19" xfId="0" applyNumberFormat="1" applyFont="1" applyFill="1" applyBorder="1" applyAlignment="1">
      <alignment horizontal="left" vertical="center"/>
    </xf>
    <xf numFmtId="181" fontId="31" fillId="0" borderId="27" xfId="0" applyNumberFormat="1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left" vertical="center"/>
    </xf>
    <xf numFmtId="180" fontId="29" fillId="0" borderId="19" xfId="0" applyNumberFormat="1" applyFont="1" applyFill="1" applyBorder="1" applyAlignment="1">
      <alignment vertical="center"/>
    </xf>
    <xf numFmtId="180" fontId="29" fillId="0" borderId="27" xfId="0" applyNumberFormat="1" applyFont="1" applyFill="1" applyBorder="1" applyAlignment="1">
      <alignment vertical="center"/>
    </xf>
    <xf numFmtId="176" fontId="20" fillId="0" borderId="41" xfId="0" applyNumberFormat="1" applyFont="1" applyBorder="1" applyAlignment="1">
      <alignment horizontal="right" vertical="center" wrapText="1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top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4.375" style="8" customWidth="1"/>
    <col min="2" max="2" width="46.75390625" style="8" customWidth="1"/>
    <col min="3" max="3" width="15.25390625" style="8" customWidth="1"/>
    <col min="4" max="6" width="15.125" style="8" customWidth="1"/>
    <col min="7" max="7" width="15.375" style="24" customWidth="1"/>
    <col min="8" max="9" width="15.125" style="8" customWidth="1"/>
    <col min="10" max="16384" width="9.125" style="8" customWidth="1"/>
  </cols>
  <sheetData>
    <row r="1" spans="1:9" ht="16.5">
      <c r="A1" s="233" t="s">
        <v>0</v>
      </c>
      <c r="B1" s="234"/>
      <c r="C1" s="5" t="s">
        <v>11</v>
      </c>
      <c r="D1" s="5" t="s">
        <v>12</v>
      </c>
      <c r="E1" s="34" t="s">
        <v>38</v>
      </c>
      <c r="F1" s="34">
        <v>2012</v>
      </c>
      <c r="G1" s="237" t="s">
        <v>271</v>
      </c>
      <c r="H1" s="238"/>
      <c r="I1" s="5" t="s">
        <v>121</v>
      </c>
    </row>
    <row r="2" spans="1:9" ht="17.25" thickBot="1">
      <c r="A2" s="235"/>
      <c r="B2" s="236"/>
      <c r="C2" s="7" t="s">
        <v>13</v>
      </c>
      <c r="D2" s="7" t="s">
        <v>13</v>
      </c>
      <c r="E2" s="35" t="s">
        <v>13</v>
      </c>
      <c r="F2" s="35" t="s">
        <v>13</v>
      </c>
      <c r="G2" s="9" t="s">
        <v>14</v>
      </c>
      <c r="H2" s="10" t="s">
        <v>15</v>
      </c>
      <c r="I2" s="7" t="s">
        <v>16</v>
      </c>
    </row>
    <row r="3" spans="1:9" ht="16.5">
      <c r="A3" s="11">
        <v>1</v>
      </c>
      <c r="B3" s="12" t="s">
        <v>17</v>
      </c>
      <c r="C3" s="13">
        <v>990316</v>
      </c>
      <c r="D3" s="13">
        <v>1035736</v>
      </c>
      <c r="E3" s="36">
        <v>914157</v>
      </c>
      <c r="F3" s="36">
        <v>753452</v>
      </c>
      <c r="G3" s="14">
        <v>592702</v>
      </c>
      <c r="H3" s="32">
        <v>901353</v>
      </c>
      <c r="I3" s="15">
        <v>839604</v>
      </c>
    </row>
    <row r="4" spans="1:9" ht="16.5">
      <c r="A4" s="16">
        <v>2</v>
      </c>
      <c r="B4" s="17" t="s">
        <v>18</v>
      </c>
      <c r="C4" s="18">
        <v>306832</v>
      </c>
      <c r="D4" s="18">
        <v>271300</v>
      </c>
      <c r="E4" s="37">
        <v>251268</v>
      </c>
      <c r="F4" s="37">
        <v>191196</v>
      </c>
      <c r="G4" s="19">
        <v>157612</v>
      </c>
      <c r="H4" s="25">
        <v>222236</v>
      </c>
      <c r="I4" s="18">
        <v>236610</v>
      </c>
    </row>
    <row r="5" spans="1:9" ht="16.5">
      <c r="A5" s="16">
        <v>3</v>
      </c>
      <c r="B5" s="17" t="s">
        <v>19</v>
      </c>
      <c r="C5" s="18">
        <v>901612</v>
      </c>
      <c r="D5" s="18">
        <v>2377885</v>
      </c>
      <c r="E5" s="37">
        <v>1696001</v>
      </c>
      <c r="F5" s="37">
        <v>1006169</v>
      </c>
      <c r="G5" s="19">
        <v>690205</v>
      </c>
      <c r="H5" s="25">
        <v>842597</v>
      </c>
      <c r="I5" s="18">
        <v>820461</v>
      </c>
    </row>
    <row r="6" spans="1:9" ht="16.5">
      <c r="A6" s="16">
        <v>4</v>
      </c>
      <c r="B6" s="17" t="s">
        <v>20</v>
      </c>
      <c r="C6" s="18">
        <v>652732</v>
      </c>
      <c r="D6" s="18">
        <v>385444</v>
      </c>
      <c r="E6" s="37">
        <v>360472</v>
      </c>
      <c r="F6" s="37">
        <v>223116</v>
      </c>
      <c r="G6" s="19">
        <v>367968</v>
      </c>
      <c r="H6" s="25">
        <v>396149</v>
      </c>
      <c r="I6" s="18">
        <v>425415</v>
      </c>
    </row>
    <row r="7" spans="1:9" ht="16.5">
      <c r="A7" s="16">
        <v>5</v>
      </c>
      <c r="B7" s="17" t="s">
        <v>21</v>
      </c>
      <c r="C7" s="18">
        <v>291615</v>
      </c>
      <c r="D7" s="18">
        <v>295033</v>
      </c>
      <c r="E7" s="37">
        <v>302941</v>
      </c>
      <c r="F7" s="37">
        <v>297857</v>
      </c>
      <c r="G7" s="19">
        <v>57424</v>
      </c>
      <c r="H7" s="25">
        <v>183527</v>
      </c>
      <c r="I7" s="18">
        <v>44464</v>
      </c>
    </row>
    <row r="8" spans="1:9" ht="16.5">
      <c r="A8" s="16">
        <v>6</v>
      </c>
      <c r="B8" s="17" t="s">
        <v>22</v>
      </c>
      <c r="C8" s="18">
        <v>2849670</v>
      </c>
      <c r="D8" s="18">
        <v>4011461</v>
      </c>
      <c r="E8" s="37">
        <v>2004399</v>
      </c>
      <c r="F8" s="37">
        <v>795544</v>
      </c>
      <c r="G8" s="19">
        <v>1923852</v>
      </c>
      <c r="H8" s="25">
        <v>485347</v>
      </c>
      <c r="I8" s="18">
        <v>854222</v>
      </c>
    </row>
    <row r="9" spans="1:9" s="23" customFormat="1" ht="17.25" thickBot="1">
      <c r="A9" s="6"/>
      <c r="B9" s="20" t="s">
        <v>23</v>
      </c>
      <c r="C9" s="21">
        <f aca="true" t="shared" si="0" ref="C9:I9">SUM(C3:C8)</f>
        <v>5992777</v>
      </c>
      <c r="D9" s="21">
        <f t="shared" si="0"/>
        <v>8376859</v>
      </c>
      <c r="E9" s="22">
        <f t="shared" si="0"/>
        <v>5529238</v>
      </c>
      <c r="F9" s="22">
        <f t="shared" si="0"/>
        <v>3267334</v>
      </c>
      <c r="G9" s="22">
        <f t="shared" si="0"/>
        <v>3789763</v>
      </c>
      <c r="H9" s="33">
        <f t="shared" si="0"/>
        <v>3031209</v>
      </c>
      <c r="I9" s="21">
        <f t="shared" si="0"/>
        <v>3220776</v>
      </c>
    </row>
  </sheetData>
  <sheetProtection/>
  <mergeCells count="2">
    <mergeCell ref="A1:B2"/>
    <mergeCell ref="G1:H1"/>
  </mergeCells>
  <printOptions/>
  <pageMargins left="0.75" right="0.75" top="1" bottom="1" header="0.5" footer="0.5"/>
  <pageSetup horizontalDpi="300" verticalDpi="300" orientation="landscape" paperSize="9" scale="84" r:id="rId1"/>
  <headerFooter alignWithMargins="0">
    <oddHeader>&amp;LCsongrád Város Önkormányzata&amp;C&amp;"Arial CE,Félkövér"&amp;12Kiadások alakulása 2009-2014. években &amp;R3. melléklet a ...../2014. (II. ...) önkormányzati rendelethez
adatok eFt-ban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98"/>
  <sheetViews>
    <sheetView view="pageBreakPreview" zoomScale="110" zoomScaleSheetLayoutView="110" zoomScalePageLayoutView="0" workbookViewId="0" topLeftCell="A1">
      <pane xSplit="1" ySplit="1" topLeftCell="G8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89" sqref="F89:G89"/>
    </sheetView>
  </sheetViews>
  <sheetFormatPr defaultColWidth="9.00390625" defaultRowHeight="12.75"/>
  <cols>
    <col min="1" max="1" width="42.75390625" style="3" customWidth="1"/>
    <col min="2" max="2" width="9.75390625" style="2" customWidth="1"/>
    <col min="3" max="3" width="10.125" style="2" customWidth="1"/>
    <col min="4" max="4" width="9.125" style="2" customWidth="1"/>
    <col min="5" max="5" width="9.75390625" style="2" customWidth="1"/>
    <col min="6" max="6" width="11.00390625" style="2" customWidth="1"/>
    <col min="7" max="7" width="10.75390625" style="2" customWidth="1"/>
    <col min="8" max="8" width="9.875" style="2" customWidth="1"/>
    <col min="9" max="9" width="9.00390625" style="2" customWidth="1"/>
    <col min="10" max="10" width="12.00390625" style="2" customWidth="1"/>
    <col min="11" max="11" width="10.625" style="2" customWidth="1"/>
    <col min="12" max="12" width="10.125" style="2" customWidth="1"/>
    <col min="13" max="13" width="9.625" style="2" customWidth="1"/>
    <col min="14" max="14" width="11.25390625" style="2" customWidth="1"/>
    <col min="15" max="15" width="10.375" style="2" customWidth="1"/>
    <col min="16" max="16" width="8.875" style="2" customWidth="1"/>
    <col min="17" max="17" width="9.75390625" style="2" customWidth="1"/>
    <col min="18" max="18" width="11.625" style="2" customWidth="1"/>
    <col min="19" max="19" width="10.25390625" style="2" customWidth="1"/>
    <col min="20" max="20" width="9.75390625" style="2" customWidth="1"/>
    <col min="21" max="21" width="9.125" style="2" customWidth="1"/>
    <col min="22" max="22" width="11.875" style="2" customWidth="1"/>
    <col min="23" max="23" width="10.75390625" style="2" customWidth="1"/>
    <col min="24" max="24" width="9.75390625" style="2" customWidth="1"/>
    <col min="25" max="25" width="9.25390625" style="2" customWidth="1"/>
    <col min="26" max="27" width="11.25390625" style="2" customWidth="1"/>
    <col min="28" max="28" width="10.25390625" style="2" customWidth="1"/>
    <col min="29" max="29" width="9.75390625" style="2" customWidth="1"/>
    <col min="30" max="30" width="8.375" style="2" customWidth="1"/>
    <col min="31" max="31" width="0.12890625" style="87" hidden="1" customWidth="1"/>
    <col min="32" max="16384" width="9.125" style="2" customWidth="1"/>
  </cols>
  <sheetData>
    <row r="1" spans="1:55" s="40" customFormat="1" ht="15.75" customHeight="1">
      <c r="A1" s="241" t="s">
        <v>0</v>
      </c>
      <c r="B1" s="243" t="s">
        <v>39</v>
      </c>
      <c r="C1" s="244"/>
      <c r="D1" s="244"/>
      <c r="E1" s="244"/>
      <c r="F1" s="243" t="s">
        <v>40</v>
      </c>
      <c r="G1" s="244"/>
      <c r="H1" s="244"/>
      <c r="I1" s="244"/>
      <c r="J1" s="241" t="s">
        <v>3</v>
      </c>
      <c r="K1" s="242"/>
      <c r="L1" s="242"/>
      <c r="M1" s="242"/>
      <c r="N1" s="241" t="s">
        <v>41</v>
      </c>
      <c r="O1" s="242"/>
      <c r="P1" s="242"/>
      <c r="Q1" s="242"/>
      <c r="R1" s="243" t="s">
        <v>42</v>
      </c>
      <c r="S1" s="244"/>
      <c r="T1" s="245"/>
      <c r="U1" s="246"/>
      <c r="V1" s="241" t="s">
        <v>43</v>
      </c>
      <c r="W1" s="242"/>
      <c r="X1" s="242"/>
      <c r="Y1" s="242"/>
      <c r="Z1" s="247" t="s">
        <v>2</v>
      </c>
      <c r="AA1" s="248"/>
      <c r="AB1" s="248"/>
      <c r="AC1" s="248"/>
      <c r="AD1" s="248"/>
      <c r="AE1" s="239"/>
      <c r="AF1" s="38"/>
      <c r="AG1" s="38"/>
      <c r="AH1" s="38"/>
      <c r="AI1" s="38"/>
      <c r="AJ1" s="38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1:55" s="40" customFormat="1" ht="30" customHeight="1">
      <c r="A2" s="247"/>
      <c r="B2" s="41" t="s">
        <v>163</v>
      </c>
      <c r="C2" s="42" t="s">
        <v>44</v>
      </c>
      <c r="D2" s="42" t="s">
        <v>165</v>
      </c>
      <c r="E2" s="42" t="s">
        <v>166</v>
      </c>
      <c r="F2" s="41" t="s">
        <v>163</v>
      </c>
      <c r="G2" s="42" t="s">
        <v>44</v>
      </c>
      <c r="H2" s="42" t="s">
        <v>165</v>
      </c>
      <c r="I2" s="42" t="s">
        <v>166</v>
      </c>
      <c r="J2" s="41" t="s">
        <v>163</v>
      </c>
      <c r="K2" s="42" t="s">
        <v>44</v>
      </c>
      <c r="L2" s="42" t="s">
        <v>165</v>
      </c>
      <c r="M2" s="42" t="s">
        <v>166</v>
      </c>
      <c r="N2" s="41" t="s">
        <v>163</v>
      </c>
      <c r="O2" s="42" t="s">
        <v>44</v>
      </c>
      <c r="P2" s="42" t="s">
        <v>165</v>
      </c>
      <c r="Q2" s="42" t="s">
        <v>166</v>
      </c>
      <c r="R2" s="41" t="s">
        <v>163</v>
      </c>
      <c r="S2" s="42" t="s">
        <v>44</v>
      </c>
      <c r="T2" s="42" t="s">
        <v>165</v>
      </c>
      <c r="U2" s="42" t="s">
        <v>166</v>
      </c>
      <c r="V2" s="41" t="s">
        <v>163</v>
      </c>
      <c r="W2" s="42" t="s">
        <v>44</v>
      </c>
      <c r="X2" s="42" t="s">
        <v>165</v>
      </c>
      <c r="Y2" s="42" t="s">
        <v>166</v>
      </c>
      <c r="Z2" s="41" t="s">
        <v>163</v>
      </c>
      <c r="AA2" s="42" t="s">
        <v>44</v>
      </c>
      <c r="AB2" s="42" t="s">
        <v>165</v>
      </c>
      <c r="AC2" s="42" t="s">
        <v>166</v>
      </c>
      <c r="AD2" s="95" t="s">
        <v>164</v>
      </c>
      <c r="AE2" s="240"/>
      <c r="AF2" s="38"/>
      <c r="AG2" s="38"/>
      <c r="AH2" s="38"/>
      <c r="AI2" s="38"/>
      <c r="AJ2" s="38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31" s="49" customFormat="1" ht="15.75" customHeight="1">
      <c r="A3" s="43">
        <v>1</v>
      </c>
      <c r="B3" s="44">
        <v>2</v>
      </c>
      <c r="C3" s="45">
        <v>3</v>
      </c>
      <c r="D3" s="45">
        <v>4</v>
      </c>
      <c r="E3" s="45">
        <v>5</v>
      </c>
      <c r="F3" s="44">
        <v>6</v>
      </c>
      <c r="G3" s="45">
        <v>7</v>
      </c>
      <c r="H3" s="119">
        <v>8</v>
      </c>
      <c r="I3" s="119">
        <v>9</v>
      </c>
      <c r="J3" s="44">
        <v>10</v>
      </c>
      <c r="K3" s="45">
        <v>11</v>
      </c>
      <c r="L3" s="119">
        <v>12</v>
      </c>
      <c r="M3" s="120">
        <v>13</v>
      </c>
      <c r="N3" s="44">
        <v>14</v>
      </c>
      <c r="O3" s="45">
        <v>15</v>
      </c>
      <c r="P3" s="119">
        <v>16</v>
      </c>
      <c r="Q3" s="120">
        <v>17</v>
      </c>
      <c r="R3" s="44">
        <v>18</v>
      </c>
      <c r="S3" s="45">
        <v>19</v>
      </c>
      <c r="T3" s="119">
        <v>20</v>
      </c>
      <c r="U3" s="120">
        <v>21</v>
      </c>
      <c r="V3" s="46">
        <v>22</v>
      </c>
      <c r="W3" s="45">
        <v>23</v>
      </c>
      <c r="X3" s="45">
        <v>24</v>
      </c>
      <c r="Y3" s="45">
        <v>25</v>
      </c>
      <c r="Z3" s="47">
        <v>26</v>
      </c>
      <c r="AA3" s="45">
        <v>27</v>
      </c>
      <c r="AB3" s="45">
        <v>28</v>
      </c>
      <c r="AC3" s="45">
        <v>29</v>
      </c>
      <c r="AD3" s="99">
        <v>30</v>
      </c>
      <c r="AE3" s="48"/>
    </row>
    <row r="4" spans="1:31" ht="15.75" customHeight="1">
      <c r="A4" s="50" t="s">
        <v>45</v>
      </c>
      <c r="B4" s="56"/>
      <c r="C4" s="57"/>
      <c r="D4" s="121"/>
      <c r="E4" s="130"/>
      <c r="F4" s="58"/>
      <c r="G4" s="57"/>
      <c r="H4" s="121"/>
      <c r="I4" s="138"/>
      <c r="J4" s="56"/>
      <c r="K4" s="57"/>
      <c r="L4" s="121"/>
      <c r="M4" s="130"/>
      <c r="N4" s="56"/>
      <c r="O4" s="57"/>
      <c r="P4" s="121"/>
      <c r="Q4" s="130"/>
      <c r="R4" s="56"/>
      <c r="S4" s="57"/>
      <c r="T4" s="121"/>
      <c r="U4" s="130"/>
      <c r="V4" s="56"/>
      <c r="W4" s="57"/>
      <c r="X4" s="121"/>
      <c r="Y4" s="130"/>
      <c r="Z4" s="58"/>
      <c r="AA4" s="58"/>
      <c r="AB4" s="58"/>
      <c r="AC4" s="145"/>
      <c r="AD4" s="152"/>
      <c r="AE4" s="55"/>
    </row>
    <row r="5" spans="1:31" ht="15.75" customHeight="1">
      <c r="A5" s="59" t="s">
        <v>10</v>
      </c>
      <c r="B5" s="56">
        <v>174256</v>
      </c>
      <c r="C5" s="58">
        <v>184028</v>
      </c>
      <c r="D5" s="101">
        <v>186317</v>
      </c>
      <c r="E5" s="130">
        <v>179119</v>
      </c>
      <c r="F5" s="58">
        <v>46387</v>
      </c>
      <c r="G5" s="58">
        <v>48911</v>
      </c>
      <c r="H5" s="101">
        <v>49071</v>
      </c>
      <c r="I5" s="138">
        <v>53968</v>
      </c>
      <c r="J5" s="56">
        <v>312627</v>
      </c>
      <c r="K5" s="58">
        <v>324377</v>
      </c>
      <c r="L5" s="101">
        <v>245032</v>
      </c>
      <c r="M5" s="130">
        <v>300581</v>
      </c>
      <c r="N5" s="56"/>
      <c r="O5" s="57"/>
      <c r="P5" s="121"/>
      <c r="Q5" s="130"/>
      <c r="R5" s="56"/>
      <c r="S5" s="58"/>
      <c r="T5" s="101">
        <v>2400</v>
      </c>
      <c r="U5" s="130"/>
      <c r="V5" s="56"/>
      <c r="W5" s="57"/>
      <c r="X5" s="121"/>
      <c r="Y5" s="130"/>
      <c r="Z5" s="58">
        <v>533270</v>
      </c>
      <c r="AA5" s="58">
        <f>SUM(C5+G5+K5+O5+S5+W5)</f>
        <v>557316</v>
      </c>
      <c r="AB5" s="58">
        <f>SUM(D5+H5+L5+P5+T5+X5)</f>
        <v>482820</v>
      </c>
      <c r="AC5" s="145">
        <f>SUM(E5+I5+M5+Q5+U5+Y5)</f>
        <v>533668</v>
      </c>
      <c r="AD5" s="152">
        <f>SUM(AC5/AB5)</f>
        <v>1.1053146099995859</v>
      </c>
      <c r="AE5" s="60"/>
    </row>
    <row r="6" spans="1:31" ht="15" customHeight="1">
      <c r="A6" s="59" t="s">
        <v>46</v>
      </c>
      <c r="B6" s="56">
        <v>180100</v>
      </c>
      <c r="C6" s="58">
        <v>197266</v>
      </c>
      <c r="D6" s="101">
        <v>201982</v>
      </c>
      <c r="E6" s="130">
        <v>249093</v>
      </c>
      <c r="F6" s="58">
        <v>48581</v>
      </c>
      <c r="G6" s="58">
        <v>53198</v>
      </c>
      <c r="H6" s="101">
        <v>53584</v>
      </c>
      <c r="I6" s="138">
        <v>72050</v>
      </c>
      <c r="J6" s="56">
        <v>16702</v>
      </c>
      <c r="K6" s="58">
        <v>23576</v>
      </c>
      <c r="L6" s="101">
        <v>18086</v>
      </c>
      <c r="M6" s="130">
        <v>13735</v>
      </c>
      <c r="N6" s="56"/>
      <c r="O6" s="57"/>
      <c r="P6" s="121"/>
      <c r="Q6" s="130"/>
      <c r="R6" s="56"/>
      <c r="S6" s="58"/>
      <c r="T6" s="101"/>
      <c r="U6" s="130"/>
      <c r="V6" s="56"/>
      <c r="W6" s="57"/>
      <c r="X6" s="121"/>
      <c r="Y6" s="130"/>
      <c r="Z6" s="58">
        <v>245383</v>
      </c>
      <c r="AA6" s="58">
        <f aca="true" t="shared" si="0" ref="AA6:AA12">SUM(C6+G6+K6+O6+S6+W6)</f>
        <v>274040</v>
      </c>
      <c r="AB6" s="58">
        <f aca="true" t="shared" si="1" ref="AB6:AB12">SUM(D6+H6+L6+P6+T6+X6)</f>
        <v>273652</v>
      </c>
      <c r="AC6" s="145">
        <f aca="true" t="shared" si="2" ref="AC6:AC69">SUM(E6+I6+M6+Q6+U6+Y6)</f>
        <v>334878</v>
      </c>
      <c r="AD6" s="152">
        <f aca="true" t="shared" si="3" ref="AD6:AD64">SUM(AC6/AB6)</f>
        <v>1.2237367167058892</v>
      </c>
      <c r="AE6" s="60"/>
    </row>
    <row r="7" spans="1:31" ht="15.75" customHeight="1">
      <c r="A7" s="59" t="s">
        <v>47</v>
      </c>
      <c r="B7" s="56">
        <v>23653</v>
      </c>
      <c r="C7" s="58">
        <v>24982</v>
      </c>
      <c r="D7" s="101">
        <v>24820</v>
      </c>
      <c r="E7" s="130">
        <v>23883</v>
      </c>
      <c r="F7" s="58">
        <v>6319</v>
      </c>
      <c r="G7" s="58">
        <v>6678</v>
      </c>
      <c r="H7" s="101">
        <v>6564</v>
      </c>
      <c r="I7" s="138">
        <v>6381</v>
      </c>
      <c r="J7" s="56">
        <v>11911</v>
      </c>
      <c r="K7" s="58">
        <v>13035</v>
      </c>
      <c r="L7" s="101">
        <v>9148</v>
      </c>
      <c r="M7" s="130">
        <v>10285</v>
      </c>
      <c r="N7" s="56"/>
      <c r="O7" s="57"/>
      <c r="P7" s="121"/>
      <c r="Q7" s="130"/>
      <c r="R7" s="56"/>
      <c r="S7" s="58"/>
      <c r="T7" s="101"/>
      <c r="U7" s="130"/>
      <c r="V7" s="56"/>
      <c r="W7" s="58"/>
      <c r="X7" s="101"/>
      <c r="Y7" s="130"/>
      <c r="Z7" s="58">
        <v>41883</v>
      </c>
      <c r="AA7" s="58">
        <f t="shared" si="0"/>
        <v>44695</v>
      </c>
      <c r="AB7" s="58">
        <f t="shared" si="1"/>
        <v>40532</v>
      </c>
      <c r="AC7" s="145">
        <f t="shared" si="2"/>
        <v>40549</v>
      </c>
      <c r="AD7" s="152">
        <f t="shared" si="3"/>
        <v>1.000419421691503</v>
      </c>
      <c r="AE7" s="60"/>
    </row>
    <row r="8" spans="1:31" ht="15.75" customHeight="1">
      <c r="A8" s="59" t="s">
        <v>48</v>
      </c>
      <c r="B8" s="56">
        <v>18296</v>
      </c>
      <c r="C8" s="58">
        <v>19081</v>
      </c>
      <c r="D8" s="101">
        <v>19612</v>
      </c>
      <c r="E8" s="130">
        <v>19808</v>
      </c>
      <c r="F8" s="58">
        <v>4812</v>
      </c>
      <c r="G8" s="58">
        <v>5023</v>
      </c>
      <c r="H8" s="101">
        <v>4950</v>
      </c>
      <c r="I8" s="138">
        <v>5334</v>
      </c>
      <c r="J8" s="56">
        <v>4279</v>
      </c>
      <c r="K8" s="58">
        <v>7568</v>
      </c>
      <c r="L8" s="101">
        <v>5038</v>
      </c>
      <c r="M8" s="130">
        <v>3158</v>
      </c>
      <c r="N8" s="56"/>
      <c r="O8" s="57"/>
      <c r="P8" s="121">
        <v>234</v>
      </c>
      <c r="Q8" s="130"/>
      <c r="R8" s="56"/>
      <c r="S8" s="58"/>
      <c r="T8" s="101"/>
      <c r="U8" s="130"/>
      <c r="V8" s="56"/>
      <c r="W8" s="58"/>
      <c r="X8" s="101">
        <v>329</v>
      </c>
      <c r="Y8" s="130"/>
      <c r="Z8" s="58">
        <v>27387</v>
      </c>
      <c r="AA8" s="58">
        <f t="shared" si="0"/>
        <v>31672</v>
      </c>
      <c r="AB8" s="58">
        <f t="shared" si="1"/>
        <v>30163</v>
      </c>
      <c r="AC8" s="145">
        <f t="shared" si="2"/>
        <v>28300</v>
      </c>
      <c r="AD8" s="152">
        <f t="shared" si="3"/>
        <v>0.9382355866458907</v>
      </c>
      <c r="AE8" s="60"/>
    </row>
    <row r="9" spans="1:31" s="1" customFormat="1" ht="15.75" customHeight="1">
      <c r="A9" s="50" t="s">
        <v>49</v>
      </c>
      <c r="B9" s="51">
        <f aca="true" t="shared" si="4" ref="B9:AC9">SUM(B5:B8)</f>
        <v>396305</v>
      </c>
      <c r="C9" s="53">
        <f t="shared" si="4"/>
        <v>425357</v>
      </c>
      <c r="D9" s="53">
        <f t="shared" si="4"/>
        <v>432731</v>
      </c>
      <c r="E9" s="131">
        <f t="shared" si="4"/>
        <v>471903</v>
      </c>
      <c r="F9" s="151">
        <f t="shared" si="4"/>
        <v>106099</v>
      </c>
      <c r="G9" s="53">
        <f t="shared" si="4"/>
        <v>113810</v>
      </c>
      <c r="H9" s="53">
        <f t="shared" si="4"/>
        <v>114169</v>
      </c>
      <c r="I9" s="131">
        <f t="shared" si="4"/>
        <v>137733</v>
      </c>
      <c r="J9" s="151">
        <f t="shared" si="4"/>
        <v>345519</v>
      </c>
      <c r="K9" s="53">
        <f t="shared" si="4"/>
        <v>368556</v>
      </c>
      <c r="L9" s="53">
        <f t="shared" si="4"/>
        <v>277304</v>
      </c>
      <c r="M9" s="131">
        <f t="shared" si="4"/>
        <v>327759</v>
      </c>
      <c r="N9" s="151">
        <f t="shared" si="4"/>
        <v>0</v>
      </c>
      <c r="O9" s="53">
        <f t="shared" si="4"/>
        <v>0</v>
      </c>
      <c r="P9" s="53">
        <f t="shared" si="4"/>
        <v>234</v>
      </c>
      <c r="Q9" s="131">
        <f t="shared" si="4"/>
        <v>0</v>
      </c>
      <c r="R9" s="151">
        <f t="shared" si="4"/>
        <v>0</v>
      </c>
      <c r="S9" s="53">
        <f t="shared" si="4"/>
        <v>0</v>
      </c>
      <c r="T9" s="53">
        <f t="shared" si="4"/>
        <v>2400</v>
      </c>
      <c r="U9" s="131">
        <f t="shared" si="4"/>
        <v>0</v>
      </c>
      <c r="V9" s="151">
        <f t="shared" si="4"/>
        <v>0</v>
      </c>
      <c r="W9" s="53">
        <f t="shared" si="4"/>
        <v>0</v>
      </c>
      <c r="X9" s="53">
        <f t="shared" si="4"/>
        <v>329</v>
      </c>
      <c r="Y9" s="131">
        <f t="shared" si="4"/>
        <v>0</v>
      </c>
      <c r="Z9" s="151">
        <f t="shared" si="4"/>
        <v>847923</v>
      </c>
      <c r="AA9" s="53">
        <f t="shared" si="4"/>
        <v>907723</v>
      </c>
      <c r="AB9" s="53">
        <f t="shared" si="4"/>
        <v>827167</v>
      </c>
      <c r="AC9" s="146">
        <f t="shared" si="4"/>
        <v>937395</v>
      </c>
      <c r="AD9" s="153">
        <f t="shared" si="3"/>
        <v>1.133259668241117</v>
      </c>
      <c r="AE9" s="61"/>
    </row>
    <row r="10" spans="1:31" ht="15.75" customHeight="1">
      <c r="A10" s="50" t="s">
        <v>1</v>
      </c>
      <c r="B10" s="51">
        <v>6048</v>
      </c>
      <c r="C10" s="53">
        <v>6112</v>
      </c>
      <c r="D10" s="104">
        <v>6070</v>
      </c>
      <c r="E10" s="131">
        <v>6329</v>
      </c>
      <c r="F10" s="53">
        <v>1633</v>
      </c>
      <c r="G10" s="53">
        <v>1678</v>
      </c>
      <c r="H10" s="104">
        <v>1474</v>
      </c>
      <c r="I10" s="139">
        <v>1544</v>
      </c>
      <c r="J10" s="51">
        <v>5245</v>
      </c>
      <c r="K10" s="53">
        <v>5646</v>
      </c>
      <c r="L10" s="104">
        <v>6421</v>
      </c>
      <c r="M10" s="131">
        <v>5162</v>
      </c>
      <c r="N10" s="51"/>
      <c r="O10" s="52">
        <v>210</v>
      </c>
      <c r="P10" s="128">
        <v>215</v>
      </c>
      <c r="Q10" s="131"/>
      <c r="R10" s="51"/>
      <c r="S10" s="52"/>
      <c r="T10" s="128"/>
      <c r="U10" s="131"/>
      <c r="V10" s="51"/>
      <c r="W10" s="53"/>
      <c r="X10" s="104">
        <v>630</v>
      </c>
      <c r="Y10" s="131"/>
      <c r="Z10" s="53">
        <v>12926</v>
      </c>
      <c r="AA10" s="53">
        <f t="shared" si="0"/>
        <v>13646</v>
      </c>
      <c r="AB10" s="53">
        <f t="shared" si="1"/>
        <v>14810</v>
      </c>
      <c r="AC10" s="145">
        <f t="shared" si="2"/>
        <v>13035</v>
      </c>
      <c r="AD10" s="152">
        <f t="shared" si="3"/>
        <v>0.8801485482781904</v>
      </c>
      <c r="AE10" s="60"/>
    </row>
    <row r="11" spans="1:31" ht="15.75" customHeight="1">
      <c r="A11" s="50" t="s">
        <v>117</v>
      </c>
      <c r="B11" s="51"/>
      <c r="C11" s="53">
        <v>66938</v>
      </c>
      <c r="D11" s="104">
        <v>71971</v>
      </c>
      <c r="E11" s="131">
        <v>139456</v>
      </c>
      <c r="F11" s="53"/>
      <c r="G11" s="53">
        <v>19128</v>
      </c>
      <c r="H11" s="104">
        <v>18843</v>
      </c>
      <c r="I11" s="139">
        <v>37410</v>
      </c>
      <c r="J11" s="51"/>
      <c r="K11" s="53">
        <v>47459</v>
      </c>
      <c r="L11" s="104">
        <v>71566</v>
      </c>
      <c r="M11" s="131">
        <v>124430</v>
      </c>
      <c r="N11" s="51"/>
      <c r="O11" s="52"/>
      <c r="P11" s="128"/>
      <c r="Q11" s="131">
        <v>2257</v>
      </c>
      <c r="R11" s="51"/>
      <c r="S11" s="52">
        <v>30</v>
      </c>
      <c r="T11" s="128">
        <v>43</v>
      </c>
      <c r="U11" s="131">
        <v>254</v>
      </c>
      <c r="V11" s="51"/>
      <c r="W11" s="53"/>
      <c r="X11" s="104">
        <v>2083</v>
      </c>
      <c r="Y11" s="131">
        <v>2300</v>
      </c>
      <c r="Z11" s="53"/>
      <c r="AA11" s="53">
        <f t="shared" si="0"/>
        <v>133555</v>
      </c>
      <c r="AB11" s="53">
        <f t="shared" si="1"/>
        <v>164506</v>
      </c>
      <c r="AC11" s="145">
        <f t="shared" si="2"/>
        <v>306107</v>
      </c>
      <c r="AD11" s="152">
        <f t="shared" si="3"/>
        <v>1.860764956901268</v>
      </c>
      <c r="AE11" s="60"/>
    </row>
    <row r="12" spans="1:31" ht="15.75" customHeight="1">
      <c r="A12" s="50" t="s">
        <v>167</v>
      </c>
      <c r="B12" s="51"/>
      <c r="C12" s="53">
        <v>20742</v>
      </c>
      <c r="D12" s="104">
        <v>17318</v>
      </c>
      <c r="E12" s="131">
        <v>36025</v>
      </c>
      <c r="F12" s="53"/>
      <c r="G12" s="53">
        <v>5535</v>
      </c>
      <c r="H12" s="104">
        <v>4495</v>
      </c>
      <c r="I12" s="139">
        <v>9686</v>
      </c>
      <c r="J12" s="51"/>
      <c r="K12" s="53">
        <v>22639</v>
      </c>
      <c r="L12" s="104">
        <v>22567</v>
      </c>
      <c r="M12" s="131">
        <v>43021</v>
      </c>
      <c r="N12" s="51"/>
      <c r="O12" s="52"/>
      <c r="P12" s="128"/>
      <c r="Q12" s="131">
        <v>1546</v>
      </c>
      <c r="R12" s="51"/>
      <c r="S12" s="52"/>
      <c r="T12" s="128"/>
      <c r="U12" s="131"/>
      <c r="V12" s="51"/>
      <c r="W12" s="53"/>
      <c r="X12" s="104">
        <v>971</v>
      </c>
      <c r="Y12" s="131">
        <v>1200</v>
      </c>
      <c r="Z12" s="53"/>
      <c r="AA12" s="53">
        <f t="shared" si="0"/>
        <v>48916</v>
      </c>
      <c r="AB12" s="53">
        <f t="shared" si="1"/>
        <v>45351</v>
      </c>
      <c r="AC12" s="145">
        <f t="shared" si="2"/>
        <v>91478</v>
      </c>
      <c r="AD12" s="152">
        <f t="shared" si="3"/>
        <v>2.0171109788097286</v>
      </c>
      <c r="AE12" s="60"/>
    </row>
    <row r="13" spans="1:31" s="1" customFormat="1" ht="15.75" customHeight="1">
      <c r="A13" s="50" t="s">
        <v>50</v>
      </c>
      <c r="B13" s="65">
        <f>SUM(B9+B10)</f>
        <v>402353</v>
      </c>
      <c r="C13" s="62">
        <f>SUM(C9:C12)</f>
        <v>519149</v>
      </c>
      <c r="D13" s="62">
        <f aca="true" t="shared" si="5" ref="D13:AC13">SUM(D9:D12)</f>
        <v>528090</v>
      </c>
      <c r="E13" s="132">
        <f t="shared" si="5"/>
        <v>653713</v>
      </c>
      <c r="F13" s="150">
        <f t="shared" si="5"/>
        <v>107732</v>
      </c>
      <c r="G13" s="62">
        <f t="shared" si="5"/>
        <v>140151</v>
      </c>
      <c r="H13" s="62">
        <f t="shared" si="5"/>
        <v>138981</v>
      </c>
      <c r="I13" s="132">
        <f t="shared" si="5"/>
        <v>186373</v>
      </c>
      <c r="J13" s="150">
        <f t="shared" si="5"/>
        <v>350764</v>
      </c>
      <c r="K13" s="62">
        <f t="shared" si="5"/>
        <v>444300</v>
      </c>
      <c r="L13" s="62">
        <f t="shared" si="5"/>
        <v>377858</v>
      </c>
      <c r="M13" s="132">
        <f t="shared" si="5"/>
        <v>500372</v>
      </c>
      <c r="N13" s="150">
        <f t="shared" si="5"/>
        <v>0</v>
      </c>
      <c r="O13" s="62">
        <f t="shared" si="5"/>
        <v>210</v>
      </c>
      <c r="P13" s="62">
        <f t="shared" si="5"/>
        <v>449</v>
      </c>
      <c r="Q13" s="132">
        <f t="shared" si="5"/>
        <v>3803</v>
      </c>
      <c r="R13" s="150">
        <f t="shared" si="5"/>
        <v>0</v>
      </c>
      <c r="S13" s="62">
        <f t="shared" si="5"/>
        <v>30</v>
      </c>
      <c r="T13" s="62">
        <f t="shared" si="5"/>
        <v>2443</v>
      </c>
      <c r="U13" s="132">
        <f t="shared" si="5"/>
        <v>254</v>
      </c>
      <c r="V13" s="150">
        <f t="shared" si="5"/>
        <v>0</v>
      </c>
      <c r="W13" s="62">
        <f t="shared" si="5"/>
        <v>0</v>
      </c>
      <c r="X13" s="62">
        <f t="shared" si="5"/>
        <v>4013</v>
      </c>
      <c r="Y13" s="132">
        <f t="shared" si="5"/>
        <v>3500</v>
      </c>
      <c r="Z13" s="150">
        <f t="shared" si="5"/>
        <v>860849</v>
      </c>
      <c r="AA13" s="62">
        <f t="shared" si="5"/>
        <v>1103840</v>
      </c>
      <c r="AB13" s="62">
        <f t="shared" si="5"/>
        <v>1051834</v>
      </c>
      <c r="AC13" s="147">
        <f t="shared" si="5"/>
        <v>1348015</v>
      </c>
      <c r="AD13" s="154">
        <f t="shared" si="3"/>
        <v>1.2815853071872558</v>
      </c>
      <c r="AE13" s="63"/>
    </row>
    <row r="14" spans="1:31" s="1" customFormat="1" ht="15.75" customHeight="1">
      <c r="A14" s="68" t="s">
        <v>171</v>
      </c>
      <c r="B14" s="65"/>
      <c r="C14" s="66"/>
      <c r="D14" s="105"/>
      <c r="E14" s="133">
        <v>16989</v>
      </c>
      <c r="F14" s="66"/>
      <c r="G14" s="66"/>
      <c r="H14" s="105"/>
      <c r="I14" s="140">
        <v>4587</v>
      </c>
      <c r="J14" s="65"/>
      <c r="K14" s="66"/>
      <c r="L14" s="105"/>
      <c r="M14" s="132"/>
      <c r="N14" s="65"/>
      <c r="O14" s="66"/>
      <c r="P14" s="105"/>
      <c r="Q14" s="132"/>
      <c r="R14" s="65"/>
      <c r="S14" s="66"/>
      <c r="T14" s="105"/>
      <c r="U14" s="132"/>
      <c r="V14" s="65"/>
      <c r="W14" s="66"/>
      <c r="X14" s="105"/>
      <c r="Y14" s="132"/>
      <c r="Z14" s="66"/>
      <c r="AA14" s="66"/>
      <c r="AB14" s="66"/>
      <c r="AC14" s="145">
        <f t="shared" si="2"/>
        <v>21576</v>
      </c>
      <c r="AD14" s="152"/>
      <c r="AE14" s="67"/>
    </row>
    <row r="15" spans="1:31" ht="15.75" customHeight="1">
      <c r="A15" s="68" t="s">
        <v>176</v>
      </c>
      <c r="B15" s="69"/>
      <c r="C15" s="70"/>
      <c r="D15" s="122"/>
      <c r="E15" s="133"/>
      <c r="F15" s="70"/>
      <c r="G15" s="70"/>
      <c r="H15" s="122"/>
      <c r="I15" s="140"/>
      <c r="J15" s="69"/>
      <c r="K15" s="70"/>
      <c r="L15" s="122"/>
      <c r="M15" s="133"/>
      <c r="N15" s="69"/>
      <c r="O15" s="71"/>
      <c r="P15" s="129"/>
      <c r="Q15" s="133"/>
      <c r="R15" s="69"/>
      <c r="S15" s="71"/>
      <c r="T15" s="129"/>
      <c r="U15" s="133">
        <v>2500</v>
      </c>
      <c r="V15" s="69"/>
      <c r="W15" s="70"/>
      <c r="X15" s="122"/>
      <c r="Y15" s="133"/>
      <c r="Z15" s="70"/>
      <c r="AA15" s="70"/>
      <c r="AB15" s="70"/>
      <c r="AC15" s="145">
        <f t="shared" si="2"/>
        <v>2500</v>
      </c>
      <c r="AD15" s="152"/>
      <c r="AE15" s="60"/>
    </row>
    <row r="16" spans="1:31" ht="15.75" customHeight="1">
      <c r="A16" s="73" t="s">
        <v>53</v>
      </c>
      <c r="B16" s="69"/>
      <c r="C16" s="57"/>
      <c r="D16" s="121"/>
      <c r="E16" s="130"/>
      <c r="F16" s="108"/>
      <c r="G16" s="57"/>
      <c r="H16" s="121"/>
      <c r="I16" s="138"/>
      <c r="J16" s="56">
        <v>324</v>
      </c>
      <c r="K16" s="57"/>
      <c r="L16" s="121"/>
      <c r="M16" s="130"/>
      <c r="N16" s="56"/>
      <c r="O16" s="57"/>
      <c r="P16" s="121"/>
      <c r="Q16" s="130"/>
      <c r="R16" s="56"/>
      <c r="S16" s="57"/>
      <c r="T16" s="121"/>
      <c r="U16" s="130"/>
      <c r="V16" s="56"/>
      <c r="W16" s="57"/>
      <c r="X16" s="121"/>
      <c r="Y16" s="130"/>
      <c r="Z16" s="70">
        <v>324</v>
      </c>
      <c r="AA16" s="58">
        <f aca="true" t="shared" si="6" ref="AA16:AB63">SUM(C16+G16+K16+O16+S16+W16)</f>
        <v>0</v>
      </c>
      <c r="AB16" s="58">
        <f t="shared" si="6"/>
        <v>0</v>
      </c>
      <c r="AC16" s="145">
        <f t="shared" si="2"/>
        <v>0</v>
      </c>
      <c r="AD16" s="152"/>
      <c r="AE16" s="60"/>
    </row>
    <row r="17" spans="1:31" ht="15.75" customHeight="1">
      <c r="A17" s="73" t="s">
        <v>54</v>
      </c>
      <c r="B17" s="69"/>
      <c r="C17" s="57"/>
      <c r="D17" s="121"/>
      <c r="E17" s="130"/>
      <c r="F17" s="108"/>
      <c r="G17" s="57"/>
      <c r="H17" s="121"/>
      <c r="I17" s="138"/>
      <c r="J17" s="56">
        <v>8405</v>
      </c>
      <c r="K17" s="57">
        <v>8405</v>
      </c>
      <c r="L17" s="121">
        <v>12278</v>
      </c>
      <c r="M17" s="130">
        <v>15213</v>
      </c>
      <c r="N17" s="56"/>
      <c r="O17" s="57"/>
      <c r="P17" s="121"/>
      <c r="Q17" s="130"/>
      <c r="R17" s="56"/>
      <c r="S17" s="57"/>
      <c r="T17" s="121"/>
      <c r="U17" s="130"/>
      <c r="V17" s="56">
        <v>1000</v>
      </c>
      <c r="W17" s="57">
        <v>1000</v>
      </c>
      <c r="X17" s="121">
        <v>918</v>
      </c>
      <c r="Y17" s="130"/>
      <c r="Z17" s="70">
        <v>9405</v>
      </c>
      <c r="AA17" s="58">
        <f t="shared" si="6"/>
        <v>9405</v>
      </c>
      <c r="AB17" s="58">
        <f t="shared" si="6"/>
        <v>13196</v>
      </c>
      <c r="AC17" s="145">
        <f t="shared" si="2"/>
        <v>15213</v>
      </c>
      <c r="AD17" s="152">
        <f t="shared" si="3"/>
        <v>1.1528493482873599</v>
      </c>
      <c r="AE17" s="60"/>
    </row>
    <row r="18" spans="1:31" ht="22.5" customHeight="1">
      <c r="A18" s="73" t="s">
        <v>55</v>
      </c>
      <c r="B18" s="69"/>
      <c r="C18" s="57"/>
      <c r="D18" s="121"/>
      <c r="E18" s="130"/>
      <c r="F18" s="108"/>
      <c r="G18" s="57"/>
      <c r="H18" s="121"/>
      <c r="I18" s="138"/>
      <c r="J18" s="56">
        <v>37447</v>
      </c>
      <c r="K18" s="57">
        <v>37771</v>
      </c>
      <c r="L18" s="121">
        <v>30637</v>
      </c>
      <c r="M18" s="130"/>
      <c r="N18" s="56"/>
      <c r="O18" s="57"/>
      <c r="P18" s="121"/>
      <c r="Q18" s="130"/>
      <c r="R18" s="56"/>
      <c r="S18" s="57"/>
      <c r="T18" s="121"/>
      <c r="U18" s="130"/>
      <c r="V18" s="56"/>
      <c r="W18" s="57"/>
      <c r="X18" s="121">
        <v>17305</v>
      </c>
      <c r="Y18" s="130"/>
      <c r="Z18" s="70">
        <v>37447</v>
      </c>
      <c r="AA18" s="58">
        <f t="shared" si="6"/>
        <v>37771</v>
      </c>
      <c r="AB18" s="58">
        <f t="shared" si="6"/>
        <v>47942</v>
      </c>
      <c r="AC18" s="145">
        <f t="shared" si="2"/>
        <v>0</v>
      </c>
      <c r="AD18" s="152">
        <f t="shared" si="3"/>
        <v>0</v>
      </c>
      <c r="AE18" s="60"/>
    </row>
    <row r="19" spans="1:31" ht="15.75" customHeight="1">
      <c r="A19" s="73" t="s">
        <v>56</v>
      </c>
      <c r="B19" s="69"/>
      <c r="C19" s="57"/>
      <c r="D19" s="121"/>
      <c r="E19" s="130"/>
      <c r="F19" s="108"/>
      <c r="G19" s="57"/>
      <c r="H19" s="121"/>
      <c r="I19" s="138"/>
      <c r="J19" s="56">
        <v>3400</v>
      </c>
      <c r="K19" s="57">
        <v>3400</v>
      </c>
      <c r="L19" s="121">
        <v>2483</v>
      </c>
      <c r="M19" s="130"/>
      <c r="N19" s="56"/>
      <c r="O19" s="57"/>
      <c r="P19" s="121"/>
      <c r="Q19" s="130"/>
      <c r="R19" s="56"/>
      <c r="S19" s="57"/>
      <c r="T19" s="121"/>
      <c r="U19" s="130"/>
      <c r="V19" s="56"/>
      <c r="W19" s="57"/>
      <c r="X19" s="121"/>
      <c r="Y19" s="130"/>
      <c r="Z19" s="70">
        <v>3400</v>
      </c>
      <c r="AA19" s="58">
        <f t="shared" si="6"/>
        <v>3400</v>
      </c>
      <c r="AB19" s="58">
        <f t="shared" si="6"/>
        <v>2483</v>
      </c>
      <c r="AC19" s="145">
        <f t="shared" si="2"/>
        <v>0</v>
      </c>
      <c r="AD19" s="152">
        <f t="shared" si="3"/>
        <v>0</v>
      </c>
      <c r="AE19" s="60"/>
    </row>
    <row r="20" spans="1:31" ht="15.75" customHeight="1">
      <c r="A20" s="73" t="s">
        <v>57</v>
      </c>
      <c r="B20" s="69"/>
      <c r="C20" s="57"/>
      <c r="D20" s="121"/>
      <c r="E20" s="130"/>
      <c r="F20" s="108"/>
      <c r="G20" s="57"/>
      <c r="H20" s="121"/>
      <c r="I20" s="138"/>
      <c r="J20" s="56"/>
      <c r="K20" s="57"/>
      <c r="L20" s="121"/>
      <c r="M20" s="130"/>
      <c r="N20" s="56"/>
      <c r="O20" s="57"/>
      <c r="P20" s="121">
        <v>79</v>
      </c>
      <c r="Q20" s="130"/>
      <c r="R20" s="56"/>
      <c r="S20" s="57"/>
      <c r="T20" s="121"/>
      <c r="U20" s="130"/>
      <c r="V20" s="56"/>
      <c r="W20" s="57"/>
      <c r="X20" s="121"/>
      <c r="Y20" s="130"/>
      <c r="Z20" s="70"/>
      <c r="AA20" s="58">
        <f t="shared" si="6"/>
        <v>0</v>
      </c>
      <c r="AB20" s="58">
        <f t="shared" si="6"/>
        <v>79</v>
      </c>
      <c r="AC20" s="145">
        <f t="shared" si="2"/>
        <v>0</v>
      </c>
      <c r="AD20" s="152">
        <f t="shared" si="3"/>
        <v>0</v>
      </c>
      <c r="AE20" s="60"/>
    </row>
    <row r="21" spans="1:31" ht="15" customHeight="1">
      <c r="A21" s="73" t="s">
        <v>58</v>
      </c>
      <c r="B21" s="69"/>
      <c r="C21" s="57"/>
      <c r="D21" s="121"/>
      <c r="E21" s="130"/>
      <c r="F21" s="70"/>
      <c r="G21" s="58"/>
      <c r="H21" s="101"/>
      <c r="I21" s="138"/>
      <c r="J21" s="69">
        <v>85710</v>
      </c>
      <c r="K21" s="58">
        <v>85710</v>
      </c>
      <c r="L21" s="101">
        <v>77708</v>
      </c>
      <c r="M21" s="130">
        <v>105908</v>
      </c>
      <c r="N21" s="56"/>
      <c r="O21" s="57"/>
      <c r="P21" s="121"/>
      <c r="Q21" s="130"/>
      <c r="R21" s="56"/>
      <c r="S21" s="57"/>
      <c r="T21" s="121"/>
      <c r="U21" s="130"/>
      <c r="V21" s="56"/>
      <c r="W21" s="57"/>
      <c r="X21" s="121"/>
      <c r="Y21" s="130"/>
      <c r="Z21" s="70">
        <v>85710</v>
      </c>
      <c r="AA21" s="58">
        <f t="shared" si="6"/>
        <v>85710</v>
      </c>
      <c r="AB21" s="58">
        <f t="shared" si="6"/>
        <v>77708</v>
      </c>
      <c r="AC21" s="145">
        <f t="shared" si="2"/>
        <v>105908</v>
      </c>
      <c r="AD21" s="152">
        <f t="shared" si="3"/>
        <v>1.3628969990219797</v>
      </c>
      <c r="AE21" s="60"/>
    </row>
    <row r="22" spans="1:31" ht="23.25" customHeight="1">
      <c r="A22" s="73" t="s">
        <v>59</v>
      </c>
      <c r="B22" s="69"/>
      <c r="C22" s="57"/>
      <c r="D22" s="121"/>
      <c r="E22" s="130"/>
      <c r="F22" s="70"/>
      <c r="G22" s="58"/>
      <c r="H22" s="101"/>
      <c r="I22" s="138"/>
      <c r="J22" s="69"/>
      <c r="K22" s="58"/>
      <c r="L22" s="101">
        <v>297</v>
      </c>
      <c r="M22" s="130"/>
      <c r="N22" s="56"/>
      <c r="O22" s="57"/>
      <c r="P22" s="121"/>
      <c r="Q22" s="130"/>
      <c r="R22" s="56"/>
      <c r="S22" s="57"/>
      <c r="T22" s="121"/>
      <c r="U22" s="130"/>
      <c r="V22" s="56"/>
      <c r="W22" s="57"/>
      <c r="X22" s="121"/>
      <c r="Y22" s="130"/>
      <c r="Z22" s="70"/>
      <c r="AA22" s="58">
        <f t="shared" si="6"/>
        <v>0</v>
      </c>
      <c r="AB22" s="58">
        <f t="shared" si="6"/>
        <v>297</v>
      </c>
      <c r="AC22" s="145">
        <f t="shared" si="2"/>
        <v>0</v>
      </c>
      <c r="AD22" s="152">
        <f t="shared" si="3"/>
        <v>0</v>
      </c>
      <c r="AE22" s="60"/>
    </row>
    <row r="23" spans="1:31" ht="24.75" customHeight="1">
      <c r="A23" s="73" t="s">
        <v>60</v>
      </c>
      <c r="B23" s="69"/>
      <c r="C23" s="57"/>
      <c r="D23" s="121">
        <v>40</v>
      </c>
      <c r="E23" s="130"/>
      <c r="F23" s="70"/>
      <c r="G23" s="57"/>
      <c r="H23" s="121">
        <v>10</v>
      </c>
      <c r="I23" s="138"/>
      <c r="J23" s="69">
        <v>72354</v>
      </c>
      <c r="K23" s="57">
        <v>97803</v>
      </c>
      <c r="L23" s="121">
        <v>96336</v>
      </c>
      <c r="M23" s="130">
        <v>70551</v>
      </c>
      <c r="N23" s="56"/>
      <c r="O23" s="57"/>
      <c r="P23" s="121"/>
      <c r="Q23" s="130">
        <v>74787</v>
      </c>
      <c r="R23" s="56"/>
      <c r="S23" s="57"/>
      <c r="T23" s="121"/>
      <c r="U23" s="130"/>
      <c r="V23" s="56">
        <v>1919852</v>
      </c>
      <c r="W23" s="57">
        <v>1852243</v>
      </c>
      <c r="X23" s="121">
        <v>178632</v>
      </c>
      <c r="Y23" s="130">
        <v>839672</v>
      </c>
      <c r="Z23" s="70">
        <v>1992206</v>
      </c>
      <c r="AA23" s="58">
        <f t="shared" si="6"/>
        <v>1950046</v>
      </c>
      <c r="AB23" s="58">
        <f t="shared" si="6"/>
        <v>275018</v>
      </c>
      <c r="AC23" s="145">
        <f t="shared" si="2"/>
        <v>985010</v>
      </c>
      <c r="AD23" s="152">
        <f t="shared" si="3"/>
        <v>3.5816201121381144</v>
      </c>
      <c r="AE23" s="60"/>
    </row>
    <row r="24" spans="1:31" ht="22.5" customHeight="1">
      <c r="A24" s="73" t="s">
        <v>61</v>
      </c>
      <c r="B24" s="69"/>
      <c r="C24" s="57"/>
      <c r="D24" s="121"/>
      <c r="E24" s="130"/>
      <c r="F24" s="70"/>
      <c r="G24" s="58"/>
      <c r="H24" s="101"/>
      <c r="I24" s="138"/>
      <c r="J24" s="69"/>
      <c r="K24" s="58"/>
      <c r="L24" s="101"/>
      <c r="M24" s="130"/>
      <c r="N24" s="69">
        <v>263016</v>
      </c>
      <c r="O24" s="57">
        <v>323767</v>
      </c>
      <c r="P24" s="121">
        <v>273603</v>
      </c>
      <c r="Q24" s="130">
        <v>239016</v>
      </c>
      <c r="R24" s="56"/>
      <c r="S24" s="57"/>
      <c r="T24" s="121"/>
      <c r="U24" s="130"/>
      <c r="V24" s="56"/>
      <c r="W24" s="57"/>
      <c r="X24" s="121"/>
      <c r="Y24" s="130"/>
      <c r="Z24" s="70">
        <v>263016</v>
      </c>
      <c r="AA24" s="58">
        <f t="shared" si="6"/>
        <v>323767</v>
      </c>
      <c r="AB24" s="58">
        <f t="shared" si="6"/>
        <v>273603</v>
      </c>
      <c r="AC24" s="145">
        <f t="shared" si="2"/>
        <v>239016</v>
      </c>
      <c r="AD24" s="152">
        <f t="shared" si="3"/>
        <v>0.8735869124242058</v>
      </c>
      <c r="AE24" s="60"/>
    </row>
    <row r="25" spans="1:31" ht="23.25" customHeight="1">
      <c r="A25" s="73" t="s">
        <v>171</v>
      </c>
      <c r="B25" s="69"/>
      <c r="C25" s="57">
        <v>17448</v>
      </c>
      <c r="D25" s="121">
        <v>15879</v>
      </c>
      <c r="E25" s="130"/>
      <c r="F25" s="70"/>
      <c r="G25" s="58">
        <v>4711</v>
      </c>
      <c r="H25" s="101">
        <v>3859</v>
      </c>
      <c r="I25" s="138"/>
      <c r="J25" s="69"/>
      <c r="K25" s="58"/>
      <c r="L25" s="101"/>
      <c r="M25" s="130"/>
      <c r="N25" s="69"/>
      <c r="O25" s="57"/>
      <c r="P25" s="121"/>
      <c r="Q25" s="130"/>
      <c r="R25" s="56"/>
      <c r="S25" s="57"/>
      <c r="T25" s="121"/>
      <c r="U25" s="130"/>
      <c r="V25" s="56"/>
      <c r="W25" s="57"/>
      <c r="X25" s="121"/>
      <c r="Y25" s="130"/>
      <c r="Z25" s="70"/>
      <c r="AA25" s="58">
        <f t="shared" si="6"/>
        <v>22159</v>
      </c>
      <c r="AB25" s="58">
        <f t="shared" si="6"/>
        <v>19738</v>
      </c>
      <c r="AC25" s="145">
        <f t="shared" si="2"/>
        <v>0</v>
      </c>
      <c r="AD25" s="152">
        <f t="shared" si="3"/>
        <v>0</v>
      </c>
      <c r="AE25" s="60"/>
    </row>
    <row r="26" spans="1:31" ht="15.75" customHeight="1">
      <c r="A26" s="73" t="s">
        <v>172</v>
      </c>
      <c r="B26" s="69"/>
      <c r="C26" s="57"/>
      <c r="D26" s="121"/>
      <c r="E26" s="130"/>
      <c r="F26" s="70"/>
      <c r="G26" s="58"/>
      <c r="H26" s="101"/>
      <c r="I26" s="138"/>
      <c r="J26" s="69"/>
      <c r="K26" s="57"/>
      <c r="L26" s="121"/>
      <c r="M26" s="130"/>
      <c r="N26" s="69"/>
      <c r="O26" s="57"/>
      <c r="P26" s="121"/>
      <c r="Q26" s="130"/>
      <c r="R26" s="56"/>
      <c r="S26" s="57"/>
      <c r="T26" s="121"/>
      <c r="U26" s="130"/>
      <c r="V26" s="56"/>
      <c r="W26" s="57">
        <v>282675</v>
      </c>
      <c r="X26" s="121">
        <v>266858</v>
      </c>
      <c r="Y26" s="130">
        <v>7250</v>
      </c>
      <c r="Z26" s="70"/>
      <c r="AA26" s="58">
        <f t="shared" si="6"/>
        <v>282675</v>
      </c>
      <c r="AB26" s="58">
        <f t="shared" si="6"/>
        <v>266858</v>
      </c>
      <c r="AC26" s="145">
        <f t="shared" si="2"/>
        <v>7250</v>
      </c>
      <c r="AD26" s="152">
        <f t="shared" si="3"/>
        <v>0.02716800695500978</v>
      </c>
      <c r="AE26" s="60"/>
    </row>
    <row r="27" spans="1:31" ht="15.75" customHeight="1">
      <c r="A27" s="73" t="s">
        <v>62</v>
      </c>
      <c r="B27" s="69"/>
      <c r="C27" s="57"/>
      <c r="D27" s="121"/>
      <c r="E27" s="130"/>
      <c r="F27" s="70"/>
      <c r="G27" s="58"/>
      <c r="H27" s="101"/>
      <c r="I27" s="138"/>
      <c r="J27" s="69"/>
      <c r="K27" s="57"/>
      <c r="L27" s="121"/>
      <c r="M27" s="130"/>
      <c r="N27" s="69"/>
      <c r="O27" s="57"/>
      <c r="P27" s="121"/>
      <c r="Q27" s="130"/>
      <c r="R27" s="56"/>
      <c r="S27" s="57"/>
      <c r="T27" s="121"/>
      <c r="U27" s="130"/>
      <c r="V27" s="56"/>
      <c r="W27" s="57"/>
      <c r="X27" s="121"/>
      <c r="Y27" s="130"/>
      <c r="Z27" s="70"/>
      <c r="AA27" s="58">
        <f t="shared" si="6"/>
        <v>0</v>
      </c>
      <c r="AB27" s="58">
        <f t="shared" si="6"/>
        <v>0</v>
      </c>
      <c r="AC27" s="145">
        <f t="shared" si="2"/>
        <v>0</v>
      </c>
      <c r="AD27" s="152"/>
      <c r="AE27" s="60"/>
    </row>
    <row r="28" spans="1:31" ht="15.75" customHeight="1">
      <c r="A28" s="73" t="s">
        <v>119</v>
      </c>
      <c r="B28" s="69"/>
      <c r="C28" s="57"/>
      <c r="D28" s="121"/>
      <c r="E28" s="130"/>
      <c r="F28" s="70"/>
      <c r="G28" s="58"/>
      <c r="H28" s="101"/>
      <c r="I28" s="138"/>
      <c r="J28" s="69"/>
      <c r="K28" s="57"/>
      <c r="L28" s="121"/>
      <c r="M28" s="130"/>
      <c r="N28" s="69"/>
      <c r="O28" s="57"/>
      <c r="P28" s="121"/>
      <c r="Q28" s="130"/>
      <c r="R28" s="56"/>
      <c r="S28" s="57"/>
      <c r="T28" s="121"/>
      <c r="U28" s="130"/>
      <c r="V28" s="56"/>
      <c r="W28" s="57"/>
      <c r="X28" s="121"/>
      <c r="Y28" s="130"/>
      <c r="Z28" s="70"/>
      <c r="AA28" s="58">
        <f t="shared" si="6"/>
        <v>0</v>
      </c>
      <c r="AB28" s="58">
        <f t="shared" si="6"/>
        <v>0</v>
      </c>
      <c r="AC28" s="145">
        <f t="shared" si="2"/>
        <v>0</v>
      </c>
      <c r="AD28" s="152"/>
      <c r="AE28" s="60"/>
    </row>
    <row r="29" spans="1:31" ht="21" customHeight="1">
      <c r="A29" s="73" t="s">
        <v>63</v>
      </c>
      <c r="B29" s="69"/>
      <c r="C29" s="57"/>
      <c r="D29" s="121"/>
      <c r="E29" s="130"/>
      <c r="F29" s="70"/>
      <c r="G29" s="57"/>
      <c r="H29" s="121"/>
      <c r="I29" s="138"/>
      <c r="J29" s="69">
        <v>1000</v>
      </c>
      <c r="K29" s="57">
        <v>1700</v>
      </c>
      <c r="L29" s="121">
        <v>1765</v>
      </c>
      <c r="M29" s="130"/>
      <c r="N29" s="69"/>
      <c r="O29" s="58"/>
      <c r="P29" s="101"/>
      <c r="Q29" s="130"/>
      <c r="R29" s="56"/>
      <c r="S29" s="57"/>
      <c r="T29" s="121"/>
      <c r="U29" s="130"/>
      <c r="V29" s="56"/>
      <c r="W29" s="58"/>
      <c r="X29" s="101"/>
      <c r="Y29" s="130"/>
      <c r="Z29" s="70">
        <v>1000</v>
      </c>
      <c r="AA29" s="58">
        <f t="shared" si="6"/>
        <v>1700</v>
      </c>
      <c r="AB29" s="58">
        <f t="shared" si="6"/>
        <v>1765</v>
      </c>
      <c r="AC29" s="145">
        <f t="shared" si="2"/>
        <v>0</v>
      </c>
      <c r="AD29" s="152">
        <f t="shared" si="3"/>
        <v>0</v>
      </c>
      <c r="AE29" s="60"/>
    </row>
    <row r="30" spans="1:31" ht="21" customHeight="1">
      <c r="A30" s="73" t="s">
        <v>64</v>
      </c>
      <c r="B30" s="69">
        <v>254</v>
      </c>
      <c r="C30" s="57">
        <v>254</v>
      </c>
      <c r="D30" s="121"/>
      <c r="E30" s="130"/>
      <c r="F30" s="70">
        <v>68</v>
      </c>
      <c r="G30" s="57">
        <v>68</v>
      </c>
      <c r="H30" s="121"/>
      <c r="I30" s="138"/>
      <c r="J30" s="69"/>
      <c r="K30" s="57"/>
      <c r="L30" s="121"/>
      <c r="M30" s="130"/>
      <c r="N30" s="69"/>
      <c r="O30" s="58"/>
      <c r="P30" s="101"/>
      <c r="Q30" s="130"/>
      <c r="R30" s="56"/>
      <c r="S30" s="57"/>
      <c r="T30" s="121"/>
      <c r="U30" s="130"/>
      <c r="V30" s="56"/>
      <c r="W30" s="58"/>
      <c r="X30" s="101"/>
      <c r="Y30" s="130"/>
      <c r="Z30" s="70">
        <v>322</v>
      </c>
      <c r="AA30" s="58">
        <f t="shared" si="6"/>
        <v>322</v>
      </c>
      <c r="AB30" s="58">
        <f t="shared" si="6"/>
        <v>0</v>
      </c>
      <c r="AC30" s="145">
        <f t="shared" si="2"/>
        <v>0</v>
      </c>
      <c r="AD30" s="152"/>
      <c r="AE30" s="60"/>
    </row>
    <row r="31" spans="1:31" ht="15.75" customHeight="1">
      <c r="A31" s="73" t="s">
        <v>65</v>
      </c>
      <c r="B31" s="69"/>
      <c r="C31" s="57"/>
      <c r="D31" s="121">
        <v>130</v>
      </c>
      <c r="E31" s="130"/>
      <c r="F31" s="70"/>
      <c r="G31" s="57"/>
      <c r="H31" s="121">
        <v>35</v>
      </c>
      <c r="I31" s="138"/>
      <c r="J31" s="69">
        <v>1000</v>
      </c>
      <c r="K31" s="57">
        <v>860</v>
      </c>
      <c r="L31" s="121">
        <v>509</v>
      </c>
      <c r="M31" s="130">
        <v>1000</v>
      </c>
      <c r="N31" s="69"/>
      <c r="O31" s="57"/>
      <c r="P31" s="121"/>
      <c r="Q31" s="130"/>
      <c r="R31" s="56"/>
      <c r="S31" s="57"/>
      <c r="T31" s="121"/>
      <c r="U31" s="130"/>
      <c r="V31" s="56"/>
      <c r="W31" s="57"/>
      <c r="X31" s="121"/>
      <c r="Y31" s="130"/>
      <c r="Z31" s="70">
        <v>1000</v>
      </c>
      <c r="AA31" s="58">
        <f t="shared" si="6"/>
        <v>860</v>
      </c>
      <c r="AB31" s="58">
        <f t="shared" si="6"/>
        <v>674</v>
      </c>
      <c r="AC31" s="145">
        <f t="shared" si="2"/>
        <v>1000</v>
      </c>
      <c r="AD31" s="152">
        <f t="shared" si="3"/>
        <v>1.4836795252225519</v>
      </c>
      <c r="AE31" s="60"/>
    </row>
    <row r="32" spans="1:31" ht="15.75" customHeight="1">
      <c r="A32" s="73" t="s">
        <v>177</v>
      </c>
      <c r="B32" s="69"/>
      <c r="C32" s="57"/>
      <c r="D32" s="121"/>
      <c r="E32" s="130"/>
      <c r="F32" s="70"/>
      <c r="G32" s="57"/>
      <c r="H32" s="121"/>
      <c r="I32" s="138"/>
      <c r="J32" s="69"/>
      <c r="K32" s="57"/>
      <c r="L32" s="121"/>
      <c r="M32" s="130"/>
      <c r="N32" s="69"/>
      <c r="O32" s="57"/>
      <c r="P32" s="121"/>
      <c r="Q32" s="130">
        <v>11815</v>
      </c>
      <c r="R32" s="56"/>
      <c r="S32" s="57"/>
      <c r="T32" s="121"/>
      <c r="U32" s="130"/>
      <c r="V32" s="56"/>
      <c r="W32" s="57"/>
      <c r="X32" s="121"/>
      <c r="Y32" s="130"/>
      <c r="Z32" s="70"/>
      <c r="AA32" s="58">
        <f t="shared" si="6"/>
        <v>0</v>
      </c>
      <c r="AB32" s="58">
        <f t="shared" si="6"/>
        <v>0</v>
      </c>
      <c r="AC32" s="145">
        <f t="shared" si="2"/>
        <v>11815</v>
      </c>
      <c r="AD32" s="152"/>
      <c r="AE32" s="60"/>
    </row>
    <row r="33" spans="1:31" ht="15.75" customHeight="1">
      <c r="A33" s="73" t="s">
        <v>66</v>
      </c>
      <c r="B33" s="69"/>
      <c r="C33" s="57"/>
      <c r="D33" s="121"/>
      <c r="E33" s="130"/>
      <c r="F33" s="70"/>
      <c r="G33" s="57"/>
      <c r="H33" s="121"/>
      <c r="I33" s="138"/>
      <c r="J33" s="69"/>
      <c r="K33" s="57"/>
      <c r="L33" s="121"/>
      <c r="M33" s="130"/>
      <c r="N33" s="56"/>
      <c r="O33" s="58"/>
      <c r="P33" s="101"/>
      <c r="Q33" s="130"/>
      <c r="R33" s="56"/>
      <c r="S33" s="57"/>
      <c r="T33" s="121"/>
      <c r="U33" s="130">
        <v>100</v>
      </c>
      <c r="V33" s="56"/>
      <c r="W33" s="57"/>
      <c r="X33" s="121"/>
      <c r="Y33" s="130"/>
      <c r="Z33" s="70"/>
      <c r="AA33" s="58">
        <f t="shared" si="6"/>
        <v>0</v>
      </c>
      <c r="AB33" s="58">
        <f t="shared" si="6"/>
        <v>0</v>
      </c>
      <c r="AC33" s="145">
        <f t="shared" si="2"/>
        <v>100</v>
      </c>
      <c r="AD33" s="152"/>
      <c r="AE33" s="60"/>
    </row>
    <row r="34" spans="1:31" ht="15.75" customHeight="1">
      <c r="A34" s="73" t="s">
        <v>178</v>
      </c>
      <c r="B34" s="69"/>
      <c r="C34" s="57"/>
      <c r="D34" s="121"/>
      <c r="E34" s="130"/>
      <c r="F34" s="70"/>
      <c r="G34" s="57"/>
      <c r="H34" s="121"/>
      <c r="I34" s="138"/>
      <c r="J34" s="69"/>
      <c r="K34" s="57"/>
      <c r="L34" s="121"/>
      <c r="M34" s="130"/>
      <c r="N34" s="56"/>
      <c r="O34" s="58"/>
      <c r="P34" s="101"/>
      <c r="Q34" s="130">
        <v>3240</v>
      </c>
      <c r="R34" s="56"/>
      <c r="S34" s="57"/>
      <c r="T34" s="121"/>
      <c r="U34" s="130"/>
      <c r="V34" s="56"/>
      <c r="W34" s="57"/>
      <c r="X34" s="121"/>
      <c r="Y34" s="130"/>
      <c r="Z34" s="70"/>
      <c r="AA34" s="58">
        <f t="shared" si="6"/>
        <v>0</v>
      </c>
      <c r="AB34" s="58">
        <f t="shared" si="6"/>
        <v>0</v>
      </c>
      <c r="AC34" s="145">
        <f t="shared" si="2"/>
        <v>3240</v>
      </c>
      <c r="AD34" s="152"/>
      <c r="AE34" s="60"/>
    </row>
    <row r="35" spans="1:31" ht="15.75" customHeight="1">
      <c r="A35" s="73" t="s">
        <v>68</v>
      </c>
      <c r="B35" s="69"/>
      <c r="C35" s="57"/>
      <c r="D35" s="121"/>
      <c r="E35" s="130"/>
      <c r="F35" s="70"/>
      <c r="G35" s="57"/>
      <c r="H35" s="121"/>
      <c r="I35" s="138"/>
      <c r="J35" s="69"/>
      <c r="K35" s="57"/>
      <c r="L35" s="121"/>
      <c r="M35" s="130"/>
      <c r="N35" s="56"/>
      <c r="O35" s="58"/>
      <c r="P35" s="101"/>
      <c r="Q35" s="130"/>
      <c r="R35" s="56"/>
      <c r="S35" s="57"/>
      <c r="T35" s="121"/>
      <c r="U35" s="130"/>
      <c r="V35" s="56"/>
      <c r="W35" s="57"/>
      <c r="X35" s="121"/>
      <c r="Y35" s="130"/>
      <c r="Z35" s="70"/>
      <c r="AA35" s="58">
        <f t="shared" si="6"/>
        <v>0</v>
      </c>
      <c r="AB35" s="58">
        <f t="shared" si="6"/>
        <v>0</v>
      </c>
      <c r="AC35" s="145">
        <f t="shared" si="2"/>
        <v>0</v>
      </c>
      <c r="AD35" s="152"/>
      <c r="AE35" s="60"/>
    </row>
    <row r="36" spans="1:31" ht="15" customHeight="1">
      <c r="A36" s="73" t="s">
        <v>179</v>
      </c>
      <c r="B36" s="69"/>
      <c r="C36" s="57"/>
      <c r="D36" s="121"/>
      <c r="E36" s="130"/>
      <c r="F36" s="70"/>
      <c r="G36" s="57"/>
      <c r="H36" s="121"/>
      <c r="I36" s="138"/>
      <c r="J36" s="69"/>
      <c r="K36" s="57"/>
      <c r="L36" s="121"/>
      <c r="M36" s="130"/>
      <c r="N36" s="56"/>
      <c r="O36" s="57"/>
      <c r="P36" s="121"/>
      <c r="Q36" s="130">
        <v>21504</v>
      </c>
      <c r="R36" s="56"/>
      <c r="S36" s="57"/>
      <c r="T36" s="121"/>
      <c r="U36" s="130"/>
      <c r="V36" s="56"/>
      <c r="W36" s="57"/>
      <c r="X36" s="121"/>
      <c r="Y36" s="130"/>
      <c r="Z36" s="70"/>
      <c r="AA36" s="58">
        <f t="shared" si="6"/>
        <v>0</v>
      </c>
      <c r="AB36" s="58">
        <f t="shared" si="6"/>
        <v>0</v>
      </c>
      <c r="AC36" s="145">
        <f t="shared" si="2"/>
        <v>21504</v>
      </c>
      <c r="AD36" s="152"/>
      <c r="AE36" s="60"/>
    </row>
    <row r="37" spans="1:31" ht="17.25" customHeight="1">
      <c r="A37" s="73" t="s">
        <v>70</v>
      </c>
      <c r="B37" s="69"/>
      <c r="C37" s="57"/>
      <c r="D37" s="121"/>
      <c r="E37" s="130"/>
      <c r="F37" s="70"/>
      <c r="G37" s="57"/>
      <c r="H37" s="121"/>
      <c r="I37" s="138"/>
      <c r="J37" s="56"/>
      <c r="K37" s="57"/>
      <c r="L37" s="121"/>
      <c r="M37" s="130"/>
      <c r="N37" s="56"/>
      <c r="O37" s="57"/>
      <c r="P37" s="121"/>
      <c r="Q37" s="130"/>
      <c r="R37" s="56"/>
      <c r="S37" s="57"/>
      <c r="T37" s="121"/>
      <c r="U37" s="130"/>
      <c r="V37" s="56"/>
      <c r="W37" s="57"/>
      <c r="X37" s="121"/>
      <c r="Y37" s="130"/>
      <c r="Z37" s="70"/>
      <c r="AA37" s="58">
        <f t="shared" si="6"/>
        <v>0</v>
      </c>
      <c r="AB37" s="58">
        <f t="shared" si="6"/>
        <v>0</v>
      </c>
      <c r="AC37" s="145">
        <f t="shared" si="2"/>
        <v>0</v>
      </c>
      <c r="AD37" s="152"/>
      <c r="AE37" s="60"/>
    </row>
    <row r="38" spans="1:31" ht="17.25" customHeight="1">
      <c r="A38" s="73" t="s">
        <v>71</v>
      </c>
      <c r="B38" s="69"/>
      <c r="C38" s="57"/>
      <c r="D38" s="121"/>
      <c r="E38" s="130"/>
      <c r="F38" s="70"/>
      <c r="G38" s="57"/>
      <c r="H38" s="121"/>
      <c r="I38" s="138"/>
      <c r="J38" s="56"/>
      <c r="K38" s="57"/>
      <c r="L38" s="121"/>
      <c r="M38" s="130"/>
      <c r="N38" s="56"/>
      <c r="O38" s="57"/>
      <c r="P38" s="121"/>
      <c r="Q38" s="130"/>
      <c r="R38" s="56"/>
      <c r="S38" s="57"/>
      <c r="T38" s="121"/>
      <c r="U38" s="130"/>
      <c r="V38" s="56"/>
      <c r="W38" s="57"/>
      <c r="X38" s="121"/>
      <c r="Y38" s="130"/>
      <c r="Z38" s="70"/>
      <c r="AA38" s="58">
        <f t="shared" si="6"/>
        <v>0</v>
      </c>
      <c r="AB38" s="58">
        <f t="shared" si="6"/>
        <v>0</v>
      </c>
      <c r="AC38" s="145">
        <f t="shared" si="2"/>
        <v>0</v>
      </c>
      <c r="AD38" s="152"/>
      <c r="AE38" s="60"/>
    </row>
    <row r="39" spans="1:31" ht="17.25" customHeight="1">
      <c r="A39" s="73" t="s">
        <v>169</v>
      </c>
      <c r="B39" s="69"/>
      <c r="C39" s="57"/>
      <c r="D39" s="121"/>
      <c r="E39" s="130"/>
      <c r="F39" s="70"/>
      <c r="G39" s="57"/>
      <c r="H39" s="121"/>
      <c r="I39" s="138"/>
      <c r="J39" s="56"/>
      <c r="K39" s="57"/>
      <c r="L39" s="121"/>
      <c r="M39" s="130"/>
      <c r="N39" s="56"/>
      <c r="O39" s="57"/>
      <c r="P39" s="121"/>
      <c r="Q39" s="130"/>
      <c r="R39" s="56"/>
      <c r="S39" s="57"/>
      <c r="T39" s="121"/>
      <c r="U39" s="130"/>
      <c r="V39" s="56"/>
      <c r="W39" s="57"/>
      <c r="X39" s="121"/>
      <c r="Y39" s="130"/>
      <c r="Z39" s="70"/>
      <c r="AA39" s="58">
        <f t="shared" si="6"/>
        <v>0</v>
      </c>
      <c r="AB39" s="58">
        <f t="shared" si="6"/>
        <v>0</v>
      </c>
      <c r="AC39" s="145">
        <f t="shared" si="2"/>
        <v>0</v>
      </c>
      <c r="AD39" s="152"/>
      <c r="AE39" s="60"/>
    </row>
    <row r="40" spans="1:31" ht="17.25" customHeight="1">
      <c r="A40" s="73" t="s">
        <v>72</v>
      </c>
      <c r="B40" s="69"/>
      <c r="C40" s="57"/>
      <c r="D40" s="121"/>
      <c r="E40" s="130"/>
      <c r="F40" s="70"/>
      <c r="G40" s="57"/>
      <c r="H40" s="121"/>
      <c r="I40" s="138"/>
      <c r="J40" s="56">
        <v>100</v>
      </c>
      <c r="K40" s="57">
        <v>100</v>
      </c>
      <c r="L40" s="121">
        <v>341</v>
      </c>
      <c r="M40" s="130"/>
      <c r="N40" s="56">
        <v>1000</v>
      </c>
      <c r="O40" s="57"/>
      <c r="P40" s="121"/>
      <c r="Q40" s="130"/>
      <c r="R40" s="56">
        <v>8200</v>
      </c>
      <c r="S40" s="57">
        <v>9200</v>
      </c>
      <c r="T40" s="121">
        <v>5320</v>
      </c>
      <c r="U40" s="130"/>
      <c r="V40" s="56"/>
      <c r="W40" s="57"/>
      <c r="X40" s="121"/>
      <c r="Y40" s="130"/>
      <c r="Z40" s="70">
        <v>9300</v>
      </c>
      <c r="AA40" s="58">
        <f t="shared" si="6"/>
        <v>9300</v>
      </c>
      <c r="AB40" s="58">
        <f t="shared" si="6"/>
        <v>5661</v>
      </c>
      <c r="AC40" s="145">
        <f t="shared" si="2"/>
        <v>0</v>
      </c>
      <c r="AD40" s="152">
        <f t="shared" si="3"/>
        <v>0</v>
      </c>
      <c r="AE40" s="60"/>
    </row>
    <row r="41" spans="1:31" ht="15.75" customHeight="1">
      <c r="A41" s="73" t="s">
        <v>73</v>
      </c>
      <c r="B41" s="69"/>
      <c r="C41" s="57"/>
      <c r="D41" s="121"/>
      <c r="E41" s="130"/>
      <c r="F41" s="70"/>
      <c r="G41" s="57"/>
      <c r="H41" s="121"/>
      <c r="I41" s="138"/>
      <c r="J41" s="56">
        <v>10</v>
      </c>
      <c r="K41" s="57">
        <v>10</v>
      </c>
      <c r="L41" s="121">
        <v>7</v>
      </c>
      <c r="M41" s="130"/>
      <c r="N41" s="56"/>
      <c r="O41" s="57"/>
      <c r="P41" s="121"/>
      <c r="Q41" s="130"/>
      <c r="R41" s="56">
        <v>2000</v>
      </c>
      <c r="S41" s="57">
        <v>2000</v>
      </c>
      <c r="T41" s="121">
        <v>1515</v>
      </c>
      <c r="U41" s="130"/>
      <c r="V41" s="56"/>
      <c r="W41" s="57"/>
      <c r="X41" s="121"/>
      <c r="Y41" s="130"/>
      <c r="Z41" s="70">
        <v>2010</v>
      </c>
      <c r="AA41" s="58">
        <f t="shared" si="6"/>
        <v>2010</v>
      </c>
      <c r="AB41" s="58">
        <f t="shared" si="6"/>
        <v>1522</v>
      </c>
      <c r="AC41" s="145">
        <f t="shared" si="2"/>
        <v>0</v>
      </c>
      <c r="AD41" s="152">
        <f t="shared" si="3"/>
        <v>0</v>
      </c>
      <c r="AE41" s="60"/>
    </row>
    <row r="42" spans="1:31" ht="15.75" customHeight="1">
      <c r="A42" s="73" t="s">
        <v>180</v>
      </c>
      <c r="B42" s="69"/>
      <c r="C42" s="57"/>
      <c r="D42" s="121"/>
      <c r="E42" s="130"/>
      <c r="F42" s="70"/>
      <c r="G42" s="57"/>
      <c r="H42" s="121"/>
      <c r="I42" s="138"/>
      <c r="J42" s="56">
        <v>50</v>
      </c>
      <c r="K42" s="57">
        <v>50</v>
      </c>
      <c r="L42" s="121">
        <v>359</v>
      </c>
      <c r="M42" s="130"/>
      <c r="N42" s="56"/>
      <c r="O42" s="57"/>
      <c r="P42" s="121"/>
      <c r="Q42" s="130"/>
      <c r="R42" s="56">
        <v>9700</v>
      </c>
      <c r="S42" s="57">
        <v>9700</v>
      </c>
      <c r="T42" s="121">
        <v>6360</v>
      </c>
      <c r="U42" s="130">
        <v>6710</v>
      </c>
      <c r="V42" s="56"/>
      <c r="W42" s="57"/>
      <c r="X42" s="121"/>
      <c r="Y42" s="130"/>
      <c r="Z42" s="70">
        <v>9750</v>
      </c>
      <c r="AA42" s="58">
        <f t="shared" si="6"/>
        <v>9750</v>
      </c>
      <c r="AB42" s="58">
        <f t="shared" si="6"/>
        <v>6719</v>
      </c>
      <c r="AC42" s="145">
        <f t="shared" si="2"/>
        <v>6710</v>
      </c>
      <c r="AD42" s="152">
        <f t="shared" si="3"/>
        <v>0.998660514957583</v>
      </c>
      <c r="AE42" s="60"/>
    </row>
    <row r="43" spans="1:31" ht="15.75" customHeight="1">
      <c r="A43" s="73" t="s">
        <v>173</v>
      </c>
      <c r="B43" s="69"/>
      <c r="C43" s="57"/>
      <c r="D43" s="121"/>
      <c r="E43" s="130"/>
      <c r="F43" s="70"/>
      <c r="G43" s="57"/>
      <c r="H43" s="121"/>
      <c r="I43" s="138"/>
      <c r="J43" s="56"/>
      <c r="K43" s="57"/>
      <c r="L43" s="121">
        <v>14</v>
      </c>
      <c r="M43" s="130"/>
      <c r="N43" s="56"/>
      <c r="O43" s="57"/>
      <c r="P43" s="121"/>
      <c r="Q43" s="130"/>
      <c r="R43" s="56"/>
      <c r="S43" s="57"/>
      <c r="T43" s="121"/>
      <c r="U43" s="130"/>
      <c r="V43" s="56"/>
      <c r="W43" s="57"/>
      <c r="X43" s="121"/>
      <c r="Y43" s="130"/>
      <c r="Z43" s="70"/>
      <c r="AA43" s="58">
        <f t="shared" si="6"/>
        <v>0</v>
      </c>
      <c r="AB43" s="58">
        <f t="shared" si="6"/>
        <v>14</v>
      </c>
      <c r="AC43" s="145">
        <f t="shared" si="2"/>
        <v>0</v>
      </c>
      <c r="AD43" s="152">
        <f t="shared" si="3"/>
        <v>0</v>
      </c>
      <c r="AE43" s="60"/>
    </row>
    <row r="44" spans="1:31" ht="15.75" customHeight="1">
      <c r="A44" s="73" t="s">
        <v>181</v>
      </c>
      <c r="B44" s="69"/>
      <c r="C44" s="57"/>
      <c r="D44" s="121"/>
      <c r="E44" s="130"/>
      <c r="F44" s="70"/>
      <c r="G44" s="57"/>
      <c r="H44" s="121"/>
      <c r="I44" s="138"/>
      <c r="J44" s="56"/>
      <c r="K44" s="57"/>
      <c r="L44" s="121"/>
      <c r="M44" s="130">
        <v>500</v>
      </c>
      <c r="N44" s="56"/>
      <c r="O44" s="57"/>
      <c r="P44" s="121"/>
      <c r="Q44" s="130"/>
      <c r="R44" s="56"/>
      <c r="S44" s="57"/>
      <c r="T44" s="121"/>
      <c r="U44" s="130">
        <v>12700</v>
      </c>
      <c r="V44" s="56"/>
      <c r="W44" s="57"/>
      <c r="X44" s="121"/>
      <c r="Y44" s="130"/>
      <c r="Z44" s="70"/>
      <c r="AA44" s="58">
        <f t="shared" si="6"/>
        <v>0</v>
      </c>
      <c r="AB44" s="58">
        <f t="shared" si="6"/>
        <v>0</v>
      </c>
      <c r="AC44" s="145">
        <f t="shared" si="2"/>
        <v>13200</v>
      </c>
      <c r="AD44" s="152"/>
      <c r="AE44" s="60"/>
    </row>
    <row r="45" spans="1:31" ht="15.75" customHeight="1">
      <c r="A45" s="73" t="s">
        <v>182</v>
      </c>
      <c r="B45" s="69"/>
      <c r="C45" s="57"/>
      <c r="D45" s="121"/>
      <c r="E45" s="130"/>
      <c r="F45" s="70"/>
      <c r="G45" s="57"/>
      <c r="H45" s="121"/>
      <c r="I45" s="138"/>
      <c r="J45" s="56"/>
      <c r="K45" s="57"/>
      <c r="L45" s="121"/>
      <c r="M45" s="130">
        <v>3098</v>
      </c>
      <c r="N45" s="56"/>
      <c r="O45" s="57"/>
      <c r="P45" s="121"/>
      <c r="Q45" s="130"/>
      <c r="R45" s="56"/>
      <c r="S45" s="57"/>
      <c r="T45" s="121"/>
      <c r="U45" s="130"/>
      <c r="V45" s="56"/>
      <c r="W45" s="57"/>
      <c r="X45" s="121"/>
      <c r="Y45" s="130"/>
      <c r="Z45" s="70"/>
      <c r="AA45" s="58">
        <f t="shared" si="6"/>
        <v>0</v>
      </c>
      <c r="AB45" s="58">
        <f t="shared" si="6"/>
        <v>0</v>
      </c>
      <c r="AC45" s="145">
        <f t="shared" si="2"/>
        <v>3098</v>
      </c>
      <c r="AD45" s="152"/>
      <c r="AE45" s="60"/>
    </row>
    <row r="46" spans="1:31" ht="15.75" customHeight="1">
      <c r="A46" s="73" t="s">
        <v>77</v>
      </c>
      <c r="B46" s="69"/>
      <c r="C46" s="57"/>
      <c r="D46" s="121"/>
      <c r="E46" s="130"/>
      <c r="F46" s="70"/>
      <c r="G46" s="57"/>
      <c r="H46" s="121"/>
      <c r="I46" s="138"/>
      <c r="J46" s="56"/>
      <c r="K46" s="57"/>
      <c r="L46" s="121"/>
      <c r="M46" s="130"/>
      <c r="N46" s="56"/>
      <c r="O46" s="57"/>
      <c r="P46" s="121"/>
      <c r="Q46" s="130"/>
      <c r="R46" s="56"/>
      <c r="S46" s="57">
        <v>4500</v>
      </c>
      <c r="T46" s="121">
        <v>489</v>
      </c>
      <c r="U46" s="130"/>
      <c r="V46" s="56"/>
      <c r="W46" s="57"/>
      <c r="X46" s="121"/>
      <c r="Y46" s="130"/>
      <c r="Z46" s="70"/>
      <c r="AA46" s="58">
        <f t="shared" si="6"/>
        <v>4500</v>
      </c>
      <c r="AB46" s="58">
        <f t="shared" si="6"/>
        <v>489</v>
      </c>
      <c r="AC46" s="145">
        <f t="shared" si="2"/>
        <v>0</v>
      </c>
      <c r="AD46" s="152">
        <f t="shared" si="3"/>
        <v>0</v>
      </c>
      <c r="AE46" s="60"/>
    </row>
    <row r="47" spans="1:31" ht="15.75" customHeight="1">
      <c r="A47" s="73" t="s">
        <v>78</v>
      </c>
      <c r="B47" s="69"/>
      <c r="C47" s="57"/>
      <c r="D47" s="121"/>
      <c r="E47" s="130"/>
      <c r="F47" s="70"/>
      <c r="G47" s="57"/>
      <c r="H47" s="121"/>
      <c r="I47" s="138"/>
      <c r="J47" s="56"/>
      <c r="K47" s="57"/>
      <c r="L47" s="121"/>
      <c r="M47" s="130"/>
      <c r="N47" s="56"/>
      <c r="O47" s="57"/>
      <c r="P47" s="121"/>
      <c r="Q47" s="130"/>
      <c r="R47" s="56">
        <v>2000</v>
      </c>
      <c r="S47" s="57">
        <v>2000</v>
      </c>
      <c r="T47" s="121">
        <v>1366</v>
      </c>
      <c r="U47" s="130"/>
      <c r="V47" s="56"/>
      <c r="W47" s="57"/>
      <c r="X47" s="121"/>
      <c r="Y47" s="130"/>
      <c r="Z47" s="70">
        <v>2000</v>
      </c>
      <c r="AA47" s="58">
        <f t="shared" si="6"/>
        <v>2000</v>
      </c>
      <c r="AB47" s="58">
        <f t="shared" si="6"/>
        <v>1366</v>
      </c>
      <c r="AC47" s="145">
        <f t="shared" si="2"/>
        <v>0</v>
      </c>
      <c r="AD47" s="152">
        <f t="shared" si="3"/>
        <v>0</v>
      </c>
      <c r="AE47" s="60"/>
    </row>
    <row r="48" spans="1:31" ht="21.75" customHeight="1">
      <c r="A48" s="73" t="s">
        <v>79</v>
      </c>
      <c r="B48" s="69"/>
      <c r="C48" s="57">
        <v>94224</v>
      </c>
      <c r="D48" s="121">
        <v>102949</v>
      </c>
      <c r="E48" s="130"/>
      <c r="F48" s="70"/>
      <c r="G48" s="57">
        <v>12720</v>
      </c>
      <c r="H48" s="121">
        <v>14178</v>
      </c>
      <c r="I48" s="138"/>
      <c r="J48" s="56"/>
      <c r="K48" s="57">
        <v>11537</v>
      </c>
      <c r="L48" s="121">
        <v>30281</v>
      </c>
      <c r="M48" s="130"/>
      <c r="N48" s="56"/>
      <c r="O48" s="57"/>
      <c r="P48" s="121"/>
      <c r="Q48" s="130"/>
      <c r="R48" s="56"/>
      <c r="S48" s="57">
        <v>25274</v>
      </c>
      <c r="T48" s="121">
        <v>14700</v>
      </c>
      <c r="U48" s="130"/>
      <c r="V48" s="56"/>
      <c r="W48" s="57"/>
      <c r="X48" s="121"/>
      <c r="Y48" s="130"/>
      <c r="Z48" s="70"/>
      <c r="AA48" s="58">
        <f t="shared" si="6"/>
        <v>143755</v>
      </c>
      <c r="AB48" s="58">
        <f t="shared" si="6"/>
        <v>162108</v>
      </c>
      <c r="AC48" s="145">
        <f t="shared" si="2"/>
        <v>0</v>
      </c>
      <c r="AD48" s="152">
        <f t="shared" si="3"/>
        <v>0</v>
      </c>
      <c r="AE48" s="60"/>
    </row>
    <row r="49" spans="1:31" ht="15.75" customHeight="1">
      <c r="A49" s="73" t="s">
        <v>80</v>
      </c>
      <c r="B49" s="69"/>
      <c r="C49" s="57"/>
      <c r="D49" s="121"/>
      <c r="E49" s="130"/>
      <c r="F49" s="70"/>
      <c r="G49" s="57"/>
      <c r="H49" s="121"/>
      <c r="I49" s="138"/>
      <c r="J49" s="56">
        <v>500</v>
      </c>
      <c r="K49" s="57">
        <v>627</v>
      </c>
      <c r="L49" s="121">
        <v>2548</v>
      </c>
      <c r="M49" s="130">
        <v>500</v>
      </c>
      <c r="N49" s="56"/>
      <c r="O49" s="57"/>
      <c r="P49" s="121"/>
      <c r="Q49" s="130"/>
      <c r="R49" s="56"/>
      <c r="S49" s="57"/>
      <c r="T49" s="121"/>
      <c r="U49" s="130"/>
      <c r="V49" s="56"/>
      <c r="W49" s="57"/>
      <c r="X49" s="121"/>
      <c r="Y49" s="130"/>
      <c r="Z49" s="70">
        <v>500</v>
      </c>
      <c r="AA49" s="58">
        <f t="shared" si="6"/>
        <v>627</v>
      </c>
      <c r="AB49" s="58">
        <f t="shared" si="6"/>
        <v>2548</v>
      </c>
      <c r="AC49" s="145">
        <f t="shared" si="2"/>
        <v>500</v>
      </c>
      <c r="AD49" s="152">
        <f t="shared" si="3"/>
        <v>0.19623233908948196</v>
      </c>
      <c r="AE49" s="60"/>
    </row>
    <row r="50" spans="1:31" ht="15.75" customHeight="1">
      <c r="A50" s="73" t="s">
        <v>81</v>
      </c>
      <c r="B50" s="69"/>
      <c r="C50" s="57"/>
      <c r="D50" s="121"/>
      <c r="E50" s="130"/>
      <c r="F50" s="70"/>
      <c r="G50" s="57"/>
      <c r="H50" s="121"/>
      <c r="I50" s="138"/>
      <c r="J50" s="56"/>
      <c r="K50" s="57"/>
      <c r="L50" s="121">
        <v>50</v>
      </c>
      <c r="M50" s="130"/>
      <c r="N50" s="56"/>
      <c r="O50" s="57"/>
      <c r="P50" s="121"/>
      <c r="Q50" s="130"/>
      <c r="R50" s="56"/>
      <c r="S50" s="57"/>
      <c r="T50" s="121"/>
      <c r="U50" s="130"/>
      <c r="V50" s="56">
        <v>3000</v>
      </c>
      <c r="W50" s="57">
        <v>3000</v>
      </c>
      <c r="X50" s="121">
        <v>2000</v>
      </c>
      <c r="Y50" s="130">
        <v>3000</v>
      </c>
      <c r="Z50" s="70">
        <v>3000</v>
      </c>
      <c r="AA50" s="58">
        <f t="shared" si="6"/>
        <v>3000</v>
      </c>
      <c r="AB50" s="58">
        <f t="shared" si="6"/>
        <v>2050</v>
      </c>
      <c r="AC50" s="145">
        <f t="shared" si="2"/>
        <v>3000</v>
      </c>
      <c r="AD50" s="152">
        <f t="shared" si="3"/>
        <v>1.4634146341463414</v>
      </c>
      <c r="AE50" s="60"/>
    </row>
    <row r="51" spans="1:31" ht="15.75" customHeight="1">
      <c r="A51" s="73" t="s">
        <v>82</v>
      </c>
      <c r="B51" s="69"/>
      <c r="C51" s="57"/>
      <c r="D51" s="121"/>
      <c r="E51" s="130"/>
      <c r="F51" s="70"/>
      <c r="G51" s="57"/>
      <c r="H51" s="121"/>
      <c r="I51" s="138"/>
      <c r="J51" s="56"/>
      <c r="K51" s="57"/>
      <c r="L51" s="121">
        <v>47</v>
      </c>
      <c r="M51" s="130"/>
      <c r="N51" s="56"/>
      <c r="O51" s="57"/>
      <c r="P51" s="121"/>
      <c r="Q51" s="130"/>
      <c r="R51" s="56"/>
      <c r="S51" s="57"/>
      <c r="T51" s="121"/>
      <c r="U51" s="130"/>
      <c r="V51" s="56"/>
      <c r="W51" s="57"/>
      <c r="X51" s="121"/>
      <c r="Y51" s="130"/>
      <c r="Z51" s="70"/>
      <c r="AA51" s="58">
        <f t="shared" si="6"/>
        <v>0</v>
      </c>
      <c r="AB51" s="58">
        <f t="shared" si="6"/>
        <v>47</v>
      </c>
      <c r="AC51" s="145">
        <f t="shared" si="2"/>
        <v>0</v>
      </c>
      <c r="AD51" s="152">
        <f t="shared" si="3"/>
        <v>0</v>
      </c>
      <c r="AE51" s="60"/>
    </row>
    <row r="52" spans="1:31" ht="15.75" customHeight="1">
      <c r="A52" s="73" t="s">
        <v>174</v>
      </c>
      <c r="B52" s="69"/>
      <c r="C52" s="57"/>
      <c r="D52" s="121"/>
      <c r="E52" s="130"/>
      <c r="F52" s="70"/>
      <c r="G52" s="57"/>
      <c r="H52" s="121"/>
      <c r="I52" s="138"/>
      <c r="J52" s="56"/>
      <c r="K52" s="57"/>
      <c r="L52" s="121">
        <v>520</v>
      </c>
      <c r="M52" s="130"/>
      <c r="N52" s="56"/>
      <c r="O52" s="57"/>
      <c r="P52" s="121"/>
      <c r="Q52" s="130"/>
      <c r="R52" s="56"/>
      <c r="S52" s="57"/>
      <c r="T52" s="121"/>
      <c r="U52" s="130"/>
      <c r="V52" s="56"/>
      <c r="W52" s="57"/>
      <c r="X52" s="121"/>
      <c r="Y52" s="130"/>
      <c r="Z52" s="70"/>
      <c r="AA52" s="58">
        <f t="shared" si="6"/>
        <v>0</v>
      </c>
      <c r="AB52" s="58">
        <f t="shared" si="6"/>
        <v>520</v>
      </c>
      <c r="AC52" s="145">
        <f t="shared" si="2"/>
        <v>0</v>
      </c>
      <c r="AD52" s="152">
        <f t="shared" si="3"/>
        <v>0</v>
      </c>
      <c r="AE52" s="60"/>
    </row>
    <row r="53" spans="1:31" ht="24.75" customHeight="1">
      <c r="A53" s="73" t="s">
        <v>83</v>
      </c>
      <c r="B53" s="69"/>
      <c r="C53" s="57"/>
      <c r="D53" s="121"/>
      <c r="E53" s="130"/>
      <c r="F53" s="70"/>
      <c r="G53" s="57"/>
      <c r="H53" s="121"/>
      <c r="I53" s="138"/>
      <c r="J53" s="56">
        <v>500</v>
      </c>
      <c r="K53" s="57">
        <v>500</v>
      </c>
      <c r="L53" s="121">
        <v>255</v>
      </c>
      <c r="M53" s="130">
        <v>500</v>
      </c>
      <c r="N53" s="56"/>
      <c r="O53" s="57"/>
      <c r="P53" s="121"/>
      <c r="Q53" s="130"/>
      <c r="R53" s="56"/>
      <c r="S53" s="57"/>
      <c r="T53" s="121"/>
      <c r="U53" s="130"/>
      <c r="V53" s="56"/>
      <c r="W53" s="57"/>
      <c r="X53" s="121"/>
      <c r="Y53" s="130"/>
      <c r="Z53" s="70">
        <v>500</v>
      </c>
      <c r="AA53" s="58">
        <f t="shared" si="6"/>
        <v>500</v>
      </c>
      <c r="AB53" s="58">
        <f t="shared" si="6"/>
        <v>255</v>
      </c>
      <c r="AC53" s="145">
        <f t="shared" si="2"/>
        <v>500</v>
      </c>
      <c r="AD53" s="152">
        <f t="shared" si="3"/>
        <v>1.9607843137254901</v>
      </c>
      <c r="AE53" s="60"/>
    </row>
    <row r="54" spans="1:31" ht="21" customHeight="1">
      <c r="A54" s="73" t="s">
        <v>84</v>
      </c>
      <c r="B54" s="69"/>
      <c r="C54" s="57"/>
      <c r="D54" s="121"/>
      <c r="E54" s="130"/>
      <c r="F54" s="70"/>
      <c r="G54" s="57"/>
      <c r="H54" s="121"/>
      <c r="I54" s="138"/>
      <c r="J54" s="56">
        <v>2660</v>
      </c>
      <c r="K54" s="57">
        <v>960</v>
      </c>
      <c r="L54" s="121">
        <v>1200</v>
      </c>
      <c r="M54" s="130">
        <v>2160</v>
      </c>
      <c r="N54" s="56">
        <v>2850</v>
      </c>
      <c r="O54" s="57">
        <v>4550</v>
      </c>
      <c r="P54" s="121">
        <v>4500</v>
      </c>
      <c r="Q54" s="130">
        <v>3050</v>
      </c>
      <c r="R54" s="56"/>
      <c r="S54" s="57"/>
      <c r="T54" s="121"/>
      <c r="U54" s="130"/>
      <c r="V54" s="56"/>
      <c r="W54" s="57"/>
      <c r="X54" s="121"/>
      <c r="Y54" s="130"/>
      <c r="Z54" s="70">
        <v>5510</v>
      </c>
      <c r="AA54" s="58">
        <f t="shared" si="6"/>
        <v>5510</v>
      </c>
      <c r="AB54" s="58">
        <f t="shared" si="6"/>
        <v>5700</v>
      </c>
      <c r="AC54" s="145">
        <f t="shared" si="2"/>
        <v>5210</v>
      </c>
      <c r="AD54" s="152">
        <f t="shared" si="3"/>
        <v>0.9140350877192982</v>
      </c>
      <c r="AE54" s="60"/>
    </row>
    <row r="55" spans="1:31" ht="15.75" customHeight="1">
      <c r="A55" s="73" t="s">
        <v>175</v>
      </c>
      <c r="B55" s="69"/>
      <c r="C55" s="57">
        <v>13288</v>
      </c>
      <c r="D55" s="121">
        <v>5233</v>
      </c>
      <c r="E55" s="130">
        <v>881</v>
      </c>
      <c r="F55" s="70"/>
      <c r="G55" s="57">
        <v>1794</v>
      </c>
      <c r="H55" s="121">
        <v>706</v>
      </c>
      <c r="I55" s="138">
        <v>119</v>
      </c>
      <c r="J55" s="56"/>
      <c r="K55" s="57">
        <v>2560</v>
      </c>
      <c r="L55" s="121"/>
      <c r="M55" s="130"/>
      <c r="N55" s="56"/>
      <c r="O55" s="57"/>
      <c r="P55" s="121"/>
      <c r="Q55" s="130"/>
      <c r="R55" s="56"/>
      <c r="S55" s="57"/>
      <c r="T55" s="121"/>
      <c r="U55" s="130"/>
      <c r="V55" s="56"/>
      <c r="W55" s="57"/>
      <c r="X55" s="121"/>
      <c r="Y55" s="130"/>
      <c r="Z55" s="70"/>
      <c r="AA55" s="58">
        <f t="shared" si="6"/>
        <v>17642</v>
      </c>
      <c r="AB55" s="58">
        <f t="shared" si="6"/>
        <v>5939</v>
      </c>
      <c r="AC55" s="145">
        <f t="shared" si="2"/>
        <v>1000</v>
      </c>
      <c r="AD55" s="152">
        <f t="shared" si="3"/>
        <v>0.16837851490149858</v>
      </c>
      <c r="AE55" s="60"/>
    </row>
    <row r="56" spans="1:31" ht="15.75" customHeight="1">
      <c r="A56" s="73" t="s">
        <v>85</v>
      </c>
      <c r="B56" s="69"/>
      <c r="C56" s="57"/>
      <c r="D56" s="121"/>
      <c r="E56" s="130"/>
      <c r="F56" s="70"/>
      <c r="G56" s="57"/>
      <c r="H56" s="121"/>
      <c r="I56" s="138"/>
      <c r="J56" s="56">
        <v>1449</v>
      </c>
      <c r="K56" s="57">
        <v>1449</v>
      </c>
      <c r="L56" s="121">
        <v>919</v>
      </c>
      <c r="M56" s="130">
        <v>1500</v>
      </c>
      <c r="N56" s="56"/>
      <c r="O56" s="57"/>
      <c r="P56" s="121"/>
      <c r="Q56" s="130"/>
      <c r="R56" s="56"/>
      <c r="S56" s="57"/>
      <c r="T56" s="121"/>
      <c r="U56" s="130"/>
      <c r="V56" s="56"/>
      <c r="W56" s="57"/>
      <c r="X56" s="121"/>
      <c r="Y56" s="130"/>
      <c r="Z56" s="70">
        <v>1449</v>
      </c>
      <c r="AA56" s="58">
        <f t="shared" si="6"/>
        <v>1449</v>
      </c>
      <c r="AB56" s="58">
        <f t="shared" si="6"/>
        <v>919</v>
      </c>
      <c r="AC56" s="145">
        <f t="shared" si="2"/>
        <v>1500</v>
      </c>
      <c r="AD56" s="152">
        <f t="shared" si="3"/>
        <v>1.632208922742111</v>
      </c>
      <c r="AE56" s="60"/>
    </row>
    <row r="57" spans="1:31" ht="21" customHeight="1">
      <c r="A57" s="73" t="s">
        <v>86</v>
      </c>
      <c r="B57" s="69"/>
      <c r="C57" s="57"/>
      <c r="D57" s="121">
        <v>93</v>
      </c>
      <c r="E57" s="130"/>
      <c r="F57" s="70"/>
      <c r="G57" s="57"/>
      <c r="H57" s="121">
        <v>23</v>
      </c>
      <c r="I57" s="138"/>
      <c r="J57" s="56">
        <v>904</v>
      </c>
      <c r="K57" s="57">
        <v>1004</v>
      </c>
      <c r="L57" s="121">
        <v>597</v>
      </c>
      <c r="M57" s="130">
        <v>904</v>
      </c>
      <c r="N57" s="56">
        <v>10000</v>
      </c>
      <c r="O57" s="57">
        <v>10000</v>
      </c>
      <c r="P57" s="121">
        <v>11682</v>
      </c>
      <c r="Q57" s="130">
        <v>10000</v>
      </c>
      <c r="R57" s="56"/>
      <c r="S57" s="57"/>
      <c r="T57" s="121"/>
      <c r="U57" s="130"/>
      <c r="V57" s="56"/>
      <c r="W57" s="57"/>
      <c r="X57" s="121"/>
      <c r="Y57" s="130"/>
      <c r="Z57" s="70">
        <v>10904</v>
      </c>
      <c r="AA57" s="58">
        <f t="shared" si="6"/>
        <v>11004</v>
      </c>
      <c r="AB57" s="58">
        <f t="shared" si="6"/>
        <v>12395</v>
      </c>
      <c r="AC57" s="145">
        <f t="shared" si="2"/>
        <v>10904</v>
      </c>
      <c r="AD57" s="152">
        <f t="shared" si="3"/>
        <v>0.8797095603065752</v>
      </c>
      <c r="AE57" s="60"/>
    </row>
    <row r="58" spans="1:31" ht="22.5" customHeight="1">
      <c r="A58" s="73" t="s">
        <v>87</v>
      </c>
      <c r="B58" s="69"/>
      <c r="C58" s="57"/>
      <c r="D58" s="121"/>
      <c r="E58" s="130"/>
      <c r="F58" s="122"/>
      <c r="G58" s="57"/>
      <c r="H58" s="121"/>
      <c r="I58" s="138"/>
      <c r="J58" s="56"/>
      <c r="K58" s="57"/>
      <c r="L58" s="121"/>
      <c r="M58" s="130">
        <v>15400</v>
      </c>
      <c r="N58" s="56">
        <v>15400</v>
      </c>
      <c r="O58" s="57">
        <v>15400</v>
      </c>
      <c r="P58" s="121">
        <v>8497</v>
      </c>
      <c r="Q58" s="130"/>
      <c r="R58" s="56"/>
      <c r="S58" s="57"/>
      <c r="T58" s="121"/>
      <c r="U58" s="130"/>
      <c r="V58" s="56"/>
      <c r="W58" s="57"/>
      <c r="X58" s="121"/>
      <c r="Y58" s="130"/>
      <c r="Z58" s="70">
        <v>15400</v>
      </c>
      <c r="AA58" s="58">
        <f t="shared" si="6"/>
        <v>15400</v>
      </c>
      <c r="AB58" s="58">
        <f t="shared" si="6"/>
        <v>8497</v>
      </c>
      <c r="AC58" s="145">
        <f t="shared" si="2"/>
        <v>15400</v>
      </c>
      <c r="AD58" s="152">
        <f t="shared" si="3"/>
        <v>1.8124043780157704</v>
      </c>
      <c r="AE58" s="60"/>
    </row>
    <row r="59" spans="1:31" ht="22.5" customHeight="1">
      <c r="A59" s="73" t="s">
        <v>88</v>
      </c>
      <c r="B59" s="69"/>
      <c r="C59" s="57"/>
      <c r="D59" s="121"/>
      <c r="E59" s="130"/>
      <c r="F59" s="122"/>
      <c r="G59" s="57"/>
      <c r="H59" s="121"/>
      <c r="I59" s="138"/>
      <c r="J59" s="56"/>
      <c r="K59" s="57"/>
      <c r="L59" s="121"/>
      <c r="M59" s="130"/>
      <c r="N59" s="56">
        <v>50000</v>
      </c>
      <c r="O59" s="57">
        <v>65391</v>
      </c>
      <c r="P59" s="121">
        <v>65581</v>
      </c>
      <c r="Q59" s="130">
        <v>50000</v>
      </c>
      <c r="R59" s="56"/>
      <c r="S59" s="57"/>
      <c r="T59" s="121"/>
      <c r="U59" s="130"/>
      <c r="V59" s="56"/>
      <c r="W59" s="57"/>
      <c r="X59" s="121"/>
      <c r="Y59" s="130"/>
      <c r="Z59" s="70">
        <v>50000</v>
      </c>
      <c r="AA59" s="58">
        <f t="shared" si="6"/>
        <v>65391</v>
      </c>
      <c r="AB59" s="58">
        <f t="shared" si="6"/>
        <v>65581</v>
      </c>
      <c r="AC59" s="145">
        <f t="shared" si="2"/>
        <v>50000</v>
      </c>
      <c r="AD59" s="152">
        <f t="shared" si="3"/>
        <v>0.7624159436422134</v>
      </c>
      <c r="AE59" s="60"/>
    </row>
    <row r="60" spans="1:31" ht="21.75" customHeight="1">
      <c r="A60" s="73" t="s">
        <v>89</v>
      </c>
      <c r="B60" s="69"/>
      <c r="C60" s="57"/>
      <c r="D60" s="121"/>
      <c r="E60" s="130"/>
      <c r="F60" s="122"/>
      <c r="G60" s="57"/>
      <c r="H60" s="121"/>
      <c r="I60" s="138"/>
      <c r="J60" s="56">
        <v>1998</v>
      </c>
      <c r="K60" s="57">
        <v>4361</v>
      </c>
      <c r="L60" s="121">
        <v>16257</v>
      </c>
      <c r="M60" s="130"/>
      <c r="N60" s="56">
        <v>22702</v>
      </c>
      <c r="O60" s="57">
        <v>23329</v>
      </c>
      <c r="P60" s="121">
        <v>17496</v>
      </c>
      <c r="Q60" s="130"/>
      <c r="R60" s="56"/>
      <c r="S60" s="57"/>
      <c r="T60" s="121"/>
      <c r="U60" s="130"/>
      <c r="V60" s="56"/>
      <c r="W60" s="57"/>
      <c r="X60" s="121"/>
      <c r="Y60" s="130"/>
      <c r="Z60" s="70">
        <v>24700</v>
      </c>
      <c r="AA60" s="58">
        <f t="shared" si="6"/>
        <v>27690</v>
      </c>
      <c r="AB60" s="58">
        <f t="shared" si="6"/>
        <v>33753</v>
      </c>
      <c r="AC60" s="145">
        <f t="shared" si="2"/>
        <v>0</v>
      </c>
      <c r="AD60" s="152">
        <f t="shared" si="3"/>
        <v>0</v>
      </c>
      <c r="AE60" s="60"/>
    </row>
    <row r="61" spans="1:31" ht="21.75" customHeight="1">
      <c r="A61" s="73" t="s">
        <v>183</v>
      </c>
      <c r="B61" s="69"/>
      <c r="C61" s="57"/>
      <c r="D61" s="121"/>
      <c r="E61" s="130"/>
      <c r="F61" s="122"/>
      <c r="G61" s="57"/>
      <c r="H61" s="121"/>
      <c r="I61" s="138"/>
      <c r="J61" s="56"/>
      <c r="K61" s="57"/>
      <c r="L61" s="121"/>
      <c r="M61" s="130"/>
      <c r="N61" s="56"/>
      <c r="O61" s="57"/>
      <c r="P61" s="121"/>
      <c r="Q61" s="130">
        <v>5400</v>
      </c>
      <c r="R61" s="56"/>
      <c r="S61" s="57"/>
      <c r="T61" s="121"/>
      <c r="U61" s="130"/>
      <c r="V61" s="56"/>
      <c r="W61" s="57"/>
      <c r="X61" s="121"/>
      <c r="Y61" s="130"/>
      <c r="Z61" s="70"/>
      <c r="AA61" s="58">
        <f t="shared" si="6"/>
        <v>0</v>
      </c>
      <c r="AB61" s="58">
        <f t="shared" si="6"/>
        <v>0</v>
      </c>
      <c r="AC61" s="145">
        <f t="shared" si="2"/>
        <v>5400</v>
      </c>
      <c r="AD61" s="152"/>
      <c r="AE61" s="60"/>
    </row>
    <row r="62" spans="1:31" ht="21.75" customHeight="1">
      <c r="A62" s="73" t="s">
        <v>120</v>
      </c>
      <c r="B62" s="69"/>
      <c r="C62" s="57"/>
      <c r="D62" s="121"/>
      <c r="E62" s="130"/>
      <c r="F62" s="122"/>
      <c r="G62" s="57"/>
      <c r="H62" s="121"/>
      <c r="I62" s="138"/>
      <c r="J62" s="56">
        <v>20000</v>
      </c>
      <c r="K62" s="57"/>
      <c r="L62" s="121"/>
      <c r="M62" s="130"/>
      <c r="N62" s="56"/>
      <c r="O62" s="57"/>
      <c r="P62" s="121"/>
      <c r="Q62" s="130"/>
      <c r="R62" s="56"/>
      <c r="S62" s="57"/>
      <c r="T62" s="121"/>
      <c r="U62" s="130"/>
      <c r="V62" s="56"/>
      <c r="W62" s="57"/>
      <c r="X62" s="121"/>
      <c r="Y62" s="130"/>
      <c r="Z62" s="70">
        <v>20000</v>
      </c>
      <c r="AA62" s="58">
        <f t="shared" si="6"/>
        <v>0</v>
      </c>
      <c r="AB62" s="58">
        <f t="shared" si="6"/>
        <v>0</v>
      </c>
      <c r="AC62" s="145">
        <f t="shared" si="2"/>
        <v>0</v>
      </c>
      <c r="AD62" s="152"/>
      <c r="AE62" s="60"/>
    </row>
    <row r="63" spans="1:31" ht="25.5" customHeight="1">
      <c r="A63" s="74" t="s">
        <v>90</v>
      </c>
      <c r="B63" s="69"/>
      <c r="C63" s="57"/>
      <c r="D63" s="121"/>
      <c r="E63" s="130"/>
      <c r="F63" s="122"/>
      <c r="G63" s="57"/>
      <c r="H63" s="121"/>
      <c r="I63" s="138"/>
      <c r="J63" s="56"/>
      <c r="K63" s="57"/>
      <c r="L63" s="121"/>
      <c r="M63" s="130"/>
      <c r="N63" s="56"/>
      <c r="O63" s="57"/>
      <c r="P63" s="121"/>
      <c r="Q63" s="130"/>
      <c r="R63" s="56"/>
      <c r="S63" s="57"/>
      <c r="T63" s="121"/>
      <c r="U63" s="130"/>
      <c r="V63" s="56"/>
      <c r="W63" s="57"/>
      <c r="X63" s="121"/>
      <c r="Y63" s="130"/>
      <c r="Z63" s="70"/>
      <c r="AA63" s="58">
        <f t="shared" si="6"/>
        <v>0</v>
      </c>
      <c r="AB63" s="58">
        <f t="shared" si="6"/>
        <v>0</v>
      </c>
      <c r="AC63" s="145">
        <f t="shared" si="2"/>
        <v>0</v>
      </c>
      <c r="AD63" s="152"/>
      <c r="AE63" s="60"/>
    </row>
    <row r="64" spans="1:31" s="76" customFormat="1" ht="15.75" customHeight="1">
      <c r="A64" s="107" t="s">
        <v>91</v>
      </c>
      <c r="B64" s="112">
        <f aca="true" t="shared" si="7" ref="B64:AC64">SUM(B14:B63)</f>
        <v>254</v>
      </c>
      <c r="C64" s="75">
        <f t="shared" si="7"/>
        <v>125214</v>
      </c>
      <c r="D64" s="75">
        <f t="shared" si="7"/>
        <v>124324</v>
      </c>
      <c r="E64" s="134">
        <f t="shared" si="7"/>
        <v>17870</v>
      </c>
      <c r="F64" s="161">
        <f t="shared" si="7"/>
        <v>68</v>
      </c>
      <c r="G64" s="75">
        <f t="shared" si="7"/>
        <v>19293</v>
      </c>
      <c r="H64" s="75">
        <f t="shared" si="7"/>
        <v>18811</v>
      </c>
      <c r="I64" s="148">
        <f t="shared" si="7"/>
        <v>4706</v>
      </c>
      <c r="J64" s="112">
        <f t="shared" si="7"/>
        <v>237811</v>
      </c>
      <c r="K64" s="75">
        <f t="shared" si="7"/>
        <v>258807</v>
      </c>
      <c r="L64" s="75">
        <f t="shared" si="7"/>
        <v>275408</v>
      </c>
      <c r="M64" s="148">
        <f t="shared" si="7"/>
        <v>217234</v>
      </c>
      <c r="N64" s="112">
        <f t="shared" si="7"/>
        <v>364968</v>
      </c>
      <c r="O64" s="75">
        <f t="shared" si="7"/>
        <v>442437</v>
      </c>
      <c r="P64" s="75">
        <f t="shared" si="7"/>
        <v>381438</v>
      </c>
      <c r="Q64" s="148">
        <f t="shared" si="7"/>
        <v>418812</v>
      </c>
      <c r="R64" s="112">
        <f t="shared" si="7"/>
        <v>21900</v>
      </c>
      <c r="S64" s="75">
        <f t="shared" si="7"/>
        <v>52674</v>
      </c>
      <c r="T64" s="75">
        <f t="shared" si="7"/>
        <v>29750</v>
      </c>
      <c r="U64" s="148">
        <f t="shared" si="7"/>
        <v>22010</v>
      </c>
      <c r="V64" s="112">
        <f t="shared" si="7"/>
        <v>1923852</v>
      </c>
      <c r="W64" s="75">
        <f t="shared" si="7"/>
        <v>2138918</v>
      </c>
      <c r="X64" s="75">
        <f t="shared" si="7"/>
        <v>465713</v>
      </c>
      <c r="Y64" s="134">
        <f t="shared" si="7"/>
        <v>849922</v>
      </c>
      <c r="Z64" s="162">
        <f t="shared" si="7"/>
        <v>2548853</v>
      </c>
      <c r="AA64" s="75">
        <f t="shared" si="7"/>
        <v>3037343</v>
      </c>
      <c r="AB64" s="75">
        <f t="shared" si="7"/>
        <v>1295444</v>
      </c>
      <c r="AC64" s="148">
        <f t="shared" si="7"/>
        <v>1530554</v>
      </c>
      <c r="AD64" s="154">
        <f t="shared" si="3"/>
        <v>1.1814898984440856</v>
      </c>
      <c r="AE64" s="60"/>
    </row>
    <row r="65" spans="1:31" ht="15.75" customHeight="1">
      <c r="A65" s="77" t="s">
        <v>92</v>
      </c>
      <c r="B65" s="69"/>
      <c r="C65" s="57"/>
      <c r="D65" s="121"/>
      <c r="E65" s="130"/>
      <c r="F65" s="160"/>
      <c r="G65" s="57"/>
      <c r="H65" s="121"/>
      <c r="I65" s="138"/>
      <c r="J65" s="56"/>
      <c r="K65" s="57"/>
      <c r="L65" s="121"/>
      <c r="M65" s="130"/>
      <c r="N65" s="56"/>
      <c r="O65" s="57"/>
      <c r="P65" s="121"/>
      <c r="Q65" s="130"/>
      <c r="R65" s="56"/>
      <c r="S65" s="57"/>
      <c r="T65" s="121"/>
      <c r="U65" s="130"/>
      <c r="V65" s="56"/>
      <c r="W65" s="57"/>
      <c r="X65" s="121"/>
      <c r="Y65" s="130"/>
      <c r="Z65" s="70"/>
      <c r="AA65" s="70"/>
      <c r="AB65" s="70"/>
      <c r="AC65" s="145">
        <f t="shared" si="2"/>
        <v>0</v>
      </c>
      <c r="AD65" s="155"/>
      <c r="AE65" s="60"/>
    </row>
    <row r="66" spans="1:31" ht="22.5" customHeight="1">
      <c r="A66" s="73" t="s">
        <v>93</v>
      </c>
      <c r="B66" s="69">
        <v>17448</v>
      </c>
      <c r="C66" s="57"/>
      <c r="D66" s="121">
        <v>1454</v>
      </c>
      <c r="E66" s="130"/>
      <c r="F66" s="122">
        <v>4711</v>
      </c>
      <c r="G66" s="57"/>
      <c r="H66" s="121">
        <v>353</v>
      </c>
      <c r="I66" s="138"/>
      <c r="J66" s="56"/>
      <c r="K66" s="57"/>
      <c r="L66" s="121"/>
      <c r="M66" s="130"/>
      <c r="N66" s="56"/>
      <c r="O66" s="57"/>
      <c r="P66" s="121"/>
      <c r="Q66" s="130"/>
      <c r="R66" s="56"/>
      <c r="S66" s="57"/>
      <c r="T66" s="121"/>
      <c r="U66" s="130"/>
      <c r="V66" s="56"/>
      <c r="W66" s="57"/>
      <c r="X66" s="121"/>
      <c r="Y66" s="130"/>
      <c r="Z66" s="70">
        <v>22159</v>
      </c>
      <c r="AA66" s="58">
        <f>SUM(C66+G66+K66+O66+S66+W66)</f>
        <v>0</v>
      </c>
      <c r="AB66" s="58">
        <f>SUM(D66+H66+L66+P66+T66+X66)</f>
        <v>1807</v>
      </c>
      <c r="AC66" s="145">
        <f t="shared" si="2"/>
        <v>0</v>
      </c>
      <c r="AD66" s="155"/>
      <c r="AE66" s="60"/>
    </row>
    <row r="67" spans="1:31" ht="21.75" customHeight="1">
      <c r="A67" s="73" t="s">
        <v>94</v>
      </c>
      <c r="B67" s="69">
        <v>151031</v>
      </c>
      <c r="C67" s="57">
        <v>154870</v>
      </c>
      <c r="D67" s="121">
        <v>141865</v>
      </c>
      <c r="E67" s="130">
        <v>149563</v>
      </c>
      <c r="F67" s="122">
        <v>40315</v>
      </c>
      <c r="G67" s="58">
        <v>41040</v>
      </c>
      <c r="H67" s="101">
        <v>35198</v>
      </c>
      <c r="I67" s="138">
        <v>40505</v>
      </c>
      <c r="J67" s="69">
        <v>67261</v>
      </c>
      <c r="K67" s="58">
        <v>71325</v>
      </c>
      <c r="L67" s="101">
        <v>66888</v>
      </c>
      <c r="M67" s="130">
        <v>67112</v>
      </c>
      <c r="N67" s="56"/>
      <c r="O67" s="57"/>
      <c r="P67" s="121"/>
      <c r="Q67" s="130"/>
      <c r="R67" s="56"/>
      <c r="S67" s="57"/>
      <c r="T67" s="121"/>
      <c r="U67" s="130"/>
      <c r="V67" s="56"/>
      <c r="W67" s="57"/>
      <c r="X67" s="121">
        <v>283</v>
      </c>
      <c r="Y67" s="130">
        <v>800</v>
      </c>
      <c r="Z67" s="70">
        <v>258607</v>
      </c>
      <c r="AA67" s="58">
        <f aca="true" t="shared" si="8" ref="AA67:AA91">SUM(C67+G67+K67+O67+S67+W67)</f>
        <v>267235</v>
      </c>
      <c r="AB67" s="58">
        <f aca="true" t="shared" si="9" ref="AB67:AC91">SUM(D67+H67+L67+P67+T67+X67)</f>
        <v>244234</v>
      </c>
      <c r="AC67" s="145">
        <f t="shared" si="2"/>
        <v>257980</v>
      </c>
      <c r="AD67" s="155"/>
      <c r="AE67" s="60"/>
    </row>
    <row r="68" spans="1:31" ht="15.75" customHeight="1">
      <c r="A68" s="73" t="s">
        <v>95</v>
      </c>
      <c r="B68" s="69"/>
      <c r="C68" s="57"/>
      <c r="D68" s="121"/>
      <c r="E68" s="130"/>
      <c r="F68" s="122"/>
      <c r="G68" s="57"/>
      <c r="H68" s="121"/>
      <c r="I68" s="138"/>
      <c r="J68" s="56"/>
      <c r="K68" s="78"/>
      <c r="L68" s="127"/>
      <c r="M68" s="143"/>
      <c r="N68" s="56"/>
      <c r="O68" s="57"/>
      <c r="P68" s="121"/>
      <c r="Q68" s="130"/>
      <c r="R68" s="56"/>
      <c r="S68" s="57"/>
      <c r="T68" s="121"/>
      <c r="U68" s="130"/>
      <c r="V68" s="56"/>
      <c r="W68" s="57"/>
      <c r="X68" s="121"/>
      <c r="Y68" s="130"/>
      <c r="Z68" s="70"/>
      <c r="AA68" s="58">
        <f t="shared" si="8"/>
        <v>0</v>
      </c>
      <c r="AB68" s="58"/>
      <c r="AC68" s="145">
        <f t="shared" si="2"/>
        <v>0</v>
      </c>
      <c r="AD68" s="155"/>
      <c r="AE68" s="60"/>
    </row>
    <row r="69" spans="1:31" ht="15.75" customHeight="1">
      <c r="A69" s="73" t="s">
        <v>96</v>
      </c>
      <c r="B69" s="69">
        <v>7666</v>
      </c>
      <c r="C69" s="57"/>
      <c r="D69" s="121"/>
      <c r="E69" s="130"/>
      <c r="F69" s="70">
        <v>1035</v>
      </c>
      <c r="G69" s="57"/>
      <c r="H69" s="121"/>
      <c r="I69" s="138"/>
      <c r="J69" s="56"/>
      <c r="K69" s="57"/>
      <c r="L69" s="121">
        <v>1260</v>
      </c>
      <c r="M69" s="130"/>
      <c r="N69" s="56"/>
      <c r="O69" s="57"/>
      <c r="P69" s="121"/>
      <c r="Q69" s="130"/>
      <c r="R69" s="56"/>
      <c r="S69" s="57"/>
      <c r="T69" s="121"/>
      <c r="U69" s="130"/>
      <c r="V69" s="56"/>
      <c r="W69" s="57"/>
      <c r="X69" s="121"/>
      <c r="Y69" s="130"/>
      <c r="Z69" s="70">
        <v>8701</v>
      </c>
      <c r="AA69" s="58">
        <f t="shared" si="8"/>
        <v>0</v>
      </c>
      <c r="AB69" s="58">
        <f t="shared" si="9"/>
        <v>1260</v>
      </c>
      <c r="AC69" s="145">
        <f t="shared" si="2"/>
        <v>0</v>
      </c>
      <c r="AD69" s="155"/>
      <c r="AE69" s="60"/>
    </row>
    <row r="70" spans="1:31" ht="15.75" customHeight="1">
      <c r="A70" s="73" t="s">
        <v>168</v>
      </c>
      <c r="B70" s="69"/>
      <c r="C70" s="57"/>
      <c r="D70" s="121"/>
      <c r="E70" s="130"/>
      <c r="F70" s="70"/>
      <c r="G70" s="57"/>
      <c r="H70" s="121"/>
      <c r="I70" s="138"/>
      <c r="J70" s="56"/>
      <c r="K70" s="57"/>
      <c r="L70" s="121"/>
      <c r="M70" s="130"/>
      <c r="N70" s="56"/>
      <c r="O70" s="57"/>
      <c r="P70" s="121"/>
      <c r="Q70" s="130"/>
      <c r="R70" s="56"/>
      <c r="S70" s="57"/>
      <c r="T70" s="121"/>
      <c r="U70" s="130"/>
      <c r="V70" s="56"/>
      <c r="W70" s="57"/>
      <c r="X70" s="121"/>
      <c r="Y70" s="130"/>
      <c r="Z70" s="70"/>
      <c r="AA70" s="58">
        <f t="shared" si="8"/>
        <v>0</v>
      </c>
      <c r="AB70" s="58">
        <f t="shared" si="9"/>
        <v>0</v>
      </c>
      <c r="AC70" s="145">
        <f t="shared" si="9"/>
        <v>0</v>
      </c>
      <c r="AD70" s="155"/>
      <c r="AE70" s="60"/>
    </row>
    <row r="71" spans="1:31" ht="22.5">
      <c r="A71" s="73" t="s">
        <v>89</v>
      </c>
      <c r="B71" s="79"/>
      <c r="D71" s="123"/>
      <c r="E71" s="135"/>
      <c r="F71" s="114"/>
      <c r="H71" s="123"/>
      <c r="I71" s="141"/>
      <c r="J71" s="54"/>
      <c r="L71" s="123"/>
      <c r="M71" s="135"/>
      <c r="N71" s="54"/>
      <c r="P71" s="123"/>
      <c r="Q71" s="135"/>
      <c r="R71" s="54"/>
      <c r="T71" s="123"/>
      <c r="U71" s="135"/>
      <c r="V71" s="54"/>
      <c r="X71" s="123"/>
      <c r="Y71" s="135"/>
      <c r="Z71" s="115"/>
      <c r="AA71" s="58">
        <f t="shared" si="8"/>
        <v>0</v>
      </c>
      <c r="AB71" s="58">
        <f t="shared" si="9"/>
        <v>0</v>
      </c>
      <c r="AC71" s="145">
        <f t="shared" si="9"/>
        <v>0</v>
      </c>
      <c r="AD71" s="156"/>
      <c r="AE71" s="60"/>
    </row>
    <row r="72" spans="1:31" ht="24.75" customHeight="1">
      <c r="A72" s="73" t="s">
        <v>97</v>
      </c>
      <c r="B72" s="69"/>
      <c r="C72" s="57">
        <v>157</v>
      </c>
      <c r="D72" s="121">
        <v>4312</v>
      </c>
      <c r="E72" s="130">
        <v>4310</v>
      </c>
      <c r="F72" s="70"/>
      <c r="G72" s="57">
        <v>43</v>
      </c>
      <c r="H72" s="121">
        <v>1072</v>
      </c>
      <c r="I72" s="138">
        <v>1201</v>
      </c>
      <c r="J72" s="69"/>
      <c r="K72" s="57"/>
      <c r="L72" s="121">
        <v>340</v>
      </c>
      <c r="M72" s="130">
        <v>310</v>
      </c>
      <c r="N72" s="69"/>
      <c r="O72" s="58"/>
      <c r="P72" s="101"/>
      <c r="Q72" s="130"/>
      <c r="R72" s="56"/>
      <c r="S72" s="57"/>
      <c r="T72" s="121"/>
      <c r="U72" s="130"/>
      <c r="V72" s="56"/>
      <c r="W72" s="58"/>
      <c r="X72" s="101"/>
      <c r="Y72" s="130"/>
      <c r="Z72" s="70"/>
      <c r="AA72" s="58">
        <f t="shared" si="8"/>
        <v>200</v>
      </c>
      <c r="AB72" s="58">
        <f t="shared" si="9"/>
        <v>5724</v>
      </c>
      <c r="AC72" s="145">
        <f t="shared" si="9"/>
        <v>5821</v>
      </c>
      <c r="AD72" s="155"/>
      <c r="AE72" s="60"/>
    </row>
    <row r="73" spans="1:31" ht="25.5" customHeight="1">
      <c r="A73" s="73" t="s">
        <v>98</v>
      </c>
      <c r="B73" s="69"/>
      <c r="C73" s="57"/>
      <c r="D73" s="121">
        <v>258</v>
      </c>
      <c r="E73" s="130"/>
      <c r="F73" s="70"/>
      <c r="G73" s="57"/>
      <c r="H73" s="121">
        <v>68</v>
      </c>
      <c r="I73" s="138"/>
      <c r="J73" s="69"/>
      <c r="K73" s="57"/>
      <c r="L73" s="121">
        <v>2</v>
      </c>
      <c r="M73" s="130"/>
      <c r="N73" s="69"/>
      <c r="O73" s="57"/>
      <c r="P73" s="121"/>
      <c r="Q73" s="130"/>
      <c r="R73" s="56"/>
      <c r="S73" s="57"/>
      <c r="T73" s="121"/>
      <c r="U73" s="130"/>
      <c r="V73" s="56"/>
      <c r="W73" s="57"/>
      <c r="X73" s="121"/>
      <c r="Y73" s="130"/>
      <c r="Z73" s="70"/>
      <c r="AA73" s="58">
        <f t="shared" si="8"/>
        <v>0</v>
      </c>
      <c r="AB73" s="58">
        <f t="shared" si="9"/>
        <v>328</v>
      </c>
      <c r="AC73" s="145">
        <f t="shared" si="9"/>
        <v>0</v>
      </c>
      <c r="AD73" s="155"/>
      <c r="AE73" s="60"/>
    </row>
    <row r="74" spans="1:31" ht="15.75" customHeight="1">
      <c r="A74" s="73" t="s">
        <v>99</v>
      </c>
      <c r="B74" s="69"/>
      <c r="C74" s="57"/>
      <c r="D74" s="121"/>
      <c r="E74" s="130"/>
      <c r="F74" s="70"/>
      <c r="G74" s="58"/>
      <c r="H74" s="101"/>
      <c r="I74" s="138"/>
      <c r="J74" s="69">
        <v>5</v>
      </c>
      <c r="K74" s="58">
        <v>5</v>
      </c>
      <c r="L74" s="101">
        <v>289</v>
      </c>
      <c r="M74" s="130">
        <v>5</v>
      </c>
      <c r="N74" s="69"/>
      <c r="O74" s="58"/>
      <c r="P74" s="101"/>
      <c r="Q74" s="130"/>
      <c r="R74" s="56">
        <v>22600</v>
      </c>
      <c r="S74" s="57">
        <v>94166</v>
      </c>
      <c r="T74" s="121">
        <v>88000</v>
      </c>
      <c r="U74" s="130">
        <v>17200</v>
      </c>
      <c r="V74" s="56"/>
      <c r="W74" s="57"/>
      <c r="X74" s="121"/>
      <c r="Y74" s="130"/>
      <c r="Z74" s="70">
        <v>22605</v>
      </c>
      <c r="AA74" s="58">
        <f t="shared" si="8"/>
        <v>94171</v>
      </c>
      <c r="AB74" s="58">
        <f t="shared" si="9"/>
        <v>88289</v>
      </c>
      <c r="AC74" s="145">
        <f t="shared" si="9"/>
        <v>17205</v>
      </c>
      <c r="AD74" s="155"/>
      <c r="AE74" s="60"/>
    </row>
    <row r="75" spans="1:31" ht="15.75" customHeight="1">
      <c r="A75" s="73" t="s">
        <v>100</v>
      </c>
      <c r="B75" s="69"/>
      <c r="C75" s="57"/>
      <c r="D75" s="121"/>
      <c r="E75" s="130"/>
      <c r="F75" s="70"/>
      <c r="G75" s="58"/>
      <c r="H75" s="101"/>
      <c r="I75" s="138"/>
      <c r="J75" s="69"/>
      <c r="K75" s="58"/>
      <c r="L75" s="101"/>
      <c r="M75" s="130"/>
      <c r="N75" s="69"/>
      <c r="O75" s="58"/>
      <c r="P75" s="101"/>
      <c r="Q75" s="130"/>
      <c r="R75" s="56">
        <v>55</v>
      </c>
      <c r="S75" s="57">
        <v>562</v>
      </c>
      <c r="T75" s="121">
        <v>51</v>
      </c>
      <c r="U75" s="130"/>
      <c r="V75" s="56"/>
      <c r="W75" s="57"/>
      <c r="X75" s="121"/>
      <c r="Y75" s="130"/>
      <c r="Z75" s="70">
        <v>55</v>
      </c>
      <c r="AA75" s="58">
        <f t="shared" si="8"/>
        <v>562</v>
      </c>
      <c r="AB75" s="58">
        <f t="shared" si="9"/>
        <v>51</v>
      </c>
      <c r="AC75" s="145">
        <f t="shared" si="9"/>
        <v>0</v>
      </c>
      <c r="AD75" s="155"/>
      <c r="AE75" s="60"/>
    </row>
    <row r="76" spans="1:31" ht="15.75" customHeight="1">
      <c r="A76" s="73" t="s">
        <v>101</v>
      </c>
      <c r="B76" s="69"/>
      <c r="C76" s="57"/>
      <c r="D76" s="121"/>
      <c r="E76" s="130"/>
      <c r="F76" s="70"/>
      <c r="G76" s="58"/>
      <c r="H76" s="101"/>
      <c r="I76" s="138"/>
      <c r="J76" s="69"/>
      <c r="K76" s="58"/>
      <c r="L76" s="101">
        <v>423</v>
      </c>
      <c r="M76" s="130"/>
      <c r="N76" s="69"/>
      <c r="O76" s="58"/>
      <c r="P76" s="101"/>
      <c r="Q76" s="130"/>
      <c r="R76" s="56">
        <v>6000</v>
      </c>
      <c r="S76" s="57">
        <v>42923</v>
      </c>
      <c r="T76" s="121">
        <v>41071</v>
      </c>
      <c r="U76" s="130">
        <v>5000</v>
      </c>
      <c r="V76" s="56"/>
      <c r="W76" s="57"/>
      <c r="X76" s="121"/>
      <c r="Y76" s="130"/>
      <c r="Z76" s="70">
        <v>6000</v>
      </c>
      <c r="AA76" s="58">
        <f t="shared" si="8"/>
        <v>42923</v>
      </c>
      <c r="AB76" s="58">
        <f t="shared" si="9"/>
        <v>41494</v>
      </c>
      <c r="AC76" s="145">
        <f t="shared" si="9"/>
        <v>5000</v>
      </c>
      <c r="AD76" s="155"/>
      <c r="AE76" s="60"/>
    </row>
    <row r="77" spans="1:31" ht="15.75" customHeight="1">
      <c r="A77" s="73" t="s">
        <v>67</v>
      </c>
      <c r="B77" s="69"/>
      <c r="C77" s="57"/>
      <c r="D77" s="121"/>
      <c r="E77" s="130"/>
      <c r="F77" s="70"/>
      <c r="G77" s="57"/>
      <c r="H77" s="121"/>
      <c r="I77" s="138"/>
      <c r="J77" s="69"/>
      <c r="K77" s="57"/>
      <c r="L77" s="121"/>
      <c r="M77" s="130"/>
      <c r="N77" s="56"/>
      <c r="O77" s="58"/>
      <c r="P77" s="101"/>
      <c r="Q77" s="130"/>
      <c r="R77" s="56">
        <v>1669</v>
      </c>
      <c r="S77" s="57"/>
      <c r="T77" s="121"/>
      <c r="U77" s="130"/>
      <c r="V77" s="56"/>
      <c r="W77" s="57"/>
      <c r="X77" s="121"/>
      <c r="Y77" s="130"/>
      <c r="Z77" s="70">
        <v>1669</v>
      </c>
      <c r="AA77" s="58">
        <f t="shared" si="8"/>
        <v>0</v>
      </c>
      <c r="AB77" s="58">
        <f t="shared" si="9"/>
        <v>0</v>
      </c>
      <c r="AC77" s="145">
        <f t="shared" si="9"/>
        <v>0</v>
      </c>
      <c r="AD77" s="155"/>
      <c r="AE77" s="60"/>
    </row>
    <row r="78" spans="1:31" ht="15" customHeight="1">
      <c r="A78" s="73" t="s">
        <v>69</v>
      </c>
      <c r="B78" s="69"/>
      <c r="C78" s="57"/>
      <c r="D78" s="121"/>
      <c r="E78" s="130"/>
      <c r="F78" s="70"/>
      <c r="G78" s="57"/>
      <c r="H78" s="121"/>
      <c r="I78" s="138"/>
      <c r="J78" s="69"/>
      <c r="K78" s="57"/>
      <c r="L78" s="121"/>
      <c r="M78" s="130"/>
      <c r="N78" s="56"/>
      <c r="O78" s="57"/>
      <c r="P78" s="121"/>
      <c r="Q78" s="130"/>
      <c r="R78" s="56"/>
      <c r="S78" s="57"/>
      <c r="T78" s="121"/>
      <c r="U78" s="130"/>
      <c r="V78" s="56"/>
      <c r="W78" s="57"/>
      <c r="X78" s="121"/>
      <c r="Y78" s="130"/>
      <c r="Z78" s="70"/>
      <c r="AA78" s="58">
        <f t="shared" si="8"/>
        <v>0</v>
      </c>
      <c r="AB78" s="58">
        <f t="shared" si="9"/>
        <v>0</v>
      </c>
      <c r="AC78" s="145">
        <f t="shared" si="9"/>
        <v>0</v>
      </c>
      <c r="AD78" s="155"/>
      <c r="AE78" s="60"/>
    </row>
    <row r="79" spans="1:31" ht="17.25" customHeight="1">
      <c r="A79" s="73" t="s">
        <v>70</v>
      </c>
      <c r="B79" s="69"/>
      <c r="C79" s="57"/>
      <c r="D79" s="121"/>
      <c r="E79" s="130"/>
      <c r="F79" s="70"/>
      <c r="G79" s="57"/>
      <c r="H79" s="121"/>
      <c r="I79" s="138"/>
      <c r="J79" s="56"/>
      <c r="K79" s="57"/>
      <c r="L79" s="121">
        <v>27</v>
      </c>
      <c r="M79" s="130"/>
      <c r="N79" s="56"/>
      <c r="O79" s="57"/>
      <c r="P79" s="121"/>
      <c r="Q79" s="130"/>
      <c r="R79" s="56"/>
      <c r="S79" s="57">
        <v>13175</v>
      </c>
      <c r="T79" s="121">
        <v>13100</v>
      </c>
      <c r="U79" s="130"/>
      <c r="V79" s="56"/>
      <c r="W79" s="57"/>
      <c r="X79" s="121"/>
      <c r="Y79" s="130"/>
      <c r="Z79" s="70"/>
      <c r="AA79" s="58">
        <f t="shared" si="8"/>
        <v>13175</v>
      </c>
      <c r="AB79" s="58">
        <f t="shared" si="9"/>
        <v>13127</v>
      </c>
      <c r="AC79" s="145">
        <f t="shared" si="9"/>
        <v>0</v>
      </c>
      <c r="AD79" s="155"/>
      <c r="AE79" s="60"/>
    </row>
    <row r="80" spans="1:31" ht="17.25" customHeight="1">
      <c r="A80" s="73" t="s">
        <v>71</v>
      </c>
      <c r="B80" s="69"/>
      <c r="C80" s="57"/>
      <c r="D80" s="121"/>
      <c r="E80" s="130"/>
      <c r="F80" s="70"/>
      <c r="G80" s="57"/>
      <c r="H80" s="121"/>
      <c r="I80" s="138"/>
      <c r="J80" s="56"/>
      <c r="K80" s="57"/>
      <c r="L80" s="121">
        <v>41</v>
      </c>
      <c r="M80" s="130"/>
      <c r="N80" s="56"/>
      <c r="O80" s="57"/>
      <c r="P80" s="121"/>
      <c r="Q80" s="130"/>
      <c r="R80" s="56">
        <v>700</v>
      </c>
      <c r="S80" s="57">
        <v>700</v>
      </c>
      <c r="T80" s="121">
        <v>700</v>
      </c>
      <c r="U80" s="130"/>
      <c r="V80" s="56"/>
      <c r="W80" s="57"/>
      <c r="X80" s="121"/>
      <c r="Y80" s="130"/>
      <c r="Z80" s="70"/>
      <c r="AA80" s="58">
        <f t="shared" si="8"/>
        <v>700</v>
      </c>
      <c r="AB80" s="58">
        <f t="shared" si="9"/>
        <v>741</v>
      </c>
      <c r="AC80" s="145">
        <f t="shared" si="9"/>
        <v>0</v>
      </c>
      <c r="AD80" s="155"/>
      <c r="AE80" s="60"/>
    </row>
    <row r="81" spans="1:31" ht="17.25" customHeight="1">
      <c r="A81" s="73" t="s">
        <v>170</v>
      </c>
      <c r="B81" s="69"/>
      <c r="C81" s="57">
        <v>3579</v>
      </c>
      <c r="D81" s="121">
        <v>4636</v>
      </c>
      <c r="E81" s="130"/>
      <c r="F81" s="70"/>
      <c r="G81" s="57">
        <v>483</v>
      </c>
      <c r="H81" s="121">
        <v>529</v>
      </c>
      <c r="I81" s="138"/>
      <c r="J81" s="56"/>
      <c r="K81" s="57"/>
      <c r="L81" s="121"/>
      <c r="M81" s="130"/>
      <c r="N81" s="56"/>
      <c r="O81" s="57"/>
      <c r="P81" s="121"/>
      <c r="Q81" s="130"/>
      <c r="R81" s="56"/>
      <c r="S81" s="57"/>
      <c r="T81" s="121"/>
      <c r="U81" s="130"/>
      <c r="V81" s="56"/>
      <c r="W81" s="57"/>
      <c r="X81" s="121"/>
      <c r="Y81" s="130"/>
      <c r="Z81" s="70"/>
      <c r="AA81" s="58">
        <f t="shared" si="8"/>
        <v>4062</v>
      </c>
      <c r="AB81" s="58">
        <f t="shared" si="9"/>
        <v>5165</v>
      </c>
      <c r="AC81" s="145">
        <f t="shared" si="9"/>
        <v>0</v>
      </c>
      <c r="AD81" s="155"/>
      <c r="AE81" s="60"/>
    </row>
    <row r="82" spans="1:31" ht="15.75" customHeight="1">
      <c r="A82" s="73" t="s">
        <v>75</v>
      </c>
      <c r="B82" s="69"/>
      <c r="C82" s="57"/>
      <c r="D82" s="121"/>
      <c r="E82" s="130"/>
      <c r="F82" s="70"/>
      <c r="G82" s="57"/>
      <c r="H82" s="121"/>
      <c r="I82" s="138"/>
      <c r="J82" s="56"/>
      <c r="K82" s="57"/>
      <c r="L82" s="121"/>
      <c r="M82" s="130"/>
      <c r="N82" s="56"/>
      <c r="O82" s="57"/>
      <c r="P82" s="121"/>
      <c r="Q82" s="130"/>
      <c r="R82" s="56"/>
      <c r="S82" s="57"/>
      <c r="T82" s="121"/>
      <c r="U82" s="130"/>
      <c r="V82" s="56"/>
      <c r="W82" s="57"/>
      <c r="X82" s="121"/>
      <c r="Y82" s="130"/>
      <c r="Z82" s="70"/>
      <c r="AA82" s="58">
        <f t="shared" si="8"/>
        <v>0</v>
      </c>
      <c r="AB82" s="58">
        <f t="shared" si="9"/>
        <v>0</v>
      </c>
      <c r="AC82" s="145">
        <f t="shared" si="9"/>
        <v>0</v>
      </c>
      <c r="AD82" s="155"/>
      <c r="AE82" s="60"/>
    </row>
    <row r="83" spans="1:31" ht="15.75" customHeight="1">
      <c r="A83" s="73" t="s">
        <v>118</v>
      </c>
      <c r="B83" s="69"/>
      <c r="C83" s="57"/>
      <c r="D83" s="121"/>
      <c r="E83" s="130"/>
      <c r="F83" s="122"/>
      <c r="G83" s="57"/>
      <c r="H83" s="121"/>
      <c r="I83" s="138"/>
      <c r="J83" s="56"/>
      <c r="K83" s="57"/>
      <c r="L83" s="121"/>
      <c r="M83" s="130"/>
      <c r="N83" s="56"/>
      <c r="O83" s="57"/>
      <c r="P83" s="121"/>
      <c r="Q83" s="130"/>
      <c r="R83" s="56">
        <v>4500</v>
      </c>
      <c r="S83" s="57"/>
      <c r="T83" s="121">
        <v>1520</v>
      </c>
      <c r="U83" s="130"/>
      <c r="V83" s="56"/>
      <c r="W83" s="57"/>
      <c r="X83" s="121"/>
      <c r="Y83" s="130"/>
      <c r="Z83" s="70">
        <v>4500</v>
      </c>
      <c r="AA83" s="58">
        <f t="shared" si="8"/>
        <v>0</v>
      </c>
      <c r="AB83" s="58">
        <f t="shared" si="9"/>
        <v>1520</v>
      </c>
      <c r="AC83" s="145">
        <f t="shared" si="9"/>
        <v>0</v>
      </c>
      <c r="AD83" s="155"/>
      <c r="AE83" s="60"/>
    </row>
    <row r="84" spans="1:31" ht="12.75">
      <c r="A84" s="73" t="s">
        <v>52</v>
      </c>
      <c r="B84" s="79"/>
      <c r="D84" s="123"/>
      <c r="E84" s="135"/>
      <c r="F84" s="124"/>
      <c r="H84" s="123"/>
      <c r="I84" s="141"/>
      <c r="J84" s="54"/>
      <c r="L84" s="123"/>
      <c r="M84" s="144"/>
      <c r="N84" s="54"/>
      <c r="P84" s="123"/>
      <c r="Q84" s="135"/>
      <c r="R84" s="54"/>
      <c r="T84" s="123"/>
      <c r="U84" s="135"/>
      <c r="V84" s="54"/>
      <c r="X84" s="123"/>
      <c r="Y84" s="135"/>
      <c r="Z84" s="115"/>
      <c r="AA84" s="58">
        <f t="shared" si="8"/>
        <v>0</v>
      </c>
      <c r="AB84" s="58">
        <f t="shared" si="9"/>
        <v>0</v>
      </c>
      <c r="AC84" s="145">
        <f t="shared" si="9"/>
        <v>0</v>
      </c>
      <c r="AD84" s="156"/>
      <c r="AE84" s="55"/>
    </row>
    <row r="85" spans="1:31" ht="12.75">
      <c r="A85" s="73" t="s">
        <v>102</v>
      </c>
      <c r="B85" s="79"/>
      <c r="D85" s="123"/>
      <c r="E85" s="135"/>
      <c r="F85" s="124"/>
      <c r="H85" s="123"/>
      <c r="I85" s="141"/>
      <c r="J85" s="54"/>
      <c r="L85" s="123"/>
      <c r="M85" s="144"/>
      <c r="N85" s="54"/>
      <c r="P85" s="123"/>
      <c r="Q85" s="135"/>
      <c r="R85" s="54"/>
      <c r="T85" s="123"/>
      <c r="U85" s="135"/>
      <c r="V85" s="54"/>
      <c r="X85" s="123"/>
      <c r="Y85" s="135"/>
      <c r="Z85" s="115"/>
      <c r="AA85" s="58">
        <f t="shared" si="8"/>
        <v>0</v>
      </c>
      <c r="AB85" s="58">
        <f t="shared" si="9"/>
        <v>0</v>
      </c>
      <c r="AC85" s="145">
        <f t="shared" si="9"/>
        <v>0</v>
      </c>
      <c r="AD85" s="156"/>
      <c r="AE85" s="55"/>
    </row>
    <row r="86" spans="1:31" ht="12.75">
      <c r="A86" s="73" t="s">
        <v>103</v>
      </c>
      <c r="B86" s="79"/>
      <c r="D86" s="123"/>
      <c r="E86" s="135"/>
      <c r="F86" s="124"/>
      <c r="H86" s="123"/>
      <c r="I86" s="141"/>
      <c r="J86" s="54"/>
      <c r="L86" s="123">
        <v>5763</v>
      </c>
      <c r="M86" s="144"/>
      <c r="N86" s="54"/>
      <c r="P86" s="123"/>
      <c r="Q86" s="135"/>
      <c r="R86" s="54"/>
      <c r="T86" s="123"/>
      <c r="U86" s="135"/>
      <c r="V86" s="54"/>
      <c r="X86" s="123"/>
      <c r="Y86" s="135"/>
      <c r="Z86" s="115"/>
      <c r="AA86" s="58">
        <f t="shared" si="8"/>
        <v>0</v>
      </c>
      <c r="AB86" s="58">
        <f t="shared" si="9"/>
        <v>5763</v>
      </c>
      <c r="AC86" s="145">
        <f t="shared" si="9"/>
        <v>0</v>
      </c>
      <c r="AD86" s="156"/>
      <c r="AE86" s="55"/>
    </row>
    <row r="87" spans="1:31" ht="12.75">
      <c r="A87" s="73" t="s">
        <v>104</v>
      </c>
      <c r="B87" s="79"/>
      <c r="D87" s="123"/>
      <c r="E87" s="135"/>
      <c r="F87" s="124"/>
      <c r="H87" s="123"/>
      <c r="I87" s="141"/>
      <c r="J87" s="54"/>
      <c r="L87" s="123"/>
      <c r="M87" s="144"/>
      <c r="N87" s="54"/>
      <c r="P87" s="123"/>
      <c r="Q87" s="135"/>
      <c r="R87" s="54"/>
      <c r="T87" s="123"/>
      <c r="U87" s="135"/>
      <c r="V87" s="54"/>
      <c r="X87" s="123"/>
      <c r="Y87" s="135"/>
      <c r="Z87" s="115"/>
      <c r="AA87" s="58">
        <f t="shared" si="8"/>
        <v>0</v>
      </c>
      <c r="AB87" s="58">
        <f t="shared" si="9"/>
        <v>0</v>
      </c>
      <c r="AC87" s="145">
        <f t="shared" si="9"/>
        <v>0</v>
      </c>
      <c r="AD87" s="156"/>
      <c r="AE87" s="55"/>
    </row>
    <row r="88" spans="1:31" ht="12.75">
      <c r="A88" s="73" t="s">
        <v>105</v>
      </c>
      <c r="B88" s="79"/>
      <c r="D88" s="123"/>
      <c r="E88" s="135"/>
      <c r="F88" s="124"/>
      <c r="H88" s="123"/>
      <c r="I88" s="141"/>
      <c r="J88" s="54"/>
      <c r="L88" s="123"/>
      <c r="M88" s="144"/>
      <c r="N88" s="54"/>
      <c r="P88" s="123"/>
      <c r="Q88" s="135"/>
      <c r="R88" s="54"/>
      <c r="S88" s="2">
        <v>6736</v>
      </c>
      <c r="T88" s="123">
        <v>6677</v>
      </c>
      <c r="U88" s="135"/>
      <c r="V88" s="54"/>
      <c r="X88" s="123"/>
      <c r="Y88" s="135"/>
      <c r="Z88" s="115"/>
      <c r="AA88" s="58">
        <f t="shared" si="8"/>
        <v>6736</v>
      </c>
      <c r="AB88" s="58">
        <f t="shared" si="9"/>
        <v>6677</v>
      </c>
      <c r="AC88" s="145">
        <f t="shared" si="9"/>
        <v>0</v>
      </c>
      <c r="AD88" s="156"/>
      <c r="AE88" s="55"/>
    </row>
    <row r="89" spans="1:31" ht="12.75">
      <c r="A89" s="73" t="s">
        <v>106</v>
      </c>
      <c r="B89" s="79"/>
      <c r="D89" s="123"/>
      <c r="E89" s="135"/>
      <c r="F89" s="124"/>
      <c r="H89" s="123"/>
      <c r="I89" s="141"/>
      <c r="J89" s="54"/>
      <c r="L89" s="123"/>
      <c r="M89" s="144"/>
      <c r="N89" s="54"/>
      <c r="P89" s="123"/>
      <c r="Q89" s="135"/>
      <c r="R89" s="54"/>
      <c r="T89" s="123"/>
      <c r="U89" s="135"/>
      <c r="V89" s="54"/>
      <c r="X89" s="123"/>
      <c r="Y89" s="135"/>
      <c r="Z89" s="115"/>
      <c r="AA89" s="58">
        <f t="shared" si="8"/>
        <v>0</v>
      </c>
      <c r="AB89" s="58">
        <f t="shared" si="9"/>
        <v>0</v>
      </c>
      <c r="AC89" s="145">
        <f t="shared" si="9"/>
        <v>0</v>
      </c>
      <c r="AD89" s="156"/>
      <c r="AE89" s="55"/>
    </row>
    <row r="90" spans="1:31" ht="12.75">
      <c r="A90" s="73" t="s">
        <v>76</v>
      </c>
      <c r="B90" s="79"/>
      <c r="D90" s="123"/>
      <c r="E90" s="135"/>
      <c r="F90" s="124"/>
      <c r="H90" s="123"/>
      <c r="I90" s="141"/>
      <c r="J90" s="54"/>
      <c r="L90" s="123"/>
      <c r="M90" s="144"/>
      <c r="N90" s="54"/>
      <c r="P90" s="123"/>
      <c r="Q90" s="135"/>
      <c r="R90" s="54"/>
      <c r="T90" s="123"/>
      <c r="U90" s="135"/>
      <c r="V90" s="54"/>
      <c r="X90" s="123"/>
      <c r="Y90" s="135"/>
      <c r="Z90" s="115"/>
      <c r="AA90" s="58">
        <f t="shared" si="8"/>
        <v>0</v>
      </c>
      <c r="AB90" s="58">
        <f t="shared" si="9"/>
        <v>0</v>
      </c>
      <c r="AC90" s="145">
        <f t="shared" si="9"/>
        <v>0</v>
      </c>
      <c r="AD90" s="156"/>
      <c r="AE90" s="60"/>
    </row>
    <row r="91" spans="1:31" ht="13.5">
      <c r="A91" s="73" t="s">
        <v>107</v>
      </c>
      <c r="B91" s="79"/>
      <c r="D91" s="123"/>
      <c r="E91" s="135"/>
      <c r="F91" s="124"/>
      <c r="H91" s="123"/>
      <c r="I91" s="141"/>
      <c r="J91" s="54"/>
      <c r="L91" s="123"/>
      <c r="M91" s="135"/>
      <c r="N91" s="54"/>
      <c r="P91" s="123"/>
      <c r="Q91" s="135"/>
      <c r="R91" s="54"/>
      <c r="T91" s="123"/>
      <c r="U91" s="135"/>
      <c r="V91" s="54"/>
      <c r="X91" s="123"/>
      <c r="Y91" s="135"/>
      <c r="Z91" s="115"/>
      <c r="AA91" s="58">
        <f t="shared" si="8"/>
        <v>0</v>
      </c>
      <c r="AB91" s="58">
        <f t="shared" si="9"/>
        <v>0</v>
      </c>
      <c r="AC91" s="145">
        <f t="shared" si="9"/>
        <v>0</v>
      </c>
      <c r="AD91" s="156"/>
      <c r="AE91" s="80"/>
    </row>
    <row r="92" spans="1:31" s="75" customFormat="1" ht="13.5">
      <c r="A92" s="81" t="s">
        <v>108</v>
      </c>
      <c r="B92" s="112">
        <f aca="true" t="shared" si="10" ref="B92:AC92">SUM(B65:B91)</f>
        <v>176145</v>
      </c>
      <c r="C92" s="75">
        <f t="shared" si="10"/>
        <v>158606</v>
      </c>
      <c r="D92" s="75">
        <f t="shared" si="10"/>
        <v>152525</v>
      </c>
      <c r="E92" s="134">
        <f t="shared" si="10"/>
        <v>153873</v>
      </c>
      <c r="F92" s="161">
        <f t="shared" si="10"/>
        <v>46061</v>
      </c>
      <c r="G92" s="75">
        <f t="shared" si="10"/>
        <v>41566</v>
      </c>
      <c r="H92" s="75">
        <f t="shared" si="10"/>
        <v>37220</v>
      </c>
      <c r="I92" s="134">
        <f t="shared" si="10"/>
        <v>41706</v>
      </c>
      <c r="J92" s="112">
        <f t="shared" si="10"/>
        <v>67266</v>
      </c>
      <c r="K92" s="75">
        <f t="shared" si="10"/>
        <v>71330</v>
      </c>
      <c r="L92" s="75">
        <f t="shared" si="10"/>
        <v>75033</v>
      </c>
      <c r="M92" s="134">
        <f t="shared" si="10"/>
        <v>67427</v>
      </c>
      <c r="N92" s="112">
        <f t="shared" si="10"/>
        <v>0</v>
      </c>
      <c r="O92" s="75">
        <f t="shared" si="10"/>
        <v>0</v>
      </c>
      <c r="P92" s="75">
        <f t="shared" si="10"/>
        <v>0</v>
      </c>
      <c r="Q92" s="134">
        <f t="shared" si="10"/>
        <v>0</v>
      </c>
      <c r="R92" s="112">
        <f t="shared" si="10"/>
        <v>35524</v>
      </c>
      <c r="S92" s="75">
        <f t="shared" si="10"/>
        <v>158262</v>
      </c>
      <c r="T92" s="75">
        <f t="shared" si="10"/>
        <v>151119</v>
      </c>
      <c r="U92" s="134">
        <f t="shared" si="10"/>
        <v>22200</v>
      </c>
      <c r="V92" s="112">
        <f t="shared" si="10"/>
        <v>0</v>
      </c>
      <c r="W92" s="75">
        <f t="shared" si="10"/>
        <v>0</v>
      </c>
      <c r="X92" s="75">
        <f t="shared" si="10"/>
        <v>283</v>
      </c>
      <c r="Y92" s="134">
        <f t="shared" si="10"/>
        <v>800</v>
      </c>
      <c r="Z92" s="113">
        <f t="shared" si="10"/>
        <v>324296</v>
      </c>
      <c r="AA92" s="75">
        <f t="shared" si="10"/>
        <v>429764</v>
      </c>
      <c r="AB92" s="75">
        <f t="shared" si="10"/>
        <v>416180</v>
      </c>
      <c r="AC92" s="148">
        <f t="shared" si="10"/>
        <v>286006</v>
      </c>
      <c r="AD92" s="154">
        <f aca="true" t="shared" si="11" ref="AD92:AD97">SUM(AC92/AB92)</f>
        <v>0.6872170695372195</v>
      </c>
      <c r="AE92" s="63"/>
    </row>
    <row r="93" spans="1:31" ht="12" customHeight="1">
      <c r="A93" s="84" t="s">
        <v>112</v>
      </c>
      <c r="B93" s="72">
        <v>1488</v>
      </c>
      <c r="C93" s="85">
        <v>1488</v>
      </c>
      <c r="D93" s="125">
        <v>1369</v>
      </c>
      <c r="E93" s="136">
        <v>1488</v>
      </c>
      <c r="F93" s="157">
        <v>402</v>
      </c>
      <c r="G93" s="85">
        <v>402</v>
      </c>
      <c r="H93" s="125">
        <v>369</v>
      </c>
      <c r="I93" s="142">
        <v>402</v>
      </c>
      <c r="J93" s="72">
        <v>27472</v>
      </c>
      <c r="K93" s="85">
        <v>27472</v>
      </c>
      <c r="L93" s="125">
        <v>31306</v>
      </c>
      <c r="M93" s="136">
        <v>27512</v>
      </c>
      <c r="N93" s="72">
        <v>0</v>
      </c>
      <c r="O93" s="85">
        <v>256342</v>
      </c>
      <c r="P93" s="125">
        <v>7768</v>
      </c>
      <c r="Q93" s="136"/>
      <c r="R93" s="72"/>
      <c r="S93" s="85"/>
      <c r="T93" s="125"/>
      <c r="U93" s="136"/>
      <c r="V93" s="72"/>
      <c r="W93" s="85"/>
      <c r="X93" s="125"/>
      <c r="Y93" s="136"/>
      <c r="Z93" s="109">
        <v>29362</v>
      </c>
      <c r="AA93" s="58">
        <f>SUM(C93+G93+K93+O93+S93+W93)</f>
        <v>285704</v>
      </c>
      <c r="AB93" s="58">
        <f>SUM(D93+H93+L93+P93+T93+X93)</f>
        <v>40812</v>
      </c>
      <c r="AC93" s="145">
        <f>SUM(E93+I93+M93+Q93+U93+Y93)</f>
        <v>29402</v>
      </c>
      <c r="AD93" s="155">
        <f t="shared" si="11"/>
        <v>0.7204253650886994</v>
      </c>
      <c r="AE93" s="60"/>
    </row>
    <row r="94" spans="1:31" s="83" customFormat="1" ht="17.25" customHeight="1">
      <c r="A94" s="82" t="s">
        <v>109</v>
      </c>
      <c r="B94" s="116">
        <f aca="true" t="shared" si="12" ref="B94:AB94">SUM(B13+B64+B92+B93)</f>
        <v>580240</v>
      </c>
      <c r="C94" s="102">
        <f t="shared" si="12"/>
        <v>804457</v>
      </c>
      <c r="D94" s="102">
        <f t="shared" si="12"/>
        <v>806308</v>
      </c>
      <c r="E94" s="149">
        <f>SUM(E13+E64+E92+E93)</f>
        <v>826944</v>
      </c>
      <c r="F94" s="116">
        <f t="shared" si="12"/>
        <v>154263</v>
      </c>
      <c r="G94" s="102">
        <f t="shared" si="12"/>
        <v>201412</v>
      </c>
      <c r="H94" s="102">
        <f t="shared" si="12"/>
        <v>195381</v>
      </c>
      <c r="I94" s="149">
        <f>SUM(I13+I64+I92+I93)</f>
        <v>233187</v>
      </c>
      <c r="J94" s="116">
        <f t="shared" si="12"/>
        <v>683313</v>
      </c>
      <c r="K94" s="102">
        <f t="shared" si="12"/>
        <v>801909</v>
      </c>
      <c r="L94" s="102">
        <f t="shared" si="12"/>
        <v>759605</v>
      </c>
      <c r="M94" s="149">
        <f>SUM(M13+M64+M92+M93)</f>
        <v>812545</v>
      </c>
      <c r="N94" s="116">
        <f t="shared" si="12"/>
        <v>364968</v>
      </c>
      <c r="O94" s="102">
        <f t="shared" si="12"/>
        <v>698989</v>
      </c>
      <c r="P94" s="102">
        <f t="shared" si="12"/>
        <v>389655</v>
      </c>
      <c r="Q94" s="149">
        <f>SUM(Q13+Q64+Q92+Q93)</f>
        <v>422615</v>
      </c>
      <c r="R94" s="116">
        <f t="shared" si="12"/>
        <v>57424</v>
      </c>
      <c r="S94" s="102">
        <f t="shared" si="12"/>
        <v>210966</v>
      </c>
      <c r="T94" s="102">
        <f t="shared" si="12"/>
        <v>183312</v>
      </c>
      <c r="U94" s="149">
        <f>SUM(U13+U64+U92+U93)</f>
        <v>44464</v>
      </c>
      <c r="V94" s="116">
        <f t="shared" si="12"/>
        <v>1923852</v>
      </c>
      <c r="W94" s="102">
        <f t="shared" si="12"/>
        <v>2138918</v>
      </c>
      <c r="X94" s="102">
        <f t="shared" si="12"/>
        <v>470009</v>
      </c>
      <c r="Y94" s="149">
        <f>SUM(Y13+Y64+Y92+Y93)</f>
        <v>854222</v>
      </c>
      <c r="Z94" s="116">
        <f t="shared" si="12"/>
        <v>3763360</v>
      </c>
      <c r="AA94" s="102">
        <f t="shared" si="12"/>
        <v>4856651</v>
      </c>
      <c r="AB94" s="103">
        <f t="shared" si="12"/>
        <v>2804270</v>
      </c>
      <c r="AC94" s="149">
        <f>SUM(AC13+AC64+AC92+AC93)</f>
        <v>3193977</v>
      </c>
      <c r="AD94" s="159">
        <f t="shared" si="11"/>
        <v>1.138969143484757</v>
      </c>
      <c r="AE94" s="63"/>
    </row>
    <row r="95" spans="1:31" ht="12.75">
      <c r="A95" s="84" t="s">
        <v>110</v>
      </c>
      <c r="B95" s="72">
        <v>12462</v>
      </c>
      <c r="C95" s="85">
        <v>12462</v>
      </c>
      <c r="D95" s="125">
        <v>11372</v>
      </c>
      <c r="E95" s="136">
        <v>12660</v>
      </c>
      <c r="F95" s="157">
        <v>3349</v>
      </c>
      <c r="G95" s="85">
        <v>3349</v>
      </c>
      <c r="H95" s="125">
        <v>3057</v>
      </c>
      <c r="I95" s="142">
        <v>3423</v>
      </c>
      <c r="J95" s="72">
        <v>7181</v>
      </c>
      <c r="K95" s="85">
        <v>22911</v>
      </c>
      <c r="L95" s="125">
        <v>6625</v>
      </c>
      <c r="M95" s="136">
        <v>7309</v>
      </c>
      <c r="N95" s="72">
        <v>3000</v>
      </c>
      <c r="O95" s="85">
        <v>3000</v>
      </c>
      <c r="P95" s="125">
        <v>3000</v>
      </c>
      <c r="Q95" s="136">
        <v>3000</v>
      </c>
      <c r="R95" s="72"/>
      <c r="S95" s="85"/>
      <c r="T95" s="125"/>
      <c r="U95" s="136"/>
      <c r="V95" s="72"/>
      <c r="W95" s="85"/>
      <c r="X95" s="125">
        <v>13761</v>
      </c>
      <c r="Y95" s="136"/>
      <c r="Z95" s="109">
        <v>25992</v>
      </c>
      <c r="AA95" s="58">
        <f aca="true" t="shared" si="13" ref="AA95:AC96">SUM(C95+G95+K95+O95+S95+W95)</f>
        <v>41722</v>
      </c>
      <c r="AB95" s="58">
        <f t="shared" si="13"/>
        <v>37815</v>
      </c>
      <c r="AC95" s="145">
        <f t="shared" si="13"/>
        <v>26392</v>
      </c>
      <c r="AD95" s="155">
        <f t="shared" si="11"/>
        <v>0.6979241041914584</v>
      </c>
      <c r="AE95" s="60"/>
    </row>
    <row r="96" spans="1:31" ht="12" customHeight="1">
      <c r="A96" s="84" t="s">
        <v>111</v>
      </c>
      <c r="B96" s="72"/>
      <c r="C96" s="85"/>
      <c r="D96" s="125"/>
      <c r="E96" s="136"/>
      <c r="F96" s="157"/>
      <c r="G96" s="85"/>
      <c r="H96" s="125"/>
      <c r="I96" s="142"/>
      <c r="J96" s="72">
        <v>411</v>
      </c>
      <c r="K96" s="85">
        <v>1085</v>
      </c>
      <c r="L96" s="125">
        <v>675</v>
      </c>
      <c r="M96" s="136">
        <v>407</v>
      </c>
      <c r="N96" s="72"/>
      <c r="O96" s="85"/>
      <c r="P96" s="125"/>
      <c r="Q96" s="136"/>
      <c r="R96" s="72"/>
      <c r="S96" s="85"/>
      <c r="T96" s="125"/>
      <c r="U96" s="136"/>
      <c r="V96" s="72"/>
      <c r="W96" s="85"/>
      <c r="X96" s="125"/>
      <c r="Y96" s="136"/>
      <c r="Z96" s="109">
        <v>411</v>
      </c>
      <c r="AA96" s="58">
        <f t="shared" si="13"/>
        <v>1085</v>
      </c>
      <c r="AB96" s="58">
        <f t="shared" si="13"/>
        <v>675</v>
      </c>
      <c r="AC96" s="145">
        <f t="shared" si="13"/>
        <v>407</v>
      </c>
      <c r="AD96" s="155">
        <f t="shared" si="11"/>
        <v>0.6029629629629629</v>
      </c>
      <c r="AE96" s="60"/>
    </row>
    <row r="97" spans="1:31" ht="14.25" thickBot="1">
      <c r="A97" s="86" t="s">
        <v>113</v>
      </c>
      <c r="B97" s="117">
        <f aca="true" t="shared" si="14" ref="B97:AC97">SUM(B94:B96)</f>
        <v>592702</v>
      </c>
      <c r="C97" s="90">
        <f t="shared" si="14"/>
        <v>816919</v>
      </c>
      <c r="D97" s="90">
        <f t="shared" si="14"/>
        <v>817680</v>
      </c>
      <c r="E97" s="137">
        <f t="shared" si="14"/>
        <v>839604</v>
      </c>
      <c r="F97" s="158">
        <f t="shared" si="14"/>
        <v>157612</v>
      </c>
      <c r="G97" s="90">
        <f t="shared" si="14"/>
        <v>204761</v>
      </c>
      <c r="H97" s="90">
        <f t="shared" si="14"/>
        <v>198438</v>
      </c>
      <c r="I97" s="137">
        <f t="shared" si="14"/>
        <v>236610</v>
      </c>
      <c r="J97" s="117">
        <f t="shared" si="14"/>
        <v>690905</v>
      </c>
      <c r="K97" s="90">
        <f t="shared" si="14"/>
        <v>825905</v>
      </c>
      <c r="L97" s="90">
        <f t="shared" si="14"/>
        <v>766905</v>
      </c>
      <c r="M97" s="137">
        <f t="shared" si="14"/>
        <v>820261</v>
      </c>
      <c r="N97" s="117">
        <f t="shared" si="14"/>
        <v>367968</v>
      </c>
      <c r="O97" s="90">
        <f t="shared" si="14"/>
        <v>701989</v>
      </c>
      <c r="P97" s="90">
        <f t="shared" si="14"/>
        <v>392655</v>
      </c>
      <c r="Q97" s="137">
        <f t="shared" si="14"/>
        <v>425615</v>
      </c>
      <c r="R97" s="117">
        <f t="shared" si="14"/>
        <v>57424</v>
      </c>
      <c r="S97" s="90">
        <f t="shared" si="14"/>
        <v>210966</v>
      </c>
      <c r="T97" s="90">
        <f t="shared" si="14"/>
        <v>183312</v>
      </c>
      <c r="U97" s="137">
        <f t="shared" si="14"/>
        <v>44464</v>
      </c>
      <c r="V97" s="117">
        <f t="shared" si="14"/>
        <v>1923852</v>
      </c>
      <c r="W97" s="90">
        <f t="shared" si="14"/>
        <v>2138918</v>
      </c>
      <c r="X97" s="90">
        <f t="shared" si="14"/>
        <v>483770</v>
      </c>
      <c r="Y97" s="137">
        <f t="shared" si="14"/>
        <v>854222</v>
      </c>
      <c r="Z97" s="118">
        <f t="shared" si="14"/>
        <v>3789763</v>
      </c>
      <c r="AA97" s="90">
        <f t="shared" si="14"/>
        <v>4899458</v>
      </c>
      <c r="AB97" s="90">
        <f t="shared" si="14"/>
        <v>2842760</v>
      </c>
      <c r="AC97" s="137">
        <f t="shared" si="14"/>
        <v>3220776</v>
      </c>
      <c r="AD97" s="159">
        <f t="shared" si="11"/>
        <v>1.132974996130521</v>
      </c>
      <c r="AE97" s="63"/>
    </row>
    <row r="98" spans="2:30" ht="15.75">
      <c r="B98" s="89"/>
      <c r="C98" s="89"/>
      <c r="D98" s="89"/>
      <c r="E98" s="89"/>
      <c r="F98" s="126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</row>
  </sheetData>
  <sheetProtection/>
  <mergeCells count="9">
    <mergeCell ref="AE1:AE2"/>
    <mergeCell ref="N1:Q1"/>
    <mergeCell ref="R1:U1"/>
    <mergeCell ref="A1:A2"/>
    <mergeCell ref="B1:E1"/>
    <mergeCell ref="F1:I1"/>
    <mergeCell ref="J1:M1"/>
    <mergeCell ref="V1:Y1"/>
    <mergeCell ref="Z1:AD1"/>
  </mergeCells>
  <printOptions gridLines="1" horizontalCentered="1"/>
  <pageMargins left="0.1968503937007874" right="0.1968503937007874" top="0.5118110236220472" bottom="0.9055118110236221" header="0.15748031496062992" footer="0.5511811023622047"/>
  <pageSetup horizontalDpi="600" verticalDpi="600" orientation="landscape" paperSize="8" scale="58" r:id="rId1"/>
  <headerFooter alignWithMargins="0">
    <oddHeader>&amp;L&amp;11
&amp;C&amp;"Arial CE,Félkövér"&amp;14 3.1 Kimutatás az önkormányzati költségvetési szervek 2014. évi tervszámairól &amp;18
Kiadás &amp;R
Adatok eFt-ban</oddHeader>
    <oddFooter>&amp;L&amp;"Arial CE,Dőlt"&amp;8&amp;Z&amp;F&amp;R&amp;P</oddFooter>
  </headerFooter>
  <rowBreaks count="1" manualBreakCount="1">
    <brk id="71" max="30" man="1"/>
  </rowBreaks>
  <colBreaks count="1" manualBreakCount="1">
    <brk id="30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190"/>
  <sheetViews>
    <sheetView view="pageBreakPreview" zoomScaleSheetLayoutView="100" zoomScalePageLayoutView="0" workbookViewId="0" topLeftCell="A22">
      <selection activeCell="A29" sqref="A29"/>
    </sheetView>
  </sheetViews>
  <sheetFormatPr defaultColWidth="9.00390625" defaultRowHeight="12.75"/>
  <cols>
    <col min="1" max="1" width="47.125" style="3" customWidth="1"/>
    <col min="2" max="2" width="17.00390625" style="1" customWidth="1"/>
    <col min="3" max="3" width="21.00390625" style="1" customWidth="1"/>
    <col min="4" max="4" width="15.125" style="2" customWidth="1"/>
    <col min="5" max="5" width="15.75390625" style="2" customWidth="1"/>
    <col min="6" max="6" width="16.00390625" style="2" customWidth="1"/>
    <col min="7" max="7" width="11.00390625" style="2" customWidth="1"/>
    <col min="8" max="8" width="10.75390625" style="2" customWidth="1"/>
    <col min="9" max="9" width="17.00390625" style="2" customWidth="1"/>
    <col min="10" max="10" width="10.375" style="2" customWidth="1"/>
    <col min="11" max="12" width="12.625" style="2" customWidth="1"/>
    <col min="13" max="16384" width="9.125" style="2" customWidth="1"/>
  </cols>
  <sheetData>
    <row r="1" spans="1:36" s="40" customFormat="1" ht="40.5" customHeight="1">
      <c r="A1" s="249" t="s">
        <v>0</v>
      </c>
      <c r="B1" s="91" t="s">
        <v>5</v>
      </c>
      <c r="C1" s="92" t="s">
        <v>123</v>
      </c>
      <c r="D1" s="91" t="s">
        <v>124</v>
      </c>
      <c r="E1" s="93" t="s">
        <v>125</v>
      </c>
      <c r="F1" s="94" t="s">
        <v>126</v>
      </c>
      <c r="G1" s="251" t="s">
        <v>127</v>
      </c>
      <c r="H1" s="251"/>
      <c r="I1" s="251"/>
      <c r="J1" s="252" t="s">
        <v>128</v>
      </c>
      <c r="K1" s="248"/>
      <c r="L1" s="253"/>
      <c r="M1" s="38"/>
      <c r="N1" s="38"/>
      <c r="O1" s="38"/>
      <c r="P1" s="38"/>
      <c r="Q1" s="38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1:36" s="40" customFormat="1" ht="25.5" customHeight="1">
      <c r="A2" s="250"/>
      <c r="B2" s="95" t="s">
        <v>184</v>
      </c>
      <c r="C2" s="95" t="s">
        <v>184</v>
      </c>
      <c r="D2" s="95" t="s">
        <v>184</v>
      </c>
      <c r="E2" s="95" t="s">
        <v>184</v>
      </c>
      <c r="F2" s="96" t="s">
        <v>184</v>
      </c>
      <c r="G2" s="97" t="s">
        <v>129</v>
      </c>
      <c r="H2" s="42" t="s">
        <v>130</v>
      </c>
      <c r="I2" s="42" t="s">
        <v>131</v>
      </c>
      <c r="J2" s="254" t="s">
        <v>184</v>
      </c>
      <c r="K2" s="255"/>
      <c r="L2" s="256"/>
      <c r="M2" s="38"/>
      <c r="N2" s="38"/>
      <c r="O2" s="38"/>
      <c r="P2" s="38"/>
      <c r="Q2" s="38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</row>
    <row r="3" spans="1:36" s="40" customFormat="1" ht="15.75" customHeight="1">
      <c r="A3" s="98"/>
      <c r="B3" s="95"/>
      <c r="C3" s="95"/>
      <c r="D3" s="95"/>
      <c r="E3" s="95"/>
      <c r="F3" s="96"/>
      <c r="G3" s="97"/>
      <c r="H3" s="42"/>
      <c r="I3" s="42"/>
      <c r="J3" s="42" t="s">
        <v>132</v>
      </c>
      <c r="K3" s="42" t="s">
        <v>133</v>
      </c>
      <c r="L3" s="95" t="s">
        <v>122</v>
      </c>
      <c r="M3" s="38"/>
      <c r="N3" s="38"/>
      <c r="O3" s="38"/>
      <c r="P3" s="38"/>
      <c r="Q3" s="38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12" s="49" customFormat="1" ht="15.75" customHeight="1">
      <c r="A4" s="43">
        <v>1</v>
      </c>
      <c r="B4" s="99">
        <v>2</v>
      </c>
      <c r="C4" s="99">
        <v>3</v>
      </c>
      <c r="D4" s="99">
        <v>4</v>
      </c>
      <c r="E4" s="99">
        <v>5</v>
      </c>
      <c r="F4" s="100">
        <v>6</v>
      </c>
      <c r="G4" s="99">
        <v>7</v>
      </c>
      <c r="H4" s="45">
        <v>8</v>
      </c>
      <c r="I4" s="45">
        <v>9</v>
      </c>
      <c r="J4" s="45">
        <v>10</v>
      </c>
      <c r="K4" s="45">
        <v>11</v>
      </c>
      <c r="L4" s="99">
        <v>12</v>
      </c>
    </row>
    <row r="5" spans="1:12" ht="15.75" customHeight="1">
      <c r="A5" s="206" t="s">
        <v>45</v>
      </c>
      <c r="B5" s="58"/>
      <c r="C5" s="58"/>
      <c r="D5" s="58"/>
      <c r="E5" s="58"/>
      <c r="F5" s="101"/>
      <c r="G5" s="58"/>
      <c r="H5" s="57"/>
      <c r="I5" s="57"/>
      <c r="J5" s="57"/>
      <c r="K5" s="57"/>
      <c r="L5" s="58"/>
    </row>
    <row r="6" spans="1:12" ht="15.75" customHeight="1">
      <c r="A6" s="86" t="s">
        <v>10</v>
      </c>
      <c r="B6" s="58"/>
      <c r="C6" s="58"/>
      <c r="D6" s="58"/>
      <c r="E6" s="58"/>
      <c r="F6" s="101"/>
      <c r="G6" s="58"/>
      <c r="H6" s="57"/>
      <c r="I6" s="57"/>
      <c r="J6" s="57"/>
      <c r="K6" s="57"/>
      <c r="L6" s="58"/>
    </row>
    <row r="7" spans="1:12" s="83" customFormat="1" ht="15.75" customHeight="1">
      <c r="A7" s="68" t="s">
        <v>134</v>
      </c>
      <c r="B7" s="102"/>
      <c r="C7" s="102"/>
      <c r="D7" s="102"/>
      <c r="E7" s="102"/>
      <c r="F7" s="103"/>
      <c r="G7" s="102"/>
      <c r="H7" s="208"/>
      <c r="I7" s="208"/>
      <c r="J7" s="208"/>
      <c r="L7" s="208"/>
    </row>
    <row r="8" spans="1:12" ht="15.75" customHeight="1">
      <c r="A8" s="59" t="s">
        <v>135</v>
      </c>
      <c r="B8" s="58">
        <v>57181</v>
      </c>
      <c r="C8" s="58">
        <v>15364</v>
      </c>
      <c r="D8" s="58">
        <v>193963</v>
      </c>
      <c r="E8" s="58"/>
      <c r="F8" s="101"/>
      <c r="G8" s="58"/>
      <c r="H8" s="57"/>
      <c r="I8" s="57"/>
      <c r="J8" s="57">
        <f aca="true" t="shared" si="0" ref="J8:J21">SUM(B8+C8+D8)</f>
        <v>266508</v>
      </c>
      <c r="K8" s="57"/>
      <c r="L8" s="57">
        <f aca="true" t="shared" si="1" ref="L8:L18">SUM(J8:K8)</f>
        <v>266508</v>
      </c>
    </row>
    <row r="9" spans="1:12" ht="15.75" customHeight="1">
      <c r="A9" s="59" t="s">
        <v>136</v>
      </c>
      <c r="B9" s="58">
        <v>30630</v>
      </c>
      <c r="C9" s="58">
        <v>8271</v>
      </c>
      <c r="D9" s="58">
        <v>5670</v>
      </c>
      <c r="E9" s="58"/>
      <c r="F9" s="101"/>
      <c r="G9" s="58"/>
      <c r="H9" s="57"/>
      <c r="I9" s="57"/>
      <c r="J9" s="57">
        <f t="shared" si="0"/>
        <v>44571</v>
      </c>
      <c r="K9" s="57"/>
      <c r="L9" s="57">
        <f t="shared" si="1"/>
        <v>44571</v>
      </c>
    </row>
    <row r="10" spans="1:12" ht="15.75" customHeight="1">
      <c r="A10" s="59" t="s">
        <v>137</v>
      </c>
      <c r="B10" s="58">
        <v>5553</v>
      </c>
      <c r="C10" s="58">
        <v>1499</v>
      </c>
      <c r="D10" s="58">
        <v>980</v>
      </c>
      <c r="E10" s="58"/>
      <c r="F10" s="101"/>
      <c r="G10" s="58"/>
      <c r="H10" s="57"/>
      <c r="I10" s="57"/>
      <c r="J10" s="57">
        <f t="shared" si="0"/>
        <v>8032</v>
      </c>
      <c r="K10" s="57"/>
      <c r="L10" s="57">
        <f t="shared" si="1"/>
        <v>8032</v>
      </c>
    </row>
    <row r="11" spans="1:12" ht="15.75" customHeight="1">
      <c r="A11" s="59" t="s">
        <v>138</v>
      </c>
      <c r="B11" s="58">
        <v>22366</v>
      </c>
      <c r="C11" s="58">
        <v>6039</v>
      </c>
      <c r="D11" s="58">
        <v>37900</v>
      </c>
      <c r="E11" s="58"/>
      <c r="F11" s="101"/>
      <c r="G11" s="58"/>
      <c r="H11" s="57"/>
      <c r="I11" s="57"/>
      <c r="J11" s="57">
        <f t="shared" si="0"/>
        <v>66305</v>
      </c>
      <c r="K11" s="57"/>
      <c r="L11" s="57">
        <f t="shared" si="1"/>
        <v>66305</v>
      </c>
    </row>
    <row r="12" spans="1:12" ht="15.75" customHeight="1">
      <c r="A12" s="59" t="s">
        <v>571</v>
      </c>
      <c r="B12" s="58">
        <v>0</v>
      </c>
      <c r="C12" s="58">
        <v>0</v>
      </c>
      <c r="D12" s="58">
        <v>1840</v>
      </c>
      <c r="E12" s="58"/>
      <c r="F12" s="101"/>
      <c r="G12" s="58"/>
      <c r="H12" s="57"/>
      <c r="I12" s="57"/>
      <c r="J12" s="57">
        <f t="shared" si="0"/>
        <v>1840</v>
      </c>
      <c r="K12" s="57"/>
      <c r="L12" s="57">
        <f t="shared" si="1"/>
        <v>1840</v>
      </c>
    </row>
    <row r="13" spans="1:12" ht="15.75" customHeight="1">
      <c r="A13" s="59" t="s">
        <v>139</v>
      </c>
      <c r="B13" s="58"/>
      <c r="C13" s="58"/>
      <c r="D13" s="58"/>
      <c r="E13" s="58"/>
      <c r="F13" s="101"/>
      <c r="G13" s="58"/>
      <c r="H13" s="57"/>
      <c r="I13" s="57"/>
      <c r="J13" s="57">
        <f t="shared" si="0"/>
        <v>0</v>
      </c>
      <c r="K13" s="57"/>
      <c r="L13" s="57">
        <f t="shared" si="1"/>
        <v>0</v>
      </c>
    </row>
    <row r="14" spans="1:12" ht="15.75" customHeight="1">
      <c r="A14" s="59" t="s">
        <v>140</v>
      </c>
      <c r="B14" s="58">
        <v>7682</v>
      </c>
      <c r="C14" s="58">
        <v>2074</v>
      </c>
      <c r="D14" s="58">
        <v>6430</v>
      </c>
      <c r="E14" s="58"/>
      <c r="F14" s="101"/>
      <c r="G14" s="58"/>
      <c r="H14" s="57"/>
      <c r="I14" s="57"/>
      <c r="J14" s="57">
        <f t="shared" si="0"/>
        <v>16186</v>
      </c>
      <c r="K14" s="57"/>
      <c r="L14" s="57">
        <f t="shared" si="1"/>
        <v>16186</v>
      </c>
    </row>
    <row r="15" spans="1:12" ht="15.75" customHeight="1">
      <c r="A15" s="59" t="s">
        <v>141</v>
      </c>
      <c r="B15" s="58">
        <v>2259</v>
      </c>
      <c r="C15" s="58">
        <v>610</v>
      </c>
      <c r="D15" s="58">
        <v>2544</v>
      </c>
      <c r="E15" s="58"/>
      <c r="F15" s="101"/>
      <c r="G15" s="58"/>
      <c r="H15" s="57"/>
      <c r="I15" s="57"/>
      <c r="J15" s="57">
        <f t="shared" si="0"/>
        <v>5413</v>
      </c>
      <c r="K15" s="57"/>
      <c r="L15" s="57">
        <f t="shared" si="1"/>
        <v>5413</v>
      </c>
    </row>
    <row r="16" spans="1:12" ht="15.75" customHeight="1">
      <c r="A16" s="59" t="s">
        <v>142</v>
      </c>
      <c r="B16" s="58">
        <v>4956</v>
      </c>
      <c r="C16" s="58">
        <v>1338</v>
      </c>
      <c r="D16" s="58">
        <v>1893</v>
      </c>
      <c r="E16" s="58"/>
      <c r="F16" s="101"/>
      <c r="G16" s="58"/>
      <c r="H16" s="57"/>
      <c r="I16" s="57"/>
      <c r="J16" s="57">
        <f t="shared" si="0"/>
        <v>8187</v>
      </c>
      <c r="K16" s="57"/>
      <c r="L16" s="57">
        <f t="shared" si="1"/>
        <v>8187</v>
      </c>
    </row>
    <row r="17" spans="1:12" ht="15.75" customHeight="1">
      <c r="A17" s="59" t="s">
        <v>143</v>
      </c>
      <c r="B17" s="58">
        <v>9340</v>
      </c>
      <c r="C17" s="58">
        <v>2522</v>
      </c>
      <c r="D17" s="58">
        <v>6540</v>
      </c>
      <c r="E17" s="58"/>
      <c r="F17" s="101"/>
      <c r="G17" s="58"/>
      <c r="H17" s="57"/>
      <c r="I17" s="57"/>
      <c r="J17" s="57">
        <f t="shared" si="0"/>
        <v>18402</v>
      </c>
      <c r="K17" s="57"/>
      <c r="L17" s="57">
        <f t="shared" si="1"/>
        <v>18402</v>
      </c>
    </row>
    <row r="18" spans="1:12" ht="15.75" customHeight="1">
      <c r="A18" s="59" t="s">
        <v>572</v>
      </c>
      <c r="B18" s="58">
        <v>39152</v>
      </c>
      <c r="C18" s="58">
        <v>16251</v>
      </c>
      <c r="D18" s="58">
        <v>42821</v>
      </c>
      <c r="E18" s="58"/>
      <c r="F18" s="101"/>
      <c r="G18" s="58"/>
      <c r="H18" s="57"/>
      <c r="I18" s="57"/>
      <c r="J18" s="57">
        <f t="shared" si="0"/>
        <v>98224</v>
      </c>
      <c r="K18" s="57"/>
      <c r="L18" s="57">
        <f t="shared" si="1"/>
        <v>98224</v>
      </c>
    </row>
    <row r="19" spans="1:12" s="209" customFormat="1" ht="15.75" customHeight="1">
      <c r="A19" s="64" t="s">
        <v>122</v>
      </c>
      <c r="B19" s="53">
        <f>SUM(B8:B18)</f>
        <v>179119</v>
      </c>
      <c r="C19" s="53">
        <f aca="true" t="shared" si="2" ref="C19:L19">SUM(C8:C18)</f>
        <v>53968</v>
      </c>
      <c r="D19" s="53">
        <f t="shared" si="2"/>
        <v>300581</v>
      </c>
      <c r="E19" s="53">
        <f t="shared" si="2"/>
        <v>0</v>
      </c>
      <c r="F19" s="53">
        <f t="shared" si="2"/>
        <v>0</v>
      </c>
      <c r="G19" s="53">
        <f t="shared" si="2"/>
        <v>0</v>
      </c>
      <c r="H19" s="53">
        <f t="shared" si="2"/>
        <v>0</v>
      </c>
      <c r="I19" s="53">
        <f t="shared" si="2"/>
        <v>0</v>
      </c>
      <c r="J19" s="53">
        <f t="shared" si="2"/>
        <v>533668</v>
      </c>
      <c r="K19" s="53">
        <f t="shared" si="2"/>
        <v>0</v>
      </c>
      <c r="L19" s="53">
        <f t="shared" si="2"/>
        <v>533668</v>
      </c>
    </row>
    <row r="20" spans="1:12" ht="15.75" customHeight="1">
      <c r="A20" s="59"/>
      <c r="B20" s="58"/>
      <c r="C20" s="58"/>
      <c r="D20" s="58"/>
      <c r="E20" s="58"/>
      <c r="F20" s="101"/>
      <c r="G20" s="58"/>
      <c r="H20" s="57"/>
      <c r="I20" s="57"/>
      <c r="J20" s="57"/>
      <c r="K20" s="57"/>
      <c r="L20" s="57"/>
    </row>
    <row r="21" spans="1:12" ht="15.75" customHeight="1">
      <c r="A21" s="64" t="s">
        <v>144</v>
      </c>
      <c r="B21" s="58"/>
      <c r="C21" s="58"/>
      <c r="D21" s="58"/>
      <c r="E21" s="58"/>
      <c r="F21" s="101"/>
      <c r="G21" s="58"/>
      <c r="H21" s="57"/>
      <c r="I21" s="57"/>
      <c r="J21" s="57">
        <f t="shared" si="0"/>
        <v>0</v>
      </c>
      <c r="K21" s="57"/>
      <c r="L21" s="57">
        <f>SUM(J21:K21)</f>
        <v>0</v>
      </c>
    </row>
    <row r="22" spans="2:12" ht="15.75" customHeight="1">
      <c r="B22" s="58"/>
      <c r="C22" s="58"/>
      <c r="D22" s="58"/>
      <c r="E22" s="58"/>
      <c r="F22" s="101"/>
      <c r="G22" s="58"/>
      <c r="H22" s="57"/>
      <c r="I22" s="57"/>
      <c r="J22" s="57"/>
      <c r="K22" s="57"/>
      <c r="L22" s="57"/>
    </row>
    <row r="23" spans="1:12" s="209" customFormat="1" ht="15.75" customHeight="1">
      <c r="A23" s="64" t="s">
        <v>122</v>
      </c>
      <c r="B23" s="53">
        <f>SUM(B22)</f>
        <v>0</v>
      </c>
      <c r="C23" s="53">
        <f aca="true" t="shared" si="3" ref="C23:L23">SUM(C22)</f>
        <v>0</v>
      </c>
      <c r="D23" s="53">
        <f t="shared" si="3"/>
        <v>0</v>
      </c>
      <c r="E23" s="53">
        <f t="shared" si="3"/>
        <v>0</v>
      </c>
      <c r="F23" s="53">
        <f t="shared" si="3"/>
        <v>0</v>
      </c>
      <c r="G23" s="53">
        <f t="shared" si="3"/>
        <v>0</v>
      </c>
      <c r="H23" s="53">
        <f t="shared" si="3"/>
        <v>0</v>
      </c>
      <c r="I23" s="53">
        <f t="shared" si="3"/>
        <v>0</v>
      </c>
      <c r="J23" s="53">
        <f t="shared" si="3"/>
        <v>0</v>
      </c>
      <c r="K23" s="53">
        <f t="shared" si="3"/>
        <v>0</v>
      </c>
      <c r="L23" s="53">
        <f t="shared" si="3"/>
        <v>0</v>
      </c>
    </row>
    <row r="24" spans="1:12" s="210" customFormat="1" ht="15.75" customHeight="1">
      <c r="A24" s="211" t="s">
        <v>122</v>
      </c>
      <c r="B24" s="212">
        <f>SUM(B19+B23)</f>
        <v>179119</v>
      </c>
      <c r="C24" s="212">
        <f aca="true" t="shared" si="4" ref="C24:L24">SUM(C19+C23)</f>
        <v>53968</v>
      </c>
      <c r="D24" s="212">
        <f t="shared" si="4"/>
        <v>300581</v>
      </c>
      <c r="E24" s="212">
        <f t="shared" si="4"/>
        <v>0</v>
      </c>
      <c r="F24" s="212">
        <f t="shared" si="4"/>
        <v>0</v>
      </c>
      <c r="G24" s="212">
        <f t="shared" si="4"/>
        <v>0</v>
      </c>
      <c r="H24" s="212">
        <f t="shared" si="4"/>
        <v>0</v>
      </c>
      <c r="I24" s="212">
        <f t="shared" si="4"/>
        <v>0</v>
      </c>
      <c r="J24" s="212">
        <f t="shared" si="4"/>
        <v>533668</v>
      </c>
      <c r="K24" s="212">
        <f t="shared" si="4"/>
        <v>0</v>
      </c>
      <c r="L24" s="212">
        <f t="shared" si="4"/>
        <v>533668</v>
      </c>
    </row>
    <row r="25" spans="1:12" ht="15.75" customHeight="1">
      <c r="A25" s="64"/>
      <c r="B25" s="58"/>
      <c r="C25" s="58"/>
      <c r="D25" s="58"/>
      <c r="E25" s="58"/>
      <c r="F25" s="101"/>
      <c r="G25" s="58"/>
      <c r="H25" s="57"/>
      <c r="I25" s="57"/>
      <c r="J25" s="57"/>
      <c r="K25" s="57"/>
      <c r="L25" s="58"/>
    </row>
    <row r="26" spans="1:12" ht="15" customHeight="1">
      <c r="A26" s="213" t="s">
        <v>46</v>
      </c>
      <c r="B26" s="58"/>
      <c r="C26" s="58"/>
      <c r="D26" s="58"/>
      <c r="E26" s="58"/>
      <c r="F26" s="101"/>
      <c r="G26" s="58"/>
      <c r="H26" s="57"/>
      <c r="I26" s="57"/>
      <c r="J26" s="57"/>
      <c r="K26" s="57"/>
      <c r="L26" s="58"/>
    </row>
    <row r="27" spans="1:12" ht="15" customHeight="1">
      <c r="A27" s="64" t="s">
        <v>134</v>
      </c>
      <c r="B27" s="58"/>
      <c r="C27" s="58"/>
      <c r="D27" s="58"/>
      <c r="E27" s="58"/>
      <c r="F27" s="101"/>
      <c r="G27" s="58"/>
      <c r="H27" s="57"/>
      <c r="I27" s="57"/>
      <c r="J27" s="57"/>
      <c r="K27" s="57"/>
      <c r="L27" s="58"/>
    </row>
    <row r="28" spans="1:12" ht="15" customHeight="1">
      <c r="A28" s="59" t="s">
        <v>145</v>
      </c>
      <c r="B28" s="58">
        <v>223136</v>
      </c>
      <c r="C28" s="58">
        <v>65042</v>
      </c>
      <c r="D28" s="58">
        <v>9005</v>
      </c>
      <c r="E28" s="58"/>
      <c r="F28" s="101"/>
      <c r="G28" s="58"/>
      <c r="H28" s="57"/>
      <c r="I28" s="57"/>
      <c r="J28" s="71">
        <f>SUM(B28+C28+D28)</f>
        <v>297183</v>
      </c>
      <c r="K28" s="57"/>
      <c r="L28" s="58">
        <f>SUM(J28:K28)</f>
        <v>297183</v>
      </c>
    </row>
    <row r="29" spans="1:12" ht="15" customHeight="1">
      <c r="A29" s="59" t="s">
        <v>146</v>
      </c>
      <c r="B29" s="58">
        <v>25957</v>
      </c>
      <c r="C29" s="58">
        <v>7008</v>
      </c>
      <c r="D29" s="58">
        <v>4730</v>
      </c>
      <c r="E29" s="58"/>
      <c r="F29" s="101"/>
      <c r="G29" s="58"/>
      <c r="H29" s="57"/>
      <c r="I29" s="57"/>
      <c r="J29" s="71">
        <f>SUM(B29+C29+D29)</f>
        <v>37695</v>
      </c>
      <c r="K29" s="57"/>
      <c r="L29" s="58">
        <f>SUM(J29:K29)</f>
        <v>37695</v>
      </c>
    </row>
    <row r="30" spans="1:12" s="209" customFormat="1" ht="15" customHeight="1">
      <c r="A30" s="64" t="s">
        <v>122</v>
      </c>
      <c r="B30" s="53">
        <f>SUM(B28:B29)</f>
        <v>249093</v>
      </c>
      <c r="C30" s="53">
        <f aca="true" t="shared" si="5" ref="C30:L30">SUM(C28:C29)</f>
        <v>72050</v>
      </c>
      <c r="D30" s="53">
        <f t="shared" si="5"/>
        <v>13735</v>
      </c>
      <c r="E30" s="53">
        <f t="shared" si="5"/>
        <v>0</v>
      </c>
      <c r="F30" s="53">
        <f t="shared" si="5"/>
        <v>0</v>
      </c>
      <c r="G30" s="53">
        <f t="shared" si="5"/>
        <v>0</v>
      </c>
      <c r="H30" s="53">
        <f t="shared" si="5"/>
        <v>0</v>
      </c>
      <c r="I30" s="53">
        <f t="shared" si="5"/>
        <v>0</v>
      </c>
      <c r="J30" s="53">
        <f t="shared" si="5"/>
        <v>334878</v>
      </c>
      <c r="K30" s="53">
        <f t="shared" si="5"/>
        <v>0</v>
      </c>
      <c r="L30" s="53">
        <f t="shared" si="5"/>
        <v>334878</v>
      </c>
    </row>
    <row r="31" spans="1:12" ht="15" customHeight="1">
      <c r="A31" s="64" t="s">
        <v>144</v>
      </c>
      <c r="B31" s="58">
        <v>0</v>
      </c>
      <c r="C31" s="58">
        <v>0</v>
      </c>
      <c r="D31" s="58">
        <v>0</v>
      </c>
      <c r="E31" s="58"/>
      <c r="F31" s="101"/>
      <c r="G31" s="58"/>
      <c r="H31" s="57"/>
      <c r="I31" s="57"/>
      <c r="J31" s="71">
        <f>SUM(B31+C31+D31)</f>
        <v>0</v>
      </c>
      <c r="K31" s="57"/>
      <c r="L31" s="58">
        <f>SUM(J31:K31)</f>
        <v>0</v>
      </c>
    </row>
    <row r="32" spans="1:12" s="209" customFormat="1" ht="15" customHeight="1">
      <c r="A32" s="64" t="s">
        <v>122</v>
      </c>
      <c r="B32" s="53">
        <f>SUM(B31)</f>
        <v>0</v>
      </c>
      <c r="C32" s="53">
        <f aca="true" t="shared" si="6" ref="C32:L32">SUM(C31)</f>
        <v>0</v>
      </c>
      <c r="D32" s="53">
        <f t="shared" si="6"/>
        <v>0</v>
      </c>
      <c r="E32" s="53">
        <f t="shared" si="6"/>
        <v>0</v>
      </c>
      <c r="F32" s="53">
        <f t="shared" si="6"/>
        <v>0</v>
      </c>
      <c r="G32" s="53">
        <f t="shared" si="6"/>
        <v>0</v>
      </c>
      <c r="H32" s="53">
        <f t="shared" si="6"/>
        <v>0</v>
      </c>
      <c r="I32" s="53">
        <f t="shared" si="6"/>
        <v>0</v>
      </c>
      <c r="J32" s="53">
        <f t="shared" si="6"/>
        <v>0</v>
      </c>
      <c r="K32" s="53">
        <f t="shared" si="6"/>
        <v>0</v>
      </c>
      <c r="L32" s="53">
        <f t="shared" si="6"/>
        <v>0</v>
      </c>
    </row>
    <row r="33" spans="1:12" s="210" customFormat="1" ht="15" customHeight="1">
      <c r="A33" s="211" t="s">
        <v>122</v>
      </c>
      <c r="B33" s="212">
        <f>SUM(B30+B32)</f>
        <v>249093</v>
      </c>
      <c r="C33" s="212">
        <f aca="true" t="shared" si="7" ref="C33:L33">SUM(C30+C32)</f>
        <v>72050</v>
      </c>
      <c r="D33" s="212">
        <f t="shared" si="7"/>
        <v>13735</v>
      </c>
      <c r="E33" s="212">
        <f t="shared" si="7"/>
        <v>0</v>
      </c>
      <c r="F33" s="212">
        <f t="shared" si="7"/>
        <v>0</v>
      </c>
      <c r="G33" s="212">
        <f t="shared" si="7"/>
        <v>0</v>
      </c>
      <c r="H33" s="212">
        <f t="shared" si="7"/>
        <v>0</v>
      </c>
      <c r="I33" s="212">
        <f t="shared" si="7"/>
        <v>0</v>
      </c>
      <c r="J33" s="212">
        <f t="shared" si="7"/>
        <v>334878</v>
      </c>
      <c r="K33" s="212">
        <f t="shared" si="7"/>
        <v>0</v>
      </c>
      <c r="L33" s="212">
        <f t="shared" si="7"/>
        <v>334878</v>
      </c>
    </row>
    <row r="34" spans="1:12" ht="15" customHeight="1">
      <c r="A34" s="59"/>
      <c r="B34" s="58"/>
      <c r="C34" s="58"/>
      <c r="D34" s="58"/>
      <c r="E34" s="58"/>
      <c r="F34" s="101"/>
      <c r="G34" s="58"/>
      <c r="H34" s="57"/>
      <c r="I34" s="57"/>
      <c r="J34" s="57"/>
      <c r="K34" s="57"/>
      <c r="L34" s="58"/>
    </row>
    <row r="35" spans="1:12" ht="15.75" customHeight="1">
      <c r="A35" s="213" t="s">
        <v>47</v>
      </c>
      <c r="B35" s="58"/>
      <c r="C35" s="58"/>
      <c r="D35" s="58"/>
      <c r="E35" s="58"/>
      <c r="F35" s="101"/>
      <c r="G35" s="58"/>
      <c r="H35" s="58"/>
      <c r="I35" s="58"/>
      <c r="J35" s="57"/>
      <c r="K35" s="58"/>
      <c r="L35" s="58"/>
    </row>
    <row r="36" spans="1:12" ht="15.75" customHeight="1">
      <c r="A36" s="64" t="s">
        <v>134</v>
      </c>
      <c r="B36" s="58">
        <v>23883</v>
      </c>
      <c r="C36" s="58">
        <v>6381</v>
      </c>
      <c r="D36" s="58">
        <v>10285</v>
      </c>
      <c r="E36" s="58"/>
      <c r="F36" s="101"/>
      <c r="G36" s="58"/>
      <c r="H36" s="58"/>
      <c r="I36" s="58"/>
      <c r="J36" s="71">
        <f>SUM(B36+C36+D36)</f>
        <v>40549</v>
      </c>
      <c r="K36" s="70"/>
      <c r="L36" s="70">
        <f>SUM(J36:K36)</f>
        <v>40549</v>
      </c>
    </row>
    <row r="37" spans="1:12" s="209" customFormat="1" ht="15" customHeight="1">
      <c r="A37" s="64" t="s">
        <v>122</v>
      </c>
      <c r="B37" s="53">
        <f>SUM(B36)</f>
        <v>23883</v>
      </c>
      <c r="C37" s="53">
        <f aca="true" t="shared" si="8" ref="C37:L37">SUM(C36)</f>
        <v>6381</v>
      </c>
      <c r="D37" s="53">
        <f t="shared" si="8"/>
        <v>10285</v>
      </c>
      <c r="E37" s="53">
        <f t="shared" si="8"/>
        <v>0</v>
      </c>
      <c r="F37" s="53">
        <f t="shared" si="8"/>
        <v>0</v>
      </c>
      <c r="G37" s="53">
        <f t="shared" si="8"/>
        <v>0</v>
      </c>
      <c r="H37" s="53">
        <f t="shared" si="8"/>
        <v>0</v>
      </c>
      <c r="I37" s="53">
        <f t="shared" si="8"/>
        <v>0</v>
      </c>
      <c r="J37" s="53">
        <f t="shared" si="8"/>
        <v>40549</v>
      </c>
      <c r="K37" s="53">
        <f t="shared" si="8"/>
        <v>0</v>
      </c>
      <c r="L37" s="53">
        <f t="shared" si="8"/>
        <v>40549</v>
      </c>
    </row>
    <row r="38" spans="1:12" ht="15.75" customHeight="1">
      <c r="A38" s="59"/>
      <c r="B38" s="58"/>
      <c r="C38" s="58"/>
      <c r="D38" s="58"/>
      <c r="E38" s="58"/>
      <c r="F38" s="101"/>
      <c r="G38" s="58"/>
      <c r="H38" s="58"/>
      <c r="I38" s="58"/>
      <c r="J38" s="208"/>
      <c r="K38" s="58"/>
      <c r="L38" s="102"/>
    </row>
    <row r="39" spans="1:12" ht="15.75" customHeight="1">
      <c r="A39" s="64" t="s">
        <v>144</v>
      </c>
      <c r="B39" s="58"/>
      <c r="C39" s="58"/>
      <c r="D39" s="58"/>
      <c r="E39" s="58"/>
      <c r="F39" s="101"/>
      <c r="G39" s="58"/>
      <c r="H39" s="58"/>
      <c r="I39" s="58"/>
      <c r="J39" s="208"/>
      <c r="K39" s="58"/>
      <c r="L39" s="102"/>
    </row>
    <row r="40" spans="1:12" ht="15.75" customHeight="1">
      <c r="A40" s="64"/>
      <c r="B40" s="58"/>
      <c r="C40" s="58"/>
      <c r="D40" s="58"/>
      <c r="E40" s="58"/>
      <c r="F40" s="101"/>
      <c r="G40" s="58"/>
      <c r="H40" s="58"/>
      <c r="I40" s="58"/>
      <c r="J40" s="208"/>
      <c r="K40" s="58"/>
      <c r="L40" s="102"/>
    </row>
    <row r="41" spans="1:12" s="209" customFormat="1" ht="15.75" customHeight="1">
      <c r="A41" s="64" t="s">
        <v>122</v>
      </c>
      <c r="B41" s="53">
        <f>SUM(B40)</f>
        <v>0</v>
      </c>
      <c r="C41" s="53">
        <f aca="true" t="shared" si="9" ref="C41:L41">SUM(C40)</f>
        <v>0</v>
      </c>
      <c r="D41" s="53">
        <f t="shared" si="9"/>
        <v>0</v>
      </c>
      <c r="E41" s="53">
        <f t="shared" si="9"/>
        <v>0</v>
      </c>
      <c r="F41" s="53">
        <f t="shared" si="9"/>
        <v>0</v>
      </c>
      <c r="G41" s="53">
        <f t="shared" si="9"/>
        <v>0</v>
      </c>
      <c r="H41" s="53">
        <f t="shared" si="9"/>
        <v>0</v>
      </c>
      <c r="I41" s="53">
        <f t="shared" si="9"/>
        <v>0</v>
      </c>
      <c r="J41" s="53">
        <f t="shared" si="9"/>
        <v>0</v>
      </c>
      <c r="K41" s="53">
        <f t="shared" si="9"/>
        <v>0</v>
      </c>
      <c r="L41" s="53">
        <f t="shared" si="9"/>
        <v>0</v>
      </c>
    </row>
    <row r="42" spans="1:12" s="210" customFormat="1" ht="15.75" customHeight="1">
      <c r="A42" s="211" t="s">
        <v>122</v>
      </c>
      <c r="B42" s="212">
        <f>SUM(B37+B41)</f>
        <v>23883</v>
      </c>
      <c r="C42" s="212">
        <f aca="true" t="shared" si="10" ref="C42:L42">SUM(C37+C41)</f>
        <v>6381</v>
      </c>
      <c r="D42" s="212">
        <f t="shared" si="10"/>
        <v>10285</v>
      </c>
      <c r="E42" s="212">
        <f t="shared" si="10"/>
        <v>0</v>
      </c>
      <c r="F42" s="212">
        <f t="shared" si="10"/>
        <v>0</v>
      </c>
      <c r="G42" s="212">
        <f t="shared" si="10"/>
        <v>0</v>
      </c>
      <c r="H42" s="212">
        <f t="shared" si="10"/>
        <v>0</v>
      </c>
      <c r="I42" s="212">
        <f t="shared" si="10"/>
        <v>0</v>
      </c>
      <c r="J42" s="212">
        <f t="shared" si="10"/>
        <v>40549</v>
      </c>
      <c r="K42" s="212">
        <f t="shared" si="10"/>
        <v>0</v>
      </c>
      <c r="L42" s="212">
        <f t="shared" si="10"/>
        <v>40549</v>
      </c>
    </row>
    <row r="43" spans="1:12" ht="15.75" customHeight="1">
      <c r="A43" s="59"/>
      <c r="B43" s="58"/>
      <c r="C43" s="58"/>
      <c r="D43" s="58"/>
      <c r="E43" s="58"/>
      <c r="F43" s="101"/>
      <c r="G43" s="58"/>
      <c r="H43" s="58"/>
      <c r="I43" s="58"/>
      <c r="J43" s="57"/>
      <c r="K43" s="58"/>
      <c r="L43" s="58"/>
    </row>
    <row r="44" spans="1:12" ht="15.75" customHeight="1">
      <c r="A44" s="213" t="s">
        <v>48</v>
      </c>
      <c r="B44" s="58"/>
      <c r="C44" s="58"/>
      <c r="D44" s="58"/>
      <c r="E44" s="58"/>
      <c r="F44" s="101"/>
      <c r="G44" s="58"/>
      <c r="H44" s="58"/>
      <c r="I44" s="58"/>
      <c r="J44" s="57"/>
      <c r="K44" s="58"/>
      <c r="L44" s="58"/>
    </row>
    <row r="45" spans="1:12" ht="15.75" customHeight="1">
      <c r="A45" s="64" t="s">
        <v>134</v>
      </c>
      <c r="B45" s="58"/>
      <c r="C45" s="58"/>
      <c r="D45" s="58"/>
      <c r="E45" s="58"/>
      <c r="F45" s="101"/>
      <c r="G45" s="58"/>
      <c r="H45" s="58"/>
      <c r="I45" s="58"/>
      <c r="J45" s="57"/>
      <c r="K45" s="58"/>
      <c r="L45" s="58"/>
    </row>
    <row r="46" spans="1:12" ht="15.75" customHeight="1">
      <c r="A46" s="59" t="s">
        <v>115</v>
      </c>
      <c r="B46" s="58">
        <v>19808</v>
      </c>
      <c r="C46" s="58">
        <v>5334</v>
      </c>
      <c r="D46" s="58">
        <v>3158</v>
      </c>
      <c r="E46" s="58"/>
      <c r="F46" s="101"/>
      <c r="G46" s="58"/>
      <c r="H46" s="58"/>
      <c r="I46" s="58"/>
      <c r="J46" s="57">
        <f>SUM(B46:D46)</f>
        <v>28300</v>
      </c>
      <c r="K46" s="58"/>
      <c r="L46" s="58">
        <f>SUM(J46:K46)</f>
        <v>28300</v>
      </c>
    </row>
    <row r="47" spans="1:12" s="209" customFormat="1" ht="15.75" customHeight="1">
      <c r="A47" s="64" t="s">
        <v>122</v>
      </c>
      <c r="B47" s="53">
        <f>SUM(B46)</f>
        <v>19808</v>
      </c>
      <c r="C47" s="53">
        <f aca="true" t="shared" si="11" ref="C47:L47">SUM(C46)</f>
        <v>5334</v>
      </c>
      <c r="D47" s="53">
        <f t="shared" si="11"/>
        <v>3158</v>
      </c>
      <c r="E47" s="53">
        <f t="shared" si="11"/>
        <v>0</v>
      </c>
      <c r="F47" s="53">
        <f t="shared" si="11"/>
        <v>0</v>
      </c>
      <c r="G47" s="53">
        <f t="shared" si="11"/>
        <v>0</v>
      </c>
      <c r="H47" s="53">
        <f t="shared" si="11"/>
        <v>0</v>
      </c>
      <c r="I47" s="53">
        <f t="shared" si="11"/>
        <v>0</v>
      </c>
      <c r="J47" s="53">
        <f t="shared" si="11"/>
        <v>28300</v>
      </c>
      <c r="K47" s="53">
        <f t="shared" si="11"/>
        <v>0</v>
      </c>
      <c r="L47" s="53">
        <f t="shared" si="11"/>
        <v>28300</v>
      </c>
    </row>
    <row r="48" spans="1:12" ht="15.75" customHeight="1">
      <c r="A48" s="59"/>
      <c r="B48" s="58"/>
      <c r="C48" s="58"/>
      <c r="D48" s="58"/>
      <c r="E48" s="58"/>
      <c r="F48" s="101"/>
      <c r="G48" s="58"/>
      <c r="H48" s="58"/>
      <c r="I48" s="58"/>
      <c r="J48" s="57"/>
      <c r="K48" s="58"/>
      <c r="L48" s="58"/>
    </row>
    <row r="49" spans="1:12" ht="15.75" customHeight="1">
      <c r="A49" s="64" t="s">
        <v>144</v>
      </c>
      <c r="B49" s="58"/>
      <c r="C49" s="58"/>
      <c r="D49" s="58"/>
      <c r="E49" s="58"/>
      <c r="F49" s="101"/>
      <c r="G49" s="58"/>
      <c r="H49" s="58"/>
      <c r="I49" s="58"/>
      <c r="J49" s="57"/>
      <c r="K49" s="58"/>
      <c r="L49" s="58"/>
    </row>
    <row r="50" spans="1:12" s="209" customFormat="1" ht="15.75" customHeight="1">
      <c r="A50" s="64" t="s">
        <v>122</v>
      </c>
      <c r="B50" s="53">
        <f>SUM(B49)</f>
        <v>0</v>
      </c>
      <c r="C50" s="53">
        <f aca="true" t="shared" si="12" ref="C50:L50">SUM(C49)</f>
        <v>0</v>
      </c>
      <c r="D50" s="53">
        <f t="shared" si="12"/>
        <v>0</v>
      </c>
      <c r="E50" s="53">
        <f t="shared" si="12"/>
        <v>0</v>
      </c>
      <c r="F50" s="53">
        <f t="shared" si="12"/>
        <v>0</v>
      </c>
      <c r="G50" s="53">
        <f t="shared" si="12"/>
        <v>0</v>
      </c>
      <c r="H50" s="53">
        <f t="shared" si="12"/>
        <v>0</v>
      </c>
      <c r="I50" s="53">
        <f t="shared" si="12"/>
        <v>0</v>
      </c>
      <c r="J50" s="53">
        <f t="shared" si="12"/>
        <v>0</v>
      </c>
      <c r="K50" s="53">
        <f t="shared" si="12"/>
        <v>0</v>
      </c>
      <c r="L50" s="53">
        <f t="shared" si="12"/>
        <v>0</v>
      </c>
    </row>
    <row r="51" spans="1:12" s="210" customFormat="1" ht="18.75" customHeight="1">
      <c r="A51" s="211" t="s">
        <v>122</v>
      </c>
      <c r="B51" s="212">
        <f aca="true" t="shared" si="13" ref="B51:L51">SUM(B47+B50)</f>
        <v>19808</v>
      </c>
      <c r="C51" s="212">
        <f t="shared" si="13"/>
        <v>5334</v>
      </c>
      <c r="D51" s="212">
        <f t="shared" si="13"/>
        <v>3158</v>
      </c>
      <c r="E51" s="212">
        <f t="shared" si="13"/>
        <v>0</v>
      </c>
      <c r="F51" s="212">
        <f t="shared" si="13"/>
        <v>0</v>
      </c>
      <c r="G51" s="212">
        <f t="shared" si="13"/>
        <v>0</v>
      </c>
      <c r="H51" s="212">
        <f t="shared" si="13"/>
        <v>0</v>
      </c>
      <c r="I51" s="212">
        <f t="shared" si="13"/>
        <v>0</v>
      </c>
      <c r="J51" s="212">
        <f t="shared" si="13"/>
        <v>28300</v>
      </c>
      <c r="K51" s="212">
        <f t="shared" si="13"/>
        <v>0</v>
      </c>
      <c r="L51" s="212">
        <f t="shared" si="13"/>
        <v>28300</v>
      </c>
    </row>
    <row r="52" spans="1:12" ht="15.75" customHeight="1">
      <c r="A52" s="59"/>
      <c r="B52" s="58"/>
      <c r="C52" s="58"/>
      <c r="D52" s="58"/>
      <c r="E52" s="58"/>
      <c r="F52" s="101"/>
      <c r="G52" s="58"/>
      <c r="H52" s="58"/>
      <c r="I52" s="58"/>
      <c r="J52" s="58"/>
      <c r="K52" s="58"/>
      <c r="L52" s="58"/>
    </row>
    <row r="53" spans="1:12" s="220" customFormat="1" ht="15.75" customHeight="1">
      <c r="A53" s="218" t="s">
        <v>49</v>
      </c>
      <c r="B53" s="219">
        <f>SUM(B24+B33+B42+B51)</f>
        <v>471903</v>
      </c>
      <c r="C53" s="219">
        <f aca="true" t="shared" si="14" ref="C53:L53">SUM(C24+C33+C42+C51)</f>
        <v>137733</v>
      </c>
      <c r="D53" s="219">
        <f t="shared" si="14"/>
        <v>327759</v>
      </c>
      <c r="E53" s="219">
        <f t="shared" si="14"/>
        <v>0</v>
      </c>
      <c r="F53" s="219">
        <f t="shared" si="14"/>
        <v>0</v>
      </c>
      <c r="G53" s="219">
        <f t="shared" si="14"/>
        <v>0</v>
      </c>
      <c r="H53" s="219">
        <f t="shared" si="14"/>
        <v>0</v>
      </c>
      <c r="I53" s="219">
        <f t="shared" si="14"/>
        <v>0</v>
      </c>
      <c r="J53" s="219">
        <f t="shared" si="14"/>
        <v>937395</v>
      </c>
      <c r="K53" s="219">
        <f t="shared" si="14"/>
        <v>0</v>
      </c>
      <c r="L53" s="219">
        <f t="shared" si="14"/>
        <v>937395</v>
      </c>
    </row>
    <row r="54" spans="1:12" ht="15.75" customHeight="1">
      <c r="A54" s="206" t="s">
        <v>1</v>
      </c>
      <c r="B54" s="53"/>
      <c r="C54" s="53"/>
      <c r="D54" s="53"/>
      <c r="E54" s="53"/>
      <c r="F54" s="104"/>
      <c r="G54" s="53"/>
      <c r="H54" s="53"/>
      <c r="I54" s="53"/>
      <c r="J54" s="53"/>
      <c r="K54" s="53"/>
      <c r="L54" s="53"/>
    </row>
    <row r="55" spans="1:12" ht="15.75" customHeight="1">
      <c r="A55" s="64" t="s">
        <v>134</v>
      </c>
      <c r="B55" s="53"/>
      <c r="C55" s="53"/>
      <c r="D55" s="53"/>
      <c r="E55" s="53"/>
      <c r="F55" s="104"/>
      <c r="G55" s="53"/>
      <c r="H55" s="53"/>
      <c r="I55" s="53"/>
      <c r="J55" s="53"/>
      <c r="K55" s="53"/>
      <c r="L55" s="53"/>
    </row>
    <row r="56" spans="1:12" s="209" customFormat="1" ht="15.75" customHeight="1">
      <c r="A56" s="64" t="s">
        <v>122</v>
      </c>
      <c r="B56" s="53">
        <f aca="true" t="shared" si="15" ref="B56:L56">SUM(B55:B55)</f>
        <v>0</v>
      </c>
      <c r="C56" s="53">
        <f t="shared" si="15"/>
        <v>0</v>
      </c>
      <c r="D56" s="53">
        <f t="shared" si="15"/>
        <v>0</v>
      </c>
      <c r="E56" s="53">
        <f t="shared" si="15"/>
        <v>0</v>
      </c>
      <c r="F56" s="53">
        <f t="shared" si="15"/>
        <v>0</v>
      </c>
      <c r="G56" s="53">
        <f t="shared" si="15"/>
        <v>0</v>
      </c>
      <c r="H56" s="53">
        <f t="shared" si="15"/>
        <v>0</v>
      </c>
      <c r="I56" s="53">
        <f t="shared" si="15"/>
        <v>0</v>
      </c>
      <c r="J56" s="53">
        <f t="shared" si="15"/>
        <v>0</v>
      </c>
      <c r="K56" s="53">
        <f t="shared" si="15"/>
        <v>0</v>
      </c>
      <c r="L56" s="53">
        <f t="shared" si="15"/>
        <v>0</v>
      </c>
    </row>
    <row r="57" spans="1:12" ht="15.75" customHeight="1">
      <c r="A57" s="64" t="s">
        <v>144</v>
      </c>
      <c r="B57" s="53"/>
      <c r="C57" s="53"/>
      <c r="D57" s="53"/>
      <c r="E57" s="53"/>
      <c r="F57" s="104"/>
      <c r="G57" s="53"/>
      <c r="H57" s="53"/>
      <c r="I57" s="53"/>
      <c r="J57" s="53"/>
      <c r="K57" s="53"/>
      <c r="L57" s="53"/>
    </row>
    <row r="58" spans="1:12" ht="15.75" customHeight="1">
      <c r="A58" s="64" t="s">
        <v>147</v>
      </c>
      <c r="B58" s="53">
        <v>6329</v>
      </c>
      <c r="C58" s="53">
        <v>1544</v>
      </c>
      <c r="D58" s="53">
        <v>5162</v>
      </c>
      <c r="E58" s="53"/>
      <c r="F58" s="104"/>
      <c r="G58" s="53"/>
      <c r="H58" s="53"/>
      <c r="I58" s="53"/>
      <c r="J58" s="53">
        <v>13035</v>
      </c>
      <c r="K58" s="53"/>
      <c r="L58" s="53">
        <f>SUM(J58:K58)</f>
        <v>13035</v>
      </c>
    </row>
    <row r="59" spans="1:12" ht="15.75" customHeight="1">
      <c r="A59" s="64"/>
      <c r="B59" s="53"/>
      <c r="C59" s="53"/>
      <c r="D59" s="53"/>
      <c r="E59" s="53"/>
      <c r="F59" s="104"/>
      <c r="G59" s="53"/>
      <c r="H59" s="53"/>
      <c r="I59" s="53"/>
      <c r="J59" s="53"/>
      <c r="K59" s="53"/>
      <c r="L59" s="53"/>
    </row>
    <row r="60" spans="1:12" ht="15.75" customHeight="1">
      <c r="A60" s="64" t="s">
        <v>122</v>
      </c>
      <c r="B60" s="53">
        <f>SUM(B58:B59)</f>
        <v>6329</v>
      </c>
      <c r="C60" s="53">
        <f aca="true" t="shared" si="16" ref="C60:L60">SUM(C58:C59)</f>
        <v>1544</v>
      </c>
      <c r="D60" s="53">
        <f t="shared" si="16"/>
        <v>5162</v>
      </c>
      <c r="E60" s="53">
        <f t="shared" si="16"/>
        <v>0</v>
      </c>
      <c r="F60" s="53">
        <f t="shared" si="16"/>
        <v>0</v>
      </c>
      <c r="G60" s="53">
        <f t="shared" si="16"/>
        <v>0</v>
      </c>
      <c r="H60" s="53">
        <f t="shared" si="16"/>
        <v>0</v>
      </c>
      <c r="I60" s="53">
        <f t="shared" si="16"/>
        <v>0</v>
      </c>
      <c r="J60" s="53">
        <f t="shared" si="16"/>
        <v>13035</v>
      </c>
      <c r="K60" s="53">
        <f t="shared" si="16"/>
        <v>0</v>
      </c>
      <c r="L60" s="53">
        <f t="shared" si="16"/>
        <v>13035</v>
      </c>
    </row>
    <row r="61" spans="1:12" s="221" customFormat="1" ht="15.75" customHeight="1">
      <c r="A61" s="211" t="s">
        <v>122</v>
      </c>
      <c r="B61" s="214">
        <f>SUM(B56+B60)</f>
        <v>6329</v>
      </c>
      <c r="C61" s="214">
        <f aca="true" t="shared" si="17" ref="C61:L61">SUM(C56+C60)</f>
        <v>1544</v>
      </c>
      <c r="D61" s="214">
        <f t="shared" si="17"/>
        <v>5162</v>
      </c>
      <c r="E61" s="214">
        <f t="shared" si="17"/>
        <v>0</v>
      </c>
      <c r="F61" s="214">
        <f t="shared" si="17"/>
        <v>0</v>
      </c>
      <c r="G61" s="214">
        <f t="shared" si="17"/>
        <v>0</v>
      </c>
      <c r="H61" s="214">
        <f t="shared" si="17"/>
        <v>0</v>
      </c>
      <c r="I61" s="214">
        <f t="shared" si="17"/>
        <v>0</v>
      </c>
      <c r="J61" s="214">
        <f t="shared" si="17"/>
        <v>13035</v>
      </c>
      <c r="K61" s="214">
        <f t="shared" si="17"/>
        <v>0</v>
      </c>
      <c r="L61" s="214">
        <f t="shared" si="17"/>
        <v>13035</v>
      </c>
    </row>
    <row r="62" spans="1:12" ht="15.75" customHeight="1">
      <c r="A62" s="206" t="s">
        <v>117</v>
      </c>
      <c r="B62" s="53"/>
      <c r="C62" s="53"/>
      <c r="D62" s="53"/>
      <c r="E62" s="53"/>
      <c r="F62" s="104"/>
      <c r="G62" s="53"/>
      <c r="H62" s="53"/>
      <c r="I62" s="53"/>
      <c r="J62" s="53"/>
      <c r="K62" s="53"/>
      <c r="L62" s="53"/>
    </row>
    <row r="63" spans="1:12" ht="15.75" customHeight="1">
      <c r="A63" s="64" t="s">
        <v>134</v>
      </c>
      <c r="B63" s="53"/>
      <c r="C63" s="53"/>
      <c r="D63" s="53"/>
      <c r="E63" s="53"/>
      <c r="F63" s="104"/>
      <c r="G63" s="53"/>
      <c r="H63" s="53"/>
      <c r="I63" s="53"/>
      <c r="J63" s="53"/>
      <c r="K63" s="53"/>
      <c r="L63" s="53"/>
    </row>
    <row r="64" spans="1:12" ht="15.75" customHeight="1">
      <c r="A64" s="68" t="s">
        <v>573</v>
      </c>
      <c r="B64" s="70">
        <v>10306</v>
      </c>
      <c r="C64" s="70">
        <v>2783</v>
      </c>
      <c r="D64" s="70">
        <v>4885</v>
      </c>
      <c r="E64" s="53"/>
      <c r="F64" s="104"/>
      <c r="G64" s="53"/>
      <c r="H64" s="53"/>
      <c r="I64" s="53"/>
      <c r="J64" s="53">
        <f>SUM(B64:F64)</f>
        <v>17974</v>
      </c>
      <c r="K64" s="53"/>
      <c r="L64" s="53">
        <f>SUM(J64:K64)</f>
        <v>17974</v>
      </c>
    </row>
    <row r="65" spans="1:12" ht="15.75" customHeight="1">
      <c r="A65" s="68" t="s">
        <v>574</v>
      </c>
      <c r="B65" s="70">
        <v>9210</v>
      </c>
      <c r="C65" s="70">
        <v>2487</v>
      </c>
      <c r="D65" s="70">
        <v>3910</v>
      </c>
      <c r="E65" s="53"/>
      <c r="F65" s="104"/>
      <c r="G65" s="53"/>
      <c r="H65" s="53"/>
      <c r="I65" s="53"/>
      <c r="J65" s="53">
        <f aca="true" t="shared" si="18" ref="J65:J80">SUM(B65:F65)</f>
        <v>15607</v>
      </c>
      <c r="K65" s="53"/>
      <c r="L65" s="53">
        <f aca="true" t="shared" si="19" ref="L65:L80">SUM(J65:K65)</f>
        <v>15607</v>
      </c>
    </row>
    <row r="66" spans="1:12" ht="15.75" customHeight="1">
      <c r="A66" s="68" t="s">
        <v>575</v>
      </c>
      <c r="B66" s="70">
        <v>8261</v>
      </c>
      <c r="C66" s="70">
        <v>2209</v>
      </c>
      <c r="D66" s="70">
        <v>110</v>
      </c>
      <c r="E66" s="53"/>
      <c r="F66" s="104"/>
      <c r="G66" s="53"/>
      <c r="H66" s="53"/>
      <c r="I66" s="53"/>
      <c r="J66" s="53">
        <f t="shared" si="18"/>
        <v>10580</v>
      </c>
      <c r="K66" s="53"/>
      <c r="L66" s="53">
        <f t="shared" si="19"/>
        <v>10580</v>
      </c>
    </row>
    <row r="67" spans="1:12" ht="15.75" customHeight="1">
      <c r="A67" s="68" t="s">
        <v>576</v>
      </c>
      <c r="B67" s="70">
        <v>7354</v>
      </c>
      <c r="C67" s="70">
        <v>1986</v>
      </c>
      <c r="D67" s="70">
        <v>38006</v>
      </c>
      <c r="E67" s="53"/>
      <c r="F67" s="104"/>
      <c r="G67" s="53"/>
      <c r="H67" s="53"/>
      <c r="I67" s="53"/>
      <c r="J67" s="53">
        <f t="shared" si="18"/>
        <v>47346</v>
      </c>
      <c r="K67" s="53"/>
      <c r="L67" s="53">
        <f t="shared" si="19"/>
        <v>47346</v>
      </c>
    </row>
    <row r="68" spans="1:12" ht="15.75" customHeight="1">
      <c r="A68" s="68" t="s">
        <v>577</v>
      </c>
      <c r="B68" s="70">
        <v>18819</v>
      </c>
      <c r="C68" s="70">
        <v>5081</v>
      </c>
      <c r="D68" s="70">
        <v>915</v>
      </c>
      <c r="E68" s="53"/>
      <c r="F68" s="104"/>
      <c r="G68" s="53"/>
      <c r="H68" s="53"/>
      <c r="I68" s="53"/>
      <c r="J68" s="53">
        <f t="shared" si="18"/>
        <v>24815</v>
      </c>
      <c r="K68" s="53"/>
      <c r="L68" s="53">
        <f t="shared" si="19"/>
        <v>24815</v>
      </c>
    </row>
    <row r="69" spans="1:12" ht="15.75" customHeight="1">
      <c r="A69" s="68" t="s">
        <v>578</v>
      </c>
      <c r="B69" s="70">
        <v>8486</v>
      </c>
      <c r="C69" s="70">
        <v>2283</v>
      </c>
      <c r="D69" s="70">
        <v>2430</v>
      </c>
      <c r="E69" s="53"/>
      <c r="F69" s="104"/>
      <c r="G69" s="53"/>
      <c r="H69" s="53"/>
      <c r="I69" s="53"/>
      <c r="J69" s="53">
        <f t="shared" si="18"/>
        <v>13199</v>
      </c>
      <c r="K69" s="53"/>
      <c r="L69" s="53">
        <f t="shared" si="19"/>
        <v>13199</v>
      </c>
    </row>
    <row r="70" spans="1:12" s="209" customFormat="1" ht="15.75" customHeight="1">
      <c r="A70" s="64" t="s">
        <v>122</v>
      </c>
      <c r="B70" s="53">
        <f>SUM(B64:B69)</f>
        <v>62436</v>
      </c>
      <c r="C70" s="53">
        <f aca="true" t="shared" si="20" ref="C70:L70">SUM(C64:C69)</f>
        <v>16829</v>
      </c>
      <c r="D70" s="53">
        <f t="shared" si="20"/>
        <v>50256</v>
      </c>
      <c r="E70" s="53">
        <f t="shared" si="20"/>
        <v>0</v>
      </c>
      <c r="F70" s="53">
        <f t="shared" si="20"/>
        <v>0</v>
      </c>
      <c r="G70" s="53">
        <f t="shared" si="20"/>
        <v>0</v>
      </c>
      <c r="H70" s="53">
        <f t="shared" si="20"/>
        <v>0</v>
      </c>
      <c r="I70" s="53">
        <f t="shared" si="20"/>
        <v>0</v>
      </c>
      <c r="J70" s="53">
        <f t="shared" si="20"/>
        <v>129521</v>
      </c>
      <c r="K70" s="53">
        <f t="shared" si="20"/>
        <v>0</v>
      </c>
      <c r="L70" s="53">
        <f t="shared" si="20"/>
        <v>129521</v>
      </c>
    </row>
    <row r="71" spans="1:12" ht="15.75" customHeight="1">
      <c r="A71" s="50"/>
      <c r="B71" s="70"/>
      <c r="C71" s="70"/>
      <c r="D71" s="70"/>
      <c r="E71" s="53"/>
      <c r="F71" s="104"/>
      <c r="G71" s="53"/>
      <c r="H71" s="53"/>
      <c r="I71" s="53"/>
      <c r="J71" s="53">
        <f t="shared" si="18"/>
        <v>0</v>
      </c>
      <c r="K71" s="53"/>
      <c r="L71" s="53">
        <f t="shared" si="19"/>
        <v>0</v>
      </c>
    </row>
    <row r="72" spans="1:12" ht="15.75" customHeight="1">
      <c r="A72" s="64" t="s">
        <v>144</v>
      </c>
      <c r="B72" s="70"/>
      <c r="C72" s="70"/>
      <c r="D72" s="70"/>
      <c r="E72" s="53"/>
      <c r="F72" s="104"/>
      <c r="G72" s="53"/>
      <c r="H72" s="53"/>
      <c r="I72" s="53"/>
      <c r="J72" s="53">
        <f t="shared" si="18"/>
        <v>0</v>
      </c>
      <c r="K72" s="53"/>
      <c r="L72" s="53">
        <f t="shared" si="19"/>
        <v>0</v>
      </c>
    </row>
    <row r="73" spans="1:12" ht="15.75" customHeight="1">
      <c r="A73" s="68" t="s">
        <v>579</v>
      </c>
      <c r="B73" s="70">
        <v>22590</v>
      </c>
      <c r="C73" s="70">
        <v>6067</v>
      </c>
      <c r="D73" s="70">
        <v>27522</v>
      </c>
      <c r="E73" s="70">
        <v>1129</v>
      </c>
      <c r="F73" s="122"/>
      <c r="G73" s="53"/>
      <c r="H73" s="53">
        <v>2300</v>
      </c>
      <c r="I73" s="53"/>
      <c r="J73" s="53">
        <f t="shared" si="18"/>
        <v>57308</v>
      </c>
      <c r="K73" s="53">
        <f>SUM(G73:I73)</f>
        <v>2300</v>
      </c>
      <c r="L73" s="53">
        <f t="shared" si="19"/>
        <v>59608</v>
      </c>
    </row>
    <row r="74" spans="1:12" ht="15.75" customHeight="1">
      <c r="A74" s="68" t="s">
        <v>580</v>
      </c>
      <c r="B74" s="70">
        <v>21520</v>
      </c>
      <c r="C74" s="70">
        <v>5711</v>
      </c>
      <c r="D74" s="70">
        <v>28252</v>
      </c>
      <c r="E74" s="70">
        <v>1128</v>
      </c>
      <c r="F74" s="122">
        <v>40</v>
      </c>
      <c r="G74" s="53"/>
      <c r="H74" s="53"/>
      <c r="I74" s="53"/>
      <c r="J74" s="53">
        <f t="shared" si="18"/>
        <v>56651</v>
      </c>
      <c r="K74" s="53">
        <f>SUM(G74:I74)</f>
        <v>0</v>
      </c>
      <c r="L74" s="53">
        <f t="shared" si="19"/>
        <v>56651</v>
      </c>
    </row>
    <row r="75" spans="1:12" ht="15.75" customHeight="1">
      <c r="A75" s="68" t="s">
        <v>581</v>
      </c>
      <c r="B75" s="70">
        <v>12218</v>
      </c>
      <c r="C75" s="70">
        <v>3299</v>
      </c>
      <c r="D75" s="70">
        <v>2910</v>
      </c>
      <c r="E75" s="53"/>
      <c r="F75" s="104">
        <v>214</v>
      </c>
      <c r="G75" s="53"/>
      <c r="H75" s="53"/>
      <c r="I75" s="53"/>
      <c r="J75" s="53">
        <f t="shared" si="18"/>
        <v>18641</v>
      </c>
      <c r="K75" s="53"/>
      <c r="L75" s="53">
        <f t="shared" si="19"/>
        <v>18641</v>
      </c>
    </row>
    <row r="76" spans="1:12" ht="15.75" customHeight="1">
      <c r="A76" s="68" t="s">
        <v>582</v>
      </c>
      <c r="B76" s="70">
        <v>2825</v>
      </c>
      <c r="C76" s="70">
        <v>756</v>
      </c>
      <c r="D76" s="70">
        <v>140</v>
      </c>
      <c r="E76" s="53"/>
      <c r="F76" s="104"/>
      <c r="G76" s="53"/>
      <c r="H76" s="53"/>
      <c r="I76" s="53"/>
      <c r="J76" s="53">
        <f t="shared" si="18"/>
        <v>3721</v>
      </c>
      <c r="K76" s="53"/>
      <c r="L76" s="53">
        <f t="shared" si="19"/>
        <v>3721</v>
      </c>
    </row>
    <row r="77" spans="1:12" ht="15.75" customHeight="1">
      <c r="A77" s="68" t="s">
        <v>583</v>
      </c>
      <c r="B77" s="70">
        <v>4348</v>
      </c>
      <c r="C77" s="70">
        <v>1151</v>
      </c>
      <c r="D77" s="70">
        <v>3040</v>
      </c>
      <c r="E77" s="53"/>
      <c r="F77" s="104"/>
      <c r="G77" s="53"/>
      <c r="H77" s="53"/>
      <c r="I77" s="53"/>
      <c r="J77" s="53">
        <f t="shared" si="18"/>
        <v>8539</v>
      </c>
      <c r="K77" s="53"/>
      <c r="L77" s="53">
        <f t="shared" si="19"/>
        <v>8539</v>
      </c>
    </row>
    <row r="78" spans="1:12" ht="15.75" customHeight="1">
      <c r="A78" s="68" t="s">
        <v>584</v>
      </c>
      <c r="B78" s="70">
        <v>4835</v>
      </c>
      <c r="C78" s="70">
        <v>1305</v>
      </c>
      <c r="D78" s="70">
        <v>1453</v>
      </c>
      <c r="E78" s="53"/>
      <c r="F78" s="104"/>
      <c r="G78" s="53"/>
      <c r="H78" s="53"/>
      <c r="I78" s="53"/>
      <c r="J78" s="53">
        <f t="shared" si="18"/>
        <v>7593</v>
      </c>
      <c r="K78" s="53"/>
      <c r="L78" s="53">
        <f t="shared" si="19"/>
        <v>7593</v>
      </c>
    </row>
    <row r="79" spans="1:12" ht="15.75" customHeight="1">
      <c r="A79" s="68" t="s">
        <v>585</v>
      </c>
      <c r="B79" s="70">
        <v>2974</v>
      </c>
      <c r="C79" s="70">
        <v>761</v>
      </c>
      <c r="D79" s="70">
        <v>1162</v>
      </c>
      <c r="E79" s="53"/>
      <c r="F79" s="104"/>
      <c r="G79" s="53"/>
      <c r="H79" s="53"/>
      <c r="I79" s="53"/>
      <c r="J79" s="53">
        <f t="shared" si="18"/>
        <v>4897</v>
      </c>
      <c r="K79" s="53"/>
      <c r="L79" s="53">
        <f t="shared" si="19"/>
        <v>4897</v>
      </c>
    </row>
    <row r="80" spans="1:12" ht="15.75" customHeight="1">
      <c r="A80" s="68" t="s">
        <v>586</v>
      </c>
      <c r="B80" s="70">
        <v>5710</v>
      </c>
      <c r="C80" s="70">
        <v>1531</v>
      </c>
      <c r="D80" s="70">
        <v>9695</v>
      </c>
      <c r="E80" s="53"/>
      <c r="F80" s="104"/>
      <c r="G80" s="53"/>
      <c r="H80" s="53"/>
      <c r="I80" s="53"/>
      <c r="J80" s="53">
        <f t="shared" si="18"/>
        <v>16936</v>
      </c>
      <c r="K80" s="53"/>
      <c r="L80" s="53">
        <f t="shared" si="19"/>
        <v>16936</v>
      </c>
    </row>
    <row r="81" spans="1:12" s="209" customFormat="1" ht="15.75" customHeight="1">
      <c r="A81" s="64" t="s">
        <v>4</v>
      </c>
      <c r="B81" s="53">
        <f>SUM(B73:B80)</f>
        <v>77020</v>
      </c>
      <c r="C81" s="53">
        <f aca="true" t="shared" si="21" ref="C81:L81">SUM(C73:C80)</f>
        <v>20581</v>
      </c>
      <c r="D81" s="53">
        <f>SUM(D73:D80)</f>
        <v>74174</v>
      </c>
      <c r="E81" s="53">
        <f t="shared" si="21"/>
        <v>2257</v>
      </c>
      <c r="F81" s="53">
        <f t="shared" si="21"/>
        <v>254</v>
      </c>
      <c r="G81" s="53"/>
      <c r="H81" s="53">
        <f t="shared" si="21"/>
        <v>2300</v>
      </c>
      <c r="I81" s="53">
        <f t="shared" si="21"/>
        <v>0</v>
      </c>
      <c r="J81" s="53">
        <f t="shared" si="21"/>
        <v>174286</v>
      </c>
      <c r="K81" s="53">
        <f t="shared" si="21"/>
        <v>2300</v>
      </c>
      <c r="L81" s="53">
        <f t="shared" si="21"/>
        <v>176586</v>
      </c>
    </row>
    <row r="82" spans="1:12" s="210" customFormat="1" ht="15.75" customHeight="1">
      <c r="A82" s="211" t="s">
        <v>122</v>
      </c>
      <c r="B82" s="214">
        <f>SUM(B70+B81)</f>
        <v>139456</v>
      </c>
      <c r="C82" s="214">
        <f aca="true" t="shared" si="22" ref="C82:L82">SUM(C70+C81)</f>
        <v>37410</v>
      </c>
      <c r="D82" s="214">
        <f t="shared" si="22"/>
        <v>124430</v>
      </c>
      <c r="E82" s="214">
        <f t="shared" si="22"/>
        <v>2257</v>
      </c>
      <c r="F82" s="214">
        <f t="shared" si="22"/>
        <v>254</v>
      </c>
      <c r="G82" s="214">
        <f t="shared" si="22"/>
        <v>0</v>
      </c>
      <c r="H82" s="214">
        <f t="shared" si="22"/>
        <v>2300</v>
      </c>
      <c r="I82" s="214">
        <f t="shared" si="22"/>
        <v>0</v>
      </c>
      <c r="J82" s="214">
        <f t="shared" si="22"/>
        <v>303807</v>
      </c>
      <c r="K82" s="214">
        <f t="shared" si="22"/>
        <v>2300</v>
      </c>
      <c r="L82" s="214">
        <f t="shared" si="22"/>
        <v>306107</v>
      </c>
    </row>
    <row r="83" spans="1:12" ht="15.75" customHeight="1">
      <c r="A83" s="50"/>
      <c r="B83" s="53"/>
      <c r="C83" s="53"/>
      <c r="D83" s="53"/>
      <c r="E83" s="53"/>
      <c r="F83" s="104"/>
      <c r="G83" s="53"/>
      <c r="H83" s="53"/>
      <c r="I83" s="53"/>
      <c r="J83" s="53"/>
      <c r="K83" s="53"/>
      <c r="L83" s="53"/>
    </row>
    <row r="84" spans="1:12" ht="15.75" customHeight="1">
      <c r="A84" s="206" t="s">
        <v>587</v>
      </c>
      <c r="B84" s="53"/>
      <c r="C84" s="53"/>
      <c r="D84" s="53"/>
      <c r="E84" s="53"/>
      <c r="F84" s="104"/>
      <c r="G84" s="53"/>
      <c r="H84" s="53"/>
      <c r="I84" s="53"/>
      <c r="J84" s="53"/>
      <c r="K84" s="53"/>
      <c r="L84" s="53"/>
    </row>
    <row r="85" spans="1:12" ht="15.75" customHeight="1">
      <c r="A85" s="64" t="s">
        <v>134</v>
      </c>
      <c r="B85" s="53"/>
      <c r="C85" s="53"/>
      <c r="D85" s="53"/>
      <c r="E85" s="53"/>
      <c r="F85" s="104"/>
      <c r="G85" s="53"/>
      <c r="H85" s="53"/>
      <c r="I85" s="53"/>
      <c r="J85" s="53"/>
      <c r="K85" s="53"/>
      <c r="L85" s="53"/>
    </row>
    <row r="86" spans="1:12" s="209" customFormat="1" ht="15.75" customHeight="1">
      <c r="A86" s="64" t="s">
        <v>4</v>
      </c>
      <c r="B86" s="53">
        <f>SUM(B85)</f>
        <v>0</v>
      </c>
      <c r="C86" s="53">
        <f aca="true" t="shared" si="23" ref="C86:L86">SUM(C85)</f>
        <v>0</v>
      </c>
      <c r="D86" s="53">
        <f t="shared" si="23"/>
        <v>0</v>
      </c>
      <c r="E86" s="53">
        <f t="shared" si="23"/>
        <v>0</v>
      </c>
      <c r="F86" s="53">
        <f t="shared" si="23"/>
        <v>0</v>
      </c>
      <c r="G86" s="53">
        <f t="shared" si="23"/>
        <v>0</v>
      </c>
      <c r="H86" s="53">
        <f t="shared" si="23"/>
        <v>0</v>
      </c>
      <c r="I86" s="53">
        <f t="shared" si="23"/>
        <v>0</v>
      </c>
      <c r="J86" s="53">
        <f t="shared" si="23"/>
        <v>0</v>
      </c>
      <c r="K86" s="53">
        <f t="shared" si="23"/>
        <v>0</v>
      </c>
      <c r="L86" s="53">
        <f t="shared" si="23"/>
        <v>0</v>
      </c>
    </row>
    <row r="87" spans="1:12" ht="15.75" customHeight="1">
      <c r="A87" s="64" t="s">
        <v>144</v>
      </c>
      <c r="B87" s="53"/>
      <c r="C87" s="53"/>
      <c r="D87" s="53"/>
      <c r="E87" s="53"/>
      <c r="F87" s="104"/>
      <c r="G87" s="53"/>
      <c r="H87" s="53"/>
      <c r="I87" s="53"/>
      <c r="J87" s="53"/>
      <c r="K87" s="53"/>
      <c r="L87" s="53"/>
    </row>
    <row r="88" spans="1:12" ht="16.5" customHeight="1">
      <c r="A88" s="68" t="s">
        <v>579</v>
      </c>
      <c r="B88" s="70">
        <v>36025</v>
      </c>
      <c r="C88" s="70">
        <v>9686</v>
      </c>
      <c r="D88" s="70">
        <v>43021</v>
      </c>
      <c r="E88" s="70">
        <v>1546</v>
      </c>
      <c r="F88" s="122"/>
      <c r="G88" s="70"/>
      <c r="H88" s="70">
        <v>1200</v>
      </c>
      <c r="I88" s="70"/>
      <c r="J88" s="70">
        <f>SUM(B88:F88)</f>
        <v>90278</v>
      </c>
      <c r="K88" s="70">
        <v>1200</v>
      </c>
      <c r="L88" s="70">
        <f>SUM(J88:K88)</f>
        <v>91478</v>
      </c>
    </row>
    <row r="89" spans="1:12" s="209" customFormat="1" ht="15" customHeight="1">
      <c r="A89" s="64" t="s">
        <v>4</v>
      </c>
      <c r="B89" s="53">
        <f>SUM(B88)</f>
        <v>36025</v>
      </c>
      <c r="C89" s="53">
        <f aca="true" t="shared" si="24" ref="C89:L89">SUM(C88)</f>
        <v>9686</v>
      </c>
      <c r="D89" s="53">
        <f t="shared" si="24"/>
        <v>43021</v>
      </c>
      <c r="E89" s="53">
        <f t="shared" si="24"/>
        <v>1546</v>
      </c>
      <c r="F89" s="53">
        <f t="shared" si="24"/>
        <v>0</v>
      </c>
      <c r="G89" s="53">
        <f t="shared" si="24"/>
        <v>0</v>
      </c>
      <c r="H89" s="53">
        <f t="shared" si="24"/>
        <v>1200</v>
      </c>
      <c r="I89" s="53">
        <f t="shared" si="24"/>
        <v>0</v>
      </c>
      <c r="J89" s="53">
        <f t="shared" si="24"/>
        <v>90278</v>
      </c>
      <c r="K89" s="53">
        <f t="shared" si="24"/>
        <v>1200</v>
      </c>
      <c r="L89" s="53">
        <f t="shared" si="24"/>
        <v>91478</v>
      </c>
    </row>
    <row r="90" spans="1:12" s="216" customFormat="1" ht="15.75" customHeight="1">
      <c r="A90" s="215" t="s">
        <v>122</v>
      </c>
      <c r="B90" s="212">
        <f>SUM(B86+B89)</f>
        <v>36025</v>
      </c>
      <c r="C90" s="212">
        <f aca="true" t="shared" si="25" ref="C90:L90">SUM(C86+C89)</f>
        <v>9686</v>
      </c>
      <c r="D90" s="212">
        <f t="shared" si="25"/>
        <v>43021</v>
      </c>
      <c r="E90" s="212">
        <f t="shared" si="25"/>
        <v>1546</v>
      </c>
      <c r="F90" s="212">
        <f t="shared" si="25"/>
        <v>0</v>
      </c>
      <c r="G90" s="212">
        <f t="shared" si="25"/>
        <v>0</v>
      </c>
      <c r="H90" s="212">
        <f t="shared" si="25"/>
        <v>1200</v>
      </c>
      <c r="I90" s="212">
        <f t="shared" si="25"/>
        <v>0</v>
      </c>
      <c r="J90" s="212">
        <f t="shared" si="25"/>
        <v>90278</v>
      </c>
      <c r="K90" s="212">
        <f t="shared" si="25"/>
        <v>1200</v>
      </c>
      <c r="L90" s="212">
        <f t="shared" si="25"/>
        <v>91478</v>
      </c>
    </row>
    <row r="91" spans="1:12" s="217" customFormat="1" ht="15.75" customHeight="1">
      <c r="A91" s="207" t="s">
        <v>588</v>
      </c>
      <c r="B91" s="66">
        <f>SUM(B24+B33+B42+B51+B61+B82+B90)</f>
        <v>653713</v>
      </c>
      <c r="C91" s="66">
        <f aca="true" t="shared" si="26" ref="C91:L91">SUM(C24+C33+C42+C51+C61+C82+C90)</f>
        <v>186373</v>
      </c>
      <c r="D91" s="66">
        <f t="shared" si="26"/>
        <v>500372</v>
      </c>
      <c r="E91" s="66">
        <f t="shared" si="26"/>
        <v>3803</v>
      </c>
      <c r="F91" s="66">
        <f t="shared" si="26"/>
        <v>254</v>
      </c>
      <c r="G91" s="66">
        <f t="shared" si="26"/>
        <v>0</v>
      </c>
      <c r="H91" s="66">
        <f t="shared" si="26"/>
        <v>3500</v>
      </c>
      <c r="I91" s="66">
        <f t="shared" si="26"/>
        <v>0</v>
      </c>
      <c r="J91" s="66">
        <f t="shared" si="26"/>
        <v>1344515</v>
      </c>
      <c r="K91" s="66">
        <f t="shared" si="26"/>
        <v>3500</v>
      </c>
      <c r="L91" s="66">
        <f t="shared" si="26"/>
        <v>1348015</v>
      </c>
    </row>
    <row r="92" spans="1:12" s="217" customFormat="1" ht="15.75" customHeight="1">
      <c r="A92" s="207" t="s">
        <v>148</v>
      </c>
      <c r="B92" s="66"/>
      <c r="C92" s="66"/>
      <c r="D92" s="66"/>
      <c r="E92" s="66"/>
      <c r="F92" s="105"/>
      <c r="G92" s="66"/>
      <c r="H92" s="66"/>
      <c r="I92" s="66"/>
      <c r="J92" s="66"/>
      <c r="K92" s="66"/>
      <c r="L92" s="66"/>
    </row>
    <row r="93" spans="1:12" s="217" customFormat="1" ht="15.75" customHeight="1">
      <c r="A93" s="207" t="s">
        <v>134</v>
      </c>
      <c r="B93" s="66">
        <f>SUM(B19+B30+B37+B47+B56+B70+B86)</f>
        <v>534339</v>
      </c>
      <c r="C93" s="66">
        <f aca="true" t="shared" si="27" ref="C93:L93">SUM(C19+C30+C37+C47+C56+C70+C86)</f>
        <v>154562</v>
      </c>
      <c r="D93" s="66">
        <f t="shared" si="27"/>
        <v>378015</v>
      </c>
      <c r="E93" s="66">
        <f t="shared" si="27"/>
        <v>0</v>
      </c>
      <c r="F93" s="66">
        <f t="shared" si="27"/>
        <v>0</v>
      </c>
      <c r="G93" s="66">
        <f t="shared" si="27"/>
        <v>0</v>
      </c>
      <c r="H93" s="66">
        <f t="shared" si="27"/>
        <v>0</v>
      </c>
      <c r="I93" s="66">
        <f t="shared" si="27"/>
        <v>0</v>
      </c>
      <c r="J93" s="66">
        <f t="shared" si="27"/>
        <v>1066916</v>
      </c>
      <c r="K93" s="66">
        <f t="shared" si="27"/>
        <v>0</v>
      </c>
      <c r="L93" s="66">
        <f t="shared" si="27"/>
        <v>1066916</v>
      </c>
    </row>
    <row r="94" spans="1:12" s="217" customFormat="1" ht="15.75" customHeight="1">
      <c r="A94" s="207" t="s">
        <v>149</v>
      </c>
      <c r="B94" s="66">
        <f aca="true" t="shared" si="28" ref="B94:L94">SUM(B23+B41+B50+B60+B81+B89)</f>
        <v>119374</v>
      </c>
      <c r="C94" s="66">
        <f t="shared" si="28"/>
        <v>31811</v>
      </c>
      <c r="D94" s="66">
        <f t="shared" si="28"/>
        <v>122357</v>
      </c>
      <c r="E94" s="66">
        <f t="shared" si="28"/>
        <v>3803</v>
      </c>
      <c r="F94" s="66">
        <f t="shared" si="28"/>
        <v>254</v>
      </c>
      <c r="G94" s="66">
        <f t="shared" si="28"/>
        <v>0</v>
      </c>
      <c r="H94" s="66">
        <f t="shared" si="28"/>
        <v>3500</v>
      </c>
      <c r="I94" s="66">
        <f t="shared" si="28"/>
        <v>0</v>
      </c>
      <c r="J94" s="66">
        <f t="shared" si="28"/>
        <v>277599</v>
      </c>
      <c r="K94" s="66">
        <f t="shared" si="28"/>
        <v>3500</v>
      </c>
      <c r="L94" s="66">
        <f t="shared" si="28"/>
        <v>281099</v>
      </c>
    </row>
    <row r="95" spans="1:12" s="1" customFormat="1" ht="15.75" customHeight="1">
      <c r="A95" s="64"/>
      <c r="B95" s="66"/>
      <c r="C95" s="66"/>
      <c r="D95" s="66"/>
      <c r="E95" s="66"/>
      <c r="F95" s="105"/>
      <c r="G95" s="66"/>
      <c r="H95" s="66"/>
      <c r="I95" s="66"/>
      <c r="J95" s="66"/>
      <c r="K95" s="66"/>
      <c r="L95" s="66"/>
    </row>
    <row r="96" spans="1:12" s="1" customFormat="1" ht="15.75" customHeight="1">
      <c r="A96" s="230" t="s">
        <v>51</v>
      </c>
      <c r="B96" s="66"/>
      <c r="C96" s="66"/>
      <c r="D96" s="66"/>
      <c r="E96" s="66"/>
      <c r="F96" s="105"/>
      <c r="G96" s="66"/>
      <c r="H96" s="66"/>
      <c r="I96" s="66"/>
      <c r="J96" s="66"/>
      <c r="K96" s="66"/>
      <c r="L96" s="66"/>
    </row>
    <row r="97" spans="1:12" s="1" customFormat="1" ht="15.75" customHeight="1">
      <c r="A97" s="86" t="s">
        <v>134</v>
      </c>
      <c r="B97" s="66"/>
      <c r="C97" s="66"/>
      <c r="D97" s="66"/>
      <c r="E97" s="66"/>
      <c r="F97" s="105"/>
      <c r="G97" s="66"/>
      <c r="H97" s="66"/>
      <c r="I97" s="66"/>
      <c r="J97" s="66"/>
      <c r="K97" s="66"/>
      <c r="L97" s="66"/>
    </row>
    <row r="98" spans="1:12" s="1" customFormat="1" ht="15.75" customHeight="1">
      <c r="A98" s="68" t="s">
        <v>150</v>
      </c>
      <c r="B98" s="70">
        <v>16989</v>
      </c>
      <c r="C98" s="70">
        <v>4587</v>
      </c>
      <c r="D98" s="70"/>
      <c r="E98" s="70"/>
      <c r="F98" s="122"/>
      <c r="G98" s="70"/>
      <c r="H98" s="70"/>
      <c r="I98" s="70"/>
      <c r="J98" s="70">
        <v>21576</v>
      </c>
      <c r="K98" s="70"/>
      <c r="L98" s="70">
        <f>SUM(J98:K98)</f>
        <v>21576</v>
      </c>
    </row>
    <row r="99" spans="1:12" s="1" customFormat="1" ht="24" customHeight="1">
      <c r="A99" s="106" t="s">
        <v>589</v>
      </c>
      <c r="B99" s="70"/>
      <c r="C99" s="70"/>
      <c r="D99" s="70"/>
      <c r="E99" s="70">
        <v>3240</v>
      </c>
      <c r="F99" s="122"/>
      <c r="G99" s="70"/>
      <c r="H99" s="70"/>
      <c r="I99" s="70"/>
      <c r="J99" s="70">
        <v>3240</v>
      </c>
      <c r="K99" s="66"/>
      <c r="L99" s="70">
        <f aca="true" t="shared" si="29" ref="L99:L132">SUM(J99:K99)</f>
        <v>3240</v>
      </c>
    </row>
    <row r="100" spans="1:12" s="1" customFormat="1" ht="15.75" customHeight="1">
      <c r="A100" s="106" t="s">
        <v>151</v>
      </c>
      <c r="B100" s="66"/>
      <c r="C100" s="66"/>
      <c r="D100" s="66"/>
      <c r="E100" s="66"/>
      <c r="F100" s="105"/>
      <c r="G100" s="66"/>
      <c r="H100" s="66"/>
      <c r="I100" s="66"/>
      <c r="J100" s="66"/>
      <c r="K100" s="66"/>
      <c r="L100" s="70">
        <f t="shared" si="29"/>
        <v>0</v>
      </c>
    </row>
    <row r="101" spans="1:12" s="1" customFormat="1" ht="15.75" customHeight="1">
      <c r="A101" s="106" t="s">
        <v>152</v>
      </c>
      <c r="B101" s="70"/>
      <c r="C101" s="70"/>
      <c r="D101" s="70">
        <v>15213</v>
      </c>
      <c r="E101" s="70"/>
      <c r="F101" s="122"/>
      <c r="G101" s="70"/>
      <c r="H101" s="70"/>
      <c r="I101" s="70"/>
      <c r="J101" s="70">
        <v>15213</v>
      </c>
      <c r="K101" s="70"/>
      <c r="L101" s="70">
        <f t="shared" si="29"/>
        <v>15213</v>
      </c>
    </row>
    <row r="102" spans="1:12" s="1" customFormat="1" ht="15.75" customHeight="1">
      <c r="A102" s="106" t="s">
        <v>153</v>
      </c>
      <c r="B102" s="70"/>
      <c r="C102" s="70"/>
      <c r="D102" s="70"/>
      <c r="E102" s="70"/>
      <c r="F102" s="122"/>
      <c r="G102" s="70"/>
      <c r="H102" s="70"/>
      <c r="I102" s="70"/>
      <c r="J102" s="70"/>
      <c r="K102" s="70"/>
      <c r="L102" s="70">
        <f t="shared" si="29"/>
        <v>0</v>
      </c>
    </row>
    <row r="103" spans="1:12" ht="15.75" customHeight="1">
      <c r="A103" s="106" t="s">
        <v>56</v>
      </c>
      <c r="B103" s="70"/>
      <c r="C103" s="70"/>
      <c r="D103" s="70"/>
      <c r="E103" s="70"/>
      <c r="F103" s="122"/>
      <c r="G103" s="70"/>
      <c r="H103" s="70"/>
      <c r="I103" s="70"/>
      <c r="J103" s="70"/>
      <c r="K103" s="70"/>
      <c r="L103" s="70">
        <f t="shared" si="29"/>
        <v>0</v>
      </c>
    </row>
    <row r="104" spans="1:12" ht="15.75" customHeight="1">
      <c r="A104" s="106" t="s">
        <v>58</v>
      </c>
      <c r="B104" s="70"/>
      <c r="C104" s="70"/>
      <c r="D104" s="70">
        <v>105908</v>
      </c>
      <c r="E104" s="70"/>
      <c r="F104" s="122"/>
      <c r="G104" s="70"/>
      <c r="H104" s="70"/>
      <c r="I104" s="70"/>
      <c r="J104" s="70">
        <v>105908</v>
      </c>
      <c r="K104" s="70"/>
      <c r="L104" s="70">
        <f t="shared" si="29"/>
        <v>105908</v>
      </c>
    </row>
    <row r="105" spans="1:12" ht="15.75" customHeight="1">
      <c r="A105" s="106" t="s">
        <v>154</v>
      </c>
      <c r="B105" s="70"/>
      <c r="C105" s="70"/>
      <c r="D105" s="70"/>
      <c r="E105" s="70"/>
      <c r="F105" s="122"/>
      <c r="G105" s="70"/>
      <c r="H105" s="70"/>
      <c r="I105" s="70"/>
      <c r="J105" s="70"/>
      <c r="K105" s="70"/>
      <c r="L105" s="70">
        <f t="shared" si="29"/>
        <v>0</v>
      </c>
    </row>
    <row r="106" spans="1:12" ht="22.5" customHeight="1">
      <c r="A106" s="106" t="s">
        <v>104</v>
      </c>
      <c r="B106" s="70"/>
      <c r="C106" s="70"/>
      <c r="D106" s="70">
        <v>70551</v>
      </c>
      <c r="E106" s="70">
        <v>74787</v>
      </c>
      <c r="F106" s="122"/>
      <c r="G106" s="70">
        <v>283495</v>
      </c>
      <c r="H106" s="70">
        <v>563427</v>
      </c>
      <c r="I106" s="70"/>
      <c r="J106" s="70">
        <v>145338</v>
      </c>
      <c r="K106" s="70">
        <v>846922</v>
      </c>
      <c r="L106" s="70">
        <f t="shared" si="29"/>
        <v>992260</v>
      </c>
    </row>
    <row r="107" spans="1:12" ht="28.5" customHeight="1">
      <c r="A107" s="106" t="s">
        <v>596</v>
      </c>
      <c r="B107" s="70"/>
      <c r="C107" s="70"/>
      <c r="D107" s="70"/>
      <c r="E107" s="70">
        <v>239016</v>
      </c>
      <c r="F107" s="122"/>
      <c r="G107" s="70"/>
      <c r="H107" s="70"/>
      <c r="I107" s="70"/>
      <c r="J107" s="70">
        <v>239016</v>
      </c>
      <c r="K107" s="70"/>
      <c r="L107" s="70">
        <f t="shared" si="29"/>
        <v>239016</v>
      </c>
    </row>
    <row r="108" spans="1:12" ht="15.75" customHeight="1">
      <c r="A108" s="106" t="s">
        <v>597</v>
      </c>
      <c r="B108" s="70"/>
      <c r="C108" s="70"/>
      <c r="D108" s="70"/>
      <c r="E108" s="70">
        <v>11815</v>
      </c>
      <c r="F108" s="122"/>
      <c r="G108" s="70"/>
      <c r="H108" s="70"/>
      <c r="I108" s="70"/>
      <c r="J108" s="70">
        <v>11815</v>
      </c>
      <c r="K108" s="70"/>
      <c r="L108" s="70">
        <f t="shared" si="29"/>
        <v>11815</v>
      </c>
    </row>
    <row r="109" spans="1:12" ht="15" customHeight="1">
      <c r="A109" s="106" t="s">
        <v>590</v>
      </c>
      <c r="B109" s="70"/>
      <c r="C109" s="70"/>
      <c r="D109" s="70"/>
      <c r="E109" s="70">
        <v>21504</v>
      </c>
      <c r="F109" s="122"/>
      <c r="G109" s="70"/>
      <c r="H109" s="70"/>
      <c r="I109" s="70"/>
      <c r="J109" s="70">
        <v>21504</v>
      </c>
      <c r="K109" s="70"/>
      <c r="L109" s="70">
        <f t="shared" si="29"/>
        <v>21504</v>
      </c>
    </row>
    <row r="110" spans="1:12" ht="23.25" customHeight="1">
      <c r="A110" s="106" t="s">
        <v>73</v>
      </c>
      <c r="B110" s="70"/>
      <c r="C110" s="70"/>
      <c r="D110" s="70"/>
      <c r="E110" s="70"/>
      <c r="F110" s="122"/>
      <c r="G110" s="70"/>
      <c r="H110" s="70"/>
      <c r="I110" s="70"/>
      <c r="J110" s="70"/>
      <c r="K110" s="70"/>
      <c r="L110" s="70">
        <f t="shared" si="29"/>
        <v>0</v>
      </c>
    </row>
    <row r="111" spans="1:12" ht="24.75" customHeight="1">
      <c r="A111" s="106" t="s">
        <v>74</v>
      </c>
      <c r="B111" s="70"/>
      <c r="C111" s="70"/>
      <c r="D111" s="70"/>
      <c r="E111" s="70"/>
      <c r="F111" s="122">
        <v>6710</v>
      </c>
      <c r="G111" s="70"/>
      <c r="H111" s="70"/>
      <c r="I111" s="70"/>
      <c r="J111" s="70">
        <v>6710</v>
      </c>
      <c r="K111" s="70"/>
      <c r="L111" s="70">
        <f t="shared" si="29"/>
        <v>6710</v>
      </c>
    </row>
    <row r="112" spans="1:12" ht="22.5" customHeight="1">
      <c r="A112" s="106" t="s">
        <v>78</v>
      </c>
      <c r="B112" s="70"/>
      <c r="C112" s="70"/>
      <c r="D112" s="70"/>
      <c r="E112" s="70"/>
      <c r="F112" s="122"/>
      <c r="G112" s="70"/>
      <c r="H112" s="70"/>
      <c r="I112" s="70"/>
      <c r="J112" s="70"/>
      <c r="K112" s="70"/>
      <c r="L112" s="70">
        <f t="shared" si="29"/>
        <v>0</v>
      </c>
    </row>
    <row r="113" spans="1:12" ht="23.25" customHeight="1">
      <c r="A113" s="106" t="s">
        <v>155</v>
      </c>
      <c r="B113" s="70"/>
      <c r="C113" s="70"/>
      <c r="D113" s="70"/>
      <c r="E113" s="70"/>
      <c r="F113" s="122"/>
      <c r="G113" s="70"/>
      <c r="H113" s="70"/>
      <c r="I113" s="70"/>
      <c r="J113" s="70"/>
      <c r="K113" s="70"/>
      <c r="L113" s="70">
        <f t="shared" si="29"/>
        <v>0</v>
      </c>
    </row>
    <row r="114" spans="1:12" ht="15.75" customHeight="1">
      <c r="A114" s="106" t="s">
        <v>85</v>
      </c>
      <c r="B114" s="70"/>
      <c r="C114" s="70"/>
      <c r="D114" s="70">
        <v>1500</v>
      </c>
      <c r="E114" s="70"/>
      <c r="F114" s="122"/>
      <c r="G114" s="70"/>
      <c r="H114" s="70"/>
      <c r="I114" s="70"/>
      <c r="J114" s="70">
        <v>1500</v>
      </c>
      <c r="K114" s="70"/>
      <c r="L114" s="70">
        <f t="shared" si="29"/>
        <v>1500</v>
      </c>
    </row>
    <row r="115" spans="1:12" ht="15.75" customHeight="1">
      <c r="A115" s="106" t="s">
        <v>86</v>
      </c>
      <c r="B115" s="70"/>
      <c r="C115" s="70"/>
      <c r="D115" s="70">
        <v>904</v>
      </c>
      <c r="E115" s="70">
        <v>10000</v>
      </c>
      <c r="F115" s="122"/>
      <c r="G115" s="70"/>
      <c r="H115" s="70"/>
      <c r="I115" s="70"/>
      <c r="J115" s="70">
        <v>10904</v>
      </c>
      <c r="K115" s="70"/>
      <c r="L115" s="70">
        <f t="shared" si="29"/>
        <v>10904</v>
      </c>
    </row>
    <row r="116" spans="1:12" ht="21" customHeight="1">
      <c r="A116" s="106" t="s">
        <v>594</v>
      </c>
      <c r="B116" s="70">
        <v>881</v>
      </c>
      <c r="C116" s="70">
        <v>119</v>
      </c>
      <c r="D116" s="70"/>
      <c r="E116" s="70"/>
      <c r="F116" s="122"/>
      <c r="G116" s="70"/>
      <c r="H116" s="70"/>
      <c r="I116" s="70"/>
      <c r="J116" s="70">
        <v>1000</v>
      </c>
      <c r="K116" s="70"/>
      <c r="L116" s="70">
        <f t="shared" si="29"/>
        <v>1000</v>
      </c>
    </row>
    <row r="117" spans="1:12" ht="21" customHeight="1">
      <c r="A117" s="106" t="s">
        <v>81</v>
      </c>
      <c r="B117" s="70"/>
      <c r="C117" s="70"/>
      <c r="D117" s="70"/>
      <c r="E117" s="70"/>
      <c r="F117" s="122"/>
      <c r="G117" s="70"/>
      <c r="H117" s="70"/>
      <c r="I117" s="70">
        <v>3000</v>
      </c>
      <c r="J117" s="70"/>
      <c r="K117" s="70">
        <v>3000</v>
      </c>
      <c r="L117" s="70">
        <f t="shared" si="29"/>
        <v>3000</v>
      </c>
    </row>
    <row r="118" spans="1:12" ht="27" customHeight="1">
      <c r="A118" s="106" t="s">
        <v>120</v>
      </c>
      <c r="B118" s="70"/>
      <c r="C118" s="70"/>
      <c r="D118" s="70"/>
      <c r="E118" s="70"/>
      <c r="F118" s="122"/>
      <c r="G118" s="70"/>
      <c r="H118" s="70"/>
      <c r="I118" s="70"/>
      <c r="J118" s="70"/>
      <c r="K118" s="70"/>
      <c r="L118" s="70">
        <f t="shared" si="29"/>
        <v>0</v>
      </c>
    </row>
    <row r="119" spans="1:12" s="222" customFormat="1" ht="15.75" customHeight="1">
      <c r="A119" s="77" t="s">
        <v>156</v>
      </c>
      <c r="B119" s="53">
        <f>SUM(B98:B118)</f>
        <v>17870</v>
      </c>
      <c r="C119" s="53">
        <f aca="true" t="shared" si="30" ref="C119:L119">SUM(C98:C118)</f>
        <v>4706</v>
      </c>
      <c r="D119" s="53">
        <f t="shared" si="30"/>
        <v>194076</v>
      </c>
      <c r="E119" s="53">
        <f t="shared" si="30"/>
        <v>360362</v>
      </c>
      <c r="F119" s="53">
        <f t="shared" si="30"/>
        <v>6710</v>
      </c>
      <c r="G119" s="53">
        <f t="shared" si="30"/>
        <v>283495</v>
      </c>
      <c r="H119" s="53">
        <f t="shared" si="30"/>
        <v>563427</v>
      </c>
      <c r="I119" s="53">
        <f t="shared" si="30"/>
        <v>3000</v>
      </c>
      <c r="J119" s="53">
        <f t="shared" si="30"/>
        <v>583724</v>
      </c>
      <c r="K119" s="53">
        <f t="shared" si="30"/>
        <v>849922</v>
      </c>
      <c r="L119" s="53">
        <f t="shared" si="30"/>
        <v>1433646</v>
      </c>
    </row>
    <row r="120" spans="1:12" ht="15.75" customHeight="1">
      <c r="A120" s="86" t="s">
        <v>144</v>
      </c>
      <c r="B120" s="70"/>
      <c r="C120" s="70"/>
      <c r="D120" s="70"/>
      <c r="E120" s="70"/>
      <c r="F120" s="122"/>
      <c r="G120" s="70"/>
      <c r="H120" s="70"/>
      <c r="I120" s="70"/>
      <c r="J120" s="70"/>
      <c r="K120" s="70"/>
      <c r="L120" s="70">
        <f t="shared" si="29"/>
        <v>0</v>
      </c>
    </row>
    <row r="121" spans="1:12" ht="15.75" customHeight="1">
      <c r="A121" s="68" t="s">
        <v>592</v>
      </c>
      <c r="B121" s="70"/>
      <c r="C121" s="70"/>
      <c r="D121" s="70"/>
      <c r="E121" s="70"/>
      <c r="F121" s="122">
        <v>100</v>
      </c>
      <c r="G121" s="70"/>
      <c r="H121" s="70"/>
      <c r="I121" s="70"/>
      <c r="J121" s="70">
        <v>100</v>
      </c>
      <c r="K121" s="70"/>
      <c r="L121" s="70">
        <f t="shared" si="29"/>
        <v>100</v>
      </c>
    </row>
    <row r="122" spans="1:12" ht="15.75" customHeight="1">
      <c r="A122" s="106" t="s">
        <v>593</v>
      </c>
      <c r="B122" s="70"/>
      <c r="C122" s="70"/>
      <c r="D122" s="70"/>
      <c r="E122" s="70">
        <v>5400</v>
      </c>
      <c r="F122" s="122"/>
      <c r="G122" s="70"/>
      <c r="H122" s="70"/>
      <c r="I122" s="70"/>
      <c r="J122" s="70">
        <v>5400</v>
      </c>
      <c r="K122" s="70"/>
      <c r="L122" s="70">
        <f t="shared" si="29"/>
        <v>5400</v>
      </c>
    </row>
    <row r="123" spans="1:12" ht="33.75" customHeight="1">
      <c r="A123" s="73" t="s">
        <v>591</v>
      </c>
      <c r="B123" s="70"/>
      <c r="C123" s="70"/>
      <c r="D123" s="70">
        <v>3098</v>
      </c>
      <c r="E123" s="70"/>
      <c r="F123" s="122"/>
      <c r="G123" s="70"/>
      <c r="H123" s="70"/>
      <c r="I123" s="70"/>
      <c r="J123" s="70">
        <v>3098</v>
      </c>
      <c r="K123" s="70"/>
      <c r="L123" s="70">
        <f t="shared" si="29"/>
        <v>3098</v>
      </c>
    </row>
    <row r="124" spans="1:12" ht="17.25" customHeight="1">
      <c r="A124" s="106" t="s">
        <v>65</v>
      </c>
      <c r="B124" s="70"/>
      <c r="C124" s="70"/>
      <c r="D124" s="70">
        <v>1000</v>
      </c>
      <c r="E124" s="70"/>
      <c r="F124" s="122"/>
      <c r="G124" s="70"/>
      <c r="H124" s="70"/>
      <c r="I124" s="70"/>
      <c r="J124" s="70">
        <v>1000</v>
      </c>
      <c r="K124" s="70"/>
      <c r="L124" s="70">
        <f t="shared" si="29"/>
        <v>1000</v>
      </c>
    </row>
    <row r="125" spans="1:12" ht="17.25" customHeight="1">
      <c r="A125" s="106" t="s">
        <v>80</v>
      </c>
      <c r="B125" s="70"/>
      <c r="C125" s="70"/>
      <c r="D125" s="70">
        <v>500</v>
      </c>
      <c r="E125" s="70"/>
      <c r="F125" s="122"/>
      <c r="G125" s="70"/>
      <c r="H125" s="70"/>
      <c r="I125" s="70"/>
      <c r="J125" s="70">
        <v>500</v>
      </c>
      <c r="K125" s="70"/>
      <c r="L125" s="70">
        <f t="shared" si="29"/>
        <v>500</v>
      </c>
    </row>
    <row r="126" spans="1:12" ht="25.5" customHeight="1">
      <c r="A126" s="106" t="s">
        <v>83</v>
      </c>
      <c r="B126" s="70"/>
      <c r="C126" s="70"/>
      <c r="D126" s="70">
        <v>500</v>
      </c>
      <c r="E126" s="70"/>
      <c r="F126" s="122"/>
      <c r="G126" s="70"/>
      <c r="H126" s="70"/>
      <c r="I126" s="70"/>
      <c r="J126" s="70">
        <v>500</v>
      </c>
      <c r="K126" s="70"/>
      <c r="L126" s="70">
        <f t="shared" si="29"/>
        <v>500</v>
      </c>
    </row>
    <row r="127" spans="1:12" ht="17.25" customHeight="1">
      <c r="A127" s="106" t="s">
        <v>84</v>
      </c>
      <c r="B127" s="70"/>
      <c r="C127" s="70"/>
      <c r="D127" s="70">
        <v>2160</v>
      </c>
      <c r="E127" s="70">
        <v>3050</v>
      </c>
      <c r="F127" s="122"/>
      <c r="G127" s="70"/>
      <c r="H127" s="70"/>
      <c r="I127" s="70"/>
      <c r="J127" s="70">
        <v>5210</v>
      </c>
      <c r="K127" s="70"/>
      <c r="L127" s="70">
        <f t="shared" si="29"/>
        <v>5210</v>
      </c>
    </row>
    <row r="128" spans="1:12" ht="15.75" customHeight="1">
      <c r="A128" s="106" t="s">
        <v>86</v>
      </c>
      <c r="B128" s="70"/>
      <c r="C128" s="70"/>
      <c r="D128" s="70"/>
      <c r="E128" s="70"/>
      <c r="F128" s="122"/>
      <c r="G128" s="70"/>
      <c r="H128" s="70"/>
      <c r="I128" s="70"/>
      <c r="J128" s="70"/>
      <c r="K128" s="70"/>
      <c r="L128" s="70">
        <f t="shared" si="29"/>
        <v>0</v>
      </c>
    </row>
    <row r="129" spans="1:12" ht="15.75" customHeight="1">
      <c r="A129" s="106" t="s">
        <v>87</v>
      </c>
      <c r="B129" s="70"/>
      <c r="C129" s="70"/>
      <c r="D129" s="70">
        <v>15400</v>
      </c>
      <c r="E129" s="70"/>
      <c r="F129" s="122"/>
      <c r="G129" s="70"/>
      <c r="H129" s="70"/>
      <c r="I129" s="70"/>
      <c r="J129" s="70">
        <v>15400</v>
      </c>
      <c r="K129" s="70"/>
      <c r="L129" s="70">
        <f t="shared" si="29"/>
        <v>15400</v>
      </c>
    </row>
    <row r="130" spans="1:12" ht="27.75" customHeight="1">
      <c r="A130" s="106" t="s">
        <v>595</v>
      </c>
      <c r="B130" s="70"/>
      <c r="C130" s="70"/>
      <c r="D130" s="70"/>
      <c r="E130" s="70">
        <v>50000</v>
      </c>
      <c r="F130" s="122"/>
      <c r="G130" s="70"/>
      <c r="H130" s="70"/>
      <c r="I130" s="70"/>
      <c r="J130" s="70">
        <v>50000</v>
      </c>
      <c r="K130" s="70"/>
      <c r="L130" s="70">
        <f t="shared" si="29"/>
        <v>50000</v>
      </c>
    </row>
    <row r="131" spans="1:12" ht="15.75" customHeight="1">
      <c r="A131" s="106" t="s">
        <v>598</v>
      </c>
      <c r="B131" s="70"/>
      <c r="C131" s="70"/>
      <c r="D131" s="70"/>
      <c r="E131" s="70"/>
      <c r="F131" s="122">
        <v>2500</v>
      </c>
      <c r="G131" s="70"/>
      <c r="H131" s="70"/>
      <c r="I131" s="70"/>
      <c r="J131" s="70">
        <v>2500</v>
      </c>
      <c r="K131" s="70"/>
      <c r="L131" s="70">
        <f t="shared" si="29"/>
        <v>2500</v>
      </c>
    </row>
    <row r="132" spans="1:12" ht="29.25" customHeight="1">
      <c r="A132" s="106" t="s">
        <v>157</v>
      </c>
      <c r="B132" s="70"/>
      <c r="C132" s="70"/>
      <c r="D132" s="70">
        <v>500</v>
      </c>
      <c r="E132" s="70"/>
      <c r="F132" s="122">
        <v>12700</v>
      </c>
      <c r="G132" s="70"/>
      <c r="H132" s="70"/>
      <c r="I132" s="70"/>
      <c r="J132" s="70">
        <v>13200</v>
      </c>
      <c r="K132" s="70"/>
      <c r="L132" s="70">
        <f t="shared" si="29"/>
        <v>13200</v>
      </c>
    </row>
    <row r="133" spans="1:12" s="222" customFormat="1" ht="15.75" customHeight="1">
      <c r="A133" s="77" t="s">
        <v>158</v>
      </c>
      <c r="B133" s="53">
        <f>SUM(B121:B132)</f>
        <v>0</v>
      </c>
      <c r="C133" s="53">
        <f aca="true" t="shared" si="31" ref="C133:L133">SUM(C121:C132)</f>
        <v>0</v>
      </c>
      <c r="D133" s="53">
        <f t="shared" si="31"/>
        <v>23158</v>
      </c>
      <c r="E133" s="53">
        <f t="shared" si="31"/>
        <v>58450</v>
      </c>
      <c r="F133" s="53">
        <f t="shared" si="31"/>
        <v>15300</v>
      </c>
      <c r="G133" s="53">
        <f t="shared" si="31"/>
        <v>0</v>
      </c>
      <c r="H133" s="53">
        <f t="shared" si="31"/>
        <v>0</v>
      </c>
      <c r="I133" s="53">
        <f t="shared" si="31"/>
        <v>0</v>
      </c>
      <c r="J133" s="53">
        <f t="shared" si="31"/>
        <v>96908</v>
      </c>
      <c r="K133" s="53">
        <f t="shared" si="31"/>
        <v>0</v>
      </c>
      <c r="L133" s="53">
        <f t="shared" si="31"/>
        <v>96908</v>
      </c>
    </row>
    <row r="134" spans="1:12" ht="15.75" customHeight="1">
      <c r="A134" s="107" t="s">
        <v>91</v>
      </c>
      <c r="B134" s="66">
        <f>B119+B133</f>
        <v>17870</v>
      </c>
      <c r="C134" s="66">
        <f aca="true" t="shared" si="32" ref="C134:L134">C119+C133</f>
        <v>4706</v>
      </c>
      <c r="D134" s="66">
        <f t="shared" si="32"/>
        <v>217234</v>
      </c>
      <c r="E134" s="66">
        <f t="shared" si="32"/>
        <v>418812</v>
      </c>
      <c r="F134" s="66">
        <f t="shared" si="32"/>
        <v>22010</v>
      </c>
      <c r="G134" s="66">
        <f t="shared" si="32"/>
        <v>283495</v>
      </c>
      <c r="H134" s="66">
        <f t="shared" si="32"/>
        <v>563427</v>
      </c>
      <c r="I134" s="66">
        <f t="shared" si="32"/>
        <v>3000</v>
      </c>
      <c r="J134" s="66">
        <f t="shared" si="32"/>
        <v>680632</v>
      </c>
      <c r="K134" s="66">
        <f t="shared" si="32"/>
        <v>849922</v>
      </c>
      <c r="L134" s="66">
        <f t="shared" si="32"/>
        <v>1530554</v>
      </c>
    </row>
    <row r="135" spans="1:12" ht="21.75" customHeight="1">
      <c r="A135" s="64"/>
      <c r="B135" s="66"/>
      <c r="C135" s="66"/>
      <c r="D135" s="66"/>
      <c r="E135" s="66"/>
      <c r="F135" s="105"/>
      <c r="G135" s="66"/>
      <c r="H135" s="66"/>
      <c r="I135" s="66"/>
      <c r="J135" s="66"/>
      <c r="K135" s="66"/>
      <c r="L135" s="70">
        <f aca="true" t="shared" si="33" ref="L135:L156">SUM(J135:K135)</f>
        <v>0</v>
      </c>
    </row>
    <row r="136" spans="1:12" ht="15.75" customHeight="1">
      <c r="A136" s="229" t="s">
        <v>92</v>
      </c>
      <c r="B136" s="70"/>
      <c r="C136" s="108"/>
      <c r="D136" s="58"/>
      <c r="E136" s="58"/>
      <c r="F136" s="101"/>
      <c r="G136" s="58"/>
      <c r="H136" s="57"/>
      <c r="I136" s="57"/>
      <c r="J136" s="57"/>
      <c r="K136" s="57"/>
      <c r="L136" s="70">
        <f t="shared" si="33"/>
        <v>0</v>
      </c>
    </row>
    <row r="137" spans="1:12" ht="15.75" customHeight="1">
      <c r="A137" s="86" t="s">
        <v>134</v>
      </c>
      <c r="B137" s="70"/>
      <c r="C137" s="108"/>
      <c r="D137" s="58"/>
      <c r="E137" s="58"/>
      <c r="F137" s="101"/>
      <c r="G137" s="58"/>
      <c r="H137" s="57"/>
      <c r="I137" s="57"/>
      <c r="J137" s="57"/>
      <c r="K137" s="57"/>
      <c r="L137" s="70">
        <f t="shared" si="33"/>
        <v>0</v>
      </c>
    </row>
    <row r="138" spans="1:12" ht="15.75" customHeight="1">
      <c r="A138" s="68" t="s">
        <v>159</v>
      </c>
      <c r="B138" s="70">
        <v>149563</v>
      </c>
      <c r="C138" s="70">
        <v>40505</v>
      </c>
      <c r="D138" s="70">
        <v>67112</v>
      </c>
      <c r="E138" s="70"/>
      <c r="F138" s="122"/>
      <c r="G138" s="70">
        <v>800</v>
      </c>
      <c r="H138" s="71"/>
      <c r="I138" s="71"/>
      <c r="J138" s="71">
        <v>257180</v>
      </c>
      <c r="K138" s="71">
        <v>800</v>
      </c>
      <c r="L138" s="70">
        <f t="shared" si="33"/>
        <v>257980</v>
      </c>
    </row>
    <row r="139" spans="1:12" ht="15.75" customHeight="1">
      <c r="A139" s="106" t="s">
        <v>214</v>
      </c>
      <c r="B139" s="70">
        <v>4310</v>
      </c>
      <c r="C139" s="70">
        <v>1201</v>
      </c>
      <c r="D139" s="58">
        <v>310</v>
      </c>
      <c r="E139" s="58"/>
      <c r="F139" s="105"/>
      <c r="G139" s="58"/>
      <c r="H139" s="57"/>
      <c r="I139" s="57"/>
      <c r="J139" s="71">
        <v>5821</v>
      </c>
      <c r="K139" s="62"/>
      <c r="L139" s="70">
        <f t="shared" si="33"/>
        <v>5821</v>
      </c>
    </row>
    <row r="140" spans="1:12" ht="21" customHeight="1">
      <c r="A140" s="106" t="s">
        <v>99</v>
      </c>
      <c r="B140" s="70"/>
      <c r="C140" s="108"/>
      <c r="D140" s="66">
        <v>5</v>
      </c>
      <c r="E140" s="66"/>
      <c r="F140" s="122">
        <v>17200</v>
      </c>
      <c r="G140" s="70"/>
      <c r="H140" s="71"/>
      <c r="I140" s="71"/>
      <c r="J140" s="71">
        <v>17205</v>
      </c>
      <c r="K140" s="62"/>
      <c r="L140" s="70">
        <f t="shared" si="33"/>
        <v>17205</v>
      </c>
    </row>
    <row r="141" spans="1:12" ht="18" customHeight="1">
      <c r="A141" s="106" t="s">
        <v>67</v>
      </c>
      <c r="B141" s="70"/>
      <c r="C141" s="108"/>
      <c r="D141" s="66"/>
      <c r="E141" s="66"/>
      <c r="F141" s="122"/>
      <c r="G141" s="70"/>
      <c r="H141" s="71"/>
      <c r="I141" s="71"/>
      <c r="J141" s="71"/>
      <c r="K141" s="62"/>
      <c r="L141" s="70">
        <f t="shared" si="33"/>
        <v>0</v>
      </c>
    </row>
    <row r="142" spans="1:12" ht="15.75" customHeight="1">
      <c r="A142" s="106" t="s">
        <v>101</v>
      </c>
      <c r="B142" s="70"/>
      <c r="C142" s="108"/>
      <c r="D142" s="66"/>
      <c r="E142" s="66"/>
      <c r="F142" s="122">
        <v>5000</v>
      </c>
      <c r="G142" s="70"/>
      <c r="H142" s="71"/>
      <c r="I142" s="71"/>
      <c r="J142" s="71">
        <v>5000</v>
      </c>
      <c r="K142" s="62"/>
      <c r="L142" s="70">
        <f t="shared" si="33"/>
        <v>5000</v>
      </c>
    </row>
    <row r="143" spans="1:12" ht="15.75" customHeight="1">
      <c r="A143" s="106" t="s">
        <v>70</v>
      </c>
      <c r="B143" s="70"/>
      <c r="C143" s="108"/>
      <c r="D143" s="66"/>
      <c r="E143" s="66"/>
      <c r="F143" s="122"/>
      <c r="G143" s="70"/>
      <c r="H143" s="71"/>
      <c r="I143" s="71"/>
      <c r="J143" s="71"/>
      <c r="K143" s="62"/>
      <c r="L143" s="70">
        <f t="shared" si="33"/>
        <v>0</v>
      </c>
    </row>
    <row r="144" spans="1:12" ht="21" customHeight="1">
      <c r="A144" s="106" t="s">
        <v>71</v>
      </c>
      <c r="B144" s="70"/>
      <c r="C144" s="108"/>
      <c r="D144" s="58"/>
      <c r="E144" s="58"/>
      <c r="F144" s="101"/>
      <c r="G144" s="58"/>
      <c r="H144" s="57"/>
      <c r="I144" s="57"/>
      <c r="J144" s="57"/>
      <c r="K144" s="57"/>
      <c r="L144" s="70">
        <f t="shared" si="33"/>
        <v>0</v>
      </c>
    </row>
    <row r="145" spans="1:12" s="222" customFormat="1" ht="16.5" customHeight="1">
      <c r="A145" s="77" t="s">
        <v>156</v>
      </c>
      <c r="B145" s="53">
        <f>SUM(B138:B144)</f>
        <v>153873</v>
      </c>
      <c r="C145" s="53">
        <f aca="true" t="shared" si="34" ref="C145:L145">SUM(C138:C144)</f>
        <v>41706</v>
      </c>
      <c r="D145" s="53">
        <f t="shared" si="34"/>
        <v>67427</v>
      </c>
      <c r="E145" s="53">
        <f t="shared" si="34"/>
        <v>0</v>
      </c>
      <c r="F145" s="53">
        <f t="shared" si="34"/>
        <v>22200</v>
      </c>
      <c r="G145" s="53">
        <f t="shared" si="34"/>
        <v>800</v>
      </c>
      <c r="H145" s="53">
        <f t="shared" si="34"/>
        <v>0</v>
      </c>
      <c r="I145" s="53">
        <f t="shared" si="34"/>
        <v>0</v>
      </c>
      <c r="J145" s="53">
        <f t="shared" si="34"/>
        <v>285206</v>
      </c>
      <c r="K145" s="53">
        <f t="shared" si="34"/>
        <v>800</v>
      </c>
      <c r="L145" s="53">
        <f t="shared" si="34"/>
        <v>286006</v>
      </c>
    </row>
    <row r="146" spans="1:12" ht="19.5" customHeight="1">
      <c r="A146" s="86" t="s">
        <v>144</v>
      </c>
      <c r="B146" s="70"/>
      <c r="C146" s="108"/>
      <c r="D146" s="58"/>
      <c r="E146" s="58"/>
      <c r="F146" s="101"/>
      <c r="G146" s="58"/>
      <c r="H146" s="57"/>
      <c r="I146" s="57"/>
      <c r="J146" s="57"/>
      <c r="K146" s="57"/>
      <c r="L146" s="70">
        <f t="shared" si="33"/>
        <v>0</v>
      </c>
    </row>
    <row r="147" spans="1:12" ht="14.25" customHeight="1">
      <c r="A147" s="223" t="s">
        <v>112</v>
      </c>
      <c r="B147" s="70">
        <v>1488</v>
      </c>
      <c r="C147" s="70">
        <v>402</v>
      </c>
      <c r="D147" s="58">
        <v>27512</v>
      </c>
      <c r="E147" s="58">
        <v>3000</v>
      </c>
      <c r="F147" s="101"/>
      <c r="G147" s="58"/>
      <c r="H147" s="57"/>
      <c r="I147" s="57"/>
      <c r="J147" s="57">
        <v>26392</v>
      </c>
      <c r="K147" s="57"/>
      <c r="L147" s="70">
        <f t="shared" si="33"/>
        <v>26392</v>
      </c>
    </row>
    <row r="148" spans="1:12" s="209" customFormat="1" ht="15.75" customHeight="1">
      <c r="A148" s="224" t="s">
        <v>160</v>
      </c>
      <c r="B148" s="53">
        <f>SUM(B147)</f>
        <v>1488</v>
      </c>
      <c r="C148" s="53">
        <f aca="true" t="shared" si="35" ref="C148:L148">SUM(C147)</f>
        <v>402</v>
      </c>
      <c r="D148" s="53">
        <f t="shared" si="35"/>
        <v>27512</v>
      </c>
      <c r="E148" s="53">
        <f t="shared" si="35"/>
        <v>3000</v>
      </c>
      <c r="F148" s="53">
        <f t="shared" si="35"/>
        <v>0</v>
      </c>
      <c r="G148" s="53">
        <f t="shared" si="35"/>
        <v>0</v>
      </c>
      <c r="H148" s="53">
        <f t="shared" si="35"/>
        <v>0</v>
      </c>
      <c r="I148" s="53">
        <f t="shared" si="35"/>
        <v>0</v>
      </c>
      <c r="J148" s="53">
        <f t="shared" si="35"/>
        <v>26392</v>
      </c>
      <c r="K148" s="53">
        <f t="shared" si="35"/>
        <v>0</v>
      </c>
      <c r="L148" s="53">
        <f t="shared" si="35"/>
        <v>26392</v>
      </c>
    </row>
    <row r="149" spans="1:12" ht="21.75" customHeight="1">
      <c r="A149" s="225" t="s">
        <v>108</v>
      </c>
      <c r="B149" s="66">
        <f>B145+B148</f>
        <v>155361</v>
      </c>
      <c r="C149" s="66">
        <f aca="true" t="shared" si="36" ref="C149:L149">C145+C148</f>
        <v>42108</v>
      </c>
      <c r="D149" s="66">
        <f t="shared" si="36"/>
        <v>94939</v>
      </c>
      <c r="E149" s="66">
        <f t="shared" si="36"/>
        <v>3000</v>
      </c>
      <c r="F149" s="66">
        <f t="shared" si="36"/>
        <v>22200</v>
      </c>
      <c r="G149" s="66">
        <f t="shared" si="36"/>
        <v>800</v>
      </c>
      <c r="H149" s="66">
        <f t="shared" si="36"/>
        <v>0</v>
      </c>
      <c r="I149" s="66">
        <f t="shared" si="36"/>
        <v>0</v>
      </c>
      <c r="J149" s="66">
        <f t="shared" si="36"/>
        <v>311598</v>
      </c>
      <c r="K149" s="66">
        <f t="shared" si="36"/>
        <v>800</v>
      </c>
      <c r="L149" s="66">
        <f t="shared" si="36"/>
        <v>312398</v>
      </c>
    </row>
    <row r="150" spans="1:12" ht="21.75" customHeight="1">
      <c r="A150" s="226" t="s">
        <v>109</v>
      </c>
      <c r="B150" s="102">
        <f>B134+B149</f>
        <v>173231</v>
      </c>
      <c r="C150" s="102">
        <f aca="true" t="shared" si="37" ref="C150:L150">C134+C149</f>
        <v>46814</v>
      </c>
      <c r="D150" s="102">
        <f t="shared" si="37"/>
        <v>312173</v>
      </c>
      <c r="E150" s="102">
        <f t="shared" si="37"/>
        <v>421812</v>
      </c>
      <c r="F150" s="102">
        <f t="shared" si="37"/>
        <v>44210</v>
      </c>
      <c r="G150" s="102">
        <f t="shared" si="37"/>
        <v>284295</v>
      </c>
      <c r="H150" s="102">
        <f t="shared" si="37"/>
        <v>563427</v>
      </c>
      <c r="I150" s="102">
        <f t="shared" si="37"/>
        <v>3000</v>
      </c>
      <c r="J150" s="102">
        <f t="shared" si="37"/>
        <v>992230</v>
      </c>
      <c r="K150" s="102">
        <f t="shared" si="37"/>
        <v>850722</v>
      </c>
      <c r="L150" s="102">
        <f t="shared" si="37"/>
        <v>1842952</v>
      </c>
    </row>
    <row r="151" spans="1:12" ht="16.5" customHeight="1">
      <c r="A151" s="227" t="s">
        <v>37</v>
      </c>
      <c r="B151" s="102">
        <f aca="true" t="shared" si="38" ref="B151:L151">SUM(B91+B150)</f>
        <v>826944</v>
      </c>
      <c r="C151" s="102">
        <f t="shared" si="38"/>
        <v>233187</v>
      </c>
      <c r="D151" s="102">
        <f t="shared" si="38"/>
        <v>812545</v>
      </c>
      <c r="E151" s="102">
        <f t="shared" si="38"/>
        <v>425615</v>
      </c>
      <c r="F151" s="102">
        <f t="shared" si="38"/>
        <v>44464</v>
      </c>
      <c r="G151" s="102">
        <f t="shared" si="38"/>
        <v>284295</v>
      </c>
      <c r="H151" s="102">
        <f t="shared" si="38"/>
        <v>566927</v>
      </c>
      <c r="I151" s="102">
        <f t="shared" si="38"/>
        <v>3000</v>
      </c>
      <c r="J151" s="102">
        <f t="shared" si="38"/>
        <v>2336745</v>
      </c>
      <c r="K151" s="102">
        <f t="shared" si="38"/>
        <v>854222</v>
      </c>
      <c r="L151" s="102">
        <f t="shared" si="38"/>
        <v>3190967</v>
      </c>
    </row>
    <row r="152" spans="1:12" ht="15.75" customHeight="1">
      <c r="A152" s="227" t="s">
        <v>148</v>
      </c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12" ht="18.75" customHeight="1">
      <c r="A153" s="227" t="s">
        <v>161</v>
      </c>
      <c r="B153" s="102">
        <f aca="true" t="shared" si="39" ref="B153:L153">SUM(B93+B119+B145)</f>
        <v>706082</v>
      </c>
      <c r="C153" s="102">
        <f t="shared" si="39"/>
        <v>200974</v>
      </c>
      <c r="D153" s="102">
        <f t="shared" si="39"/>
        <v>639518</v>
      </c>
      <c r="E153" s="102">
        <f t="shared" si="39"/>
        <v>360362</v>
      </c>
      <c r="F153" s="102">
        <f t="shared" si="39"/>
        <v>28910</v>
      </c>
      <c r="G153" s="102">
        <f t="shared" si="39"/>
        <v>284295</v>
      </c>
      <c r="H153" s="102">
        <f t="shared" si="39"/>
        <v>563427</v>
      </c>
      <c r="I153" s="102">
        <f t="shared" si="39"/>
        <v>3000</v>
      </c>
      <c r="J153" s="102">
        <f t="shared" si="39"/>
        <v>1935846</v>
      </c>
      <c r="K153" s="102">
        <f t="shared" si="39"/>
        <v>850722</v>
      </c>
      <c r="L153" s="102">
        <f t="shared" si="39"/>
        <v>2786568</v>
      </c>
    </row>
    <row r="154" spans="1:12" ht="16.5" customHeight="1">
      <c r="A154" s="227" t="s">
        <v>149</v>
      </c>
      <c r="B154" s="102">
        <f aca="true" t="shared" si="40" ref="B154:L154">SUM(B94+B133+B148)</f>
        <v>120862</v>
      </c>
      <c r="C154" s="102">
        <f t="shared" si="40"/>
        <v>32213</v>
      </c>
      <c r="D154" s="102">
        <f t="shared" si="40"/>
        <v>173027</v>
      </c>
      <c r="E154" s="102">
        <f t="shared" si="40"/>
        <v>65253</v>
      </c>
      <c r="F154" s="102">
        <f t="shared" si="40"/>
        <v>15554</v>
      </c>
      <c r="G154" s="102">
        <f t="shared" si="40"/>
        <v>0</v>
      </c>
      <c r="H154" s="102">
        <f t="shared" si="40"/>
        <v>3500</v>
      </c>
      <c r="I154" s="102">
        <f t="shared" si="40"/>
        <v>0</v>
      </c>
      <c r="J154" s="102">
        <f t="shared" si="40"/>
        <v>400899</v>
      </c>
      <c r="K154" s="102">
        <f t="shared" si="40"/>
        <v>3500</v>
      </c>
      <c r="L154" s="102">
        <f t="shared" si="40"/>
        <v>404399</v>
      </c>
    </row>
    <row r="155" spans="1:12" ht="16.5" customHeight="1">
      <c r="A155" s="228" t="s">
        <v>110</v>
      </c>
      <c r="B155" s="109">
        <v>12660</v>
      </c>
      <c r="C155" s="109">
        <v>3423</v>
      </c>
      <c r="D155" s="109">
        <v>7309</v>
      </c>
      <c r="E155" s="109"/>
      <c r="F155" s="110"/>
      <c r="G155" s="109"/>
      <c r="H155" s="85"/>
      <c r="I155" s="85"/>
      <c r="J155" s="85">
        <v>29402</v>
      </c>
      <c r="K155" s="85"/>
      <c r="L155" s="70">
        <f t="shared" si="33"/>
        <v>29402</v>
      </c>
    </row>
    <row r="156" spans="1:12" s="76" customFormat="1" ht="15.75" customHeight="1">
      <c r="A156" s="228" t="s">
        <v>111</v>
      </c>
      <c r="B156" s="109"/>
      <c r="C156" s="109"/>
      <c r="D156" s="109">
        <v>407</v>
      </c>
      <c r="E156" s="109"/>
      <c r="F156" s="110"/>
      <c r="G156" s="109"/>
      <c r="H156" s="85"/>
      <c r="I156" s="85"/>
      <c r="J156" s="85">
        <v>407</v>
      </c>
      <c r="K156" s="85"/>
      <c r="L156" s="70">
        <f t="shared" si="33"/>
        <v>407</v>
      </c>
    </row>
    <row r="157" spans="1:12" ht="15.75" customHeight="1">
      <c r="A157" s="226" t="s">
        <v>113</v>
      </c>
      <c r="B157" s="111">
        <f aca="true" t="shared" si="41" ref="B157:L157">SUM(B155:B156)</f>
        <v>12660</v>
      </c>
      <c r="C157" s="111">
        <f t="shared" si="41"/>
        <v>3423</v>
      </c>
      <c r="D157" s="111">
        <f t="shared" si="41"/>
        <v>7716</v>
      </c>
      <c r="E157" s="111">
        <f t="shared" si="41"/>
        <v>0</v>
      </c>
      <c r="F157" s="111">
        <f t="shared" si="41"/>
        <v>0</v>
      </c>
      <c r="G157" s="111">
        <f t="shared" si="41"/>
        <v>0</v>
      </c>
      <c r="H157" s="111">
        <f t="shared" si="41"/>
        <v>0</v>
      </c>
      <c r="I157" s="111">
        <f t="shared" si="41"/>
        <v>0</v>
      </c>
      <c r="J157" s="111">
        <f t="shared" si="41"/>
        <v>29809</v>
      </c>
      <c r="K157" s="111">
        <f t="shared" si="41"/>
        <v>0</v>
      </c>
      <c r="L157" s="111">
        <f t="shared" si="41"/>
        <v>29809</v>
      </c>
    </row>
    <row r="158" spans="1:12" ht="15.75" customHeight="1">
      <c r="A158" s="226" t="s">
        <v>162</v>
      </c>
      <c r="B158" s="102">
        <f aca="true" t="shared" si="42" ref="B158:L158">SUM(B153+B154+B157)</f>
        <v>839604</v>
      </c>
      <c r="C158" s="102">
        <f t="shared" si="42"/>
        <v>236610</v>
      </c>
      <c r="D158" s="102">
        <f t="shared" si="42"/>
        <v>820261</v>
      </c>
      <c r="E158" s="102">
        <f t="shared" si="42"/>
        <v>425615</v>
      </c>
      <c r="F158" s="102">
        <f t="shared" si="42"/>
        <v>44464</v>
      </c>
      <c r="G158" s="102">
        <f t="shared" si="42"/>
        <v>284295</v>
      </c>
      <c r="H158" s="102">
        <f t="shared" si="42"/>
        <v>566927</v>
      </c>
      <c r="I158" s="102">
        <f t="shared" si="42"/>
        <v>3000</v>
      </c>
      <c r="J158" s="102">
        <f t="shared" si="42"/>
        <v>2366554</v>
      </c>
      <c r="K158" s="102">
        <f t="shared" si="42"/>
        <v>854222</v>
      </c>
      <c r="L158" s="102">
        <f t="shared" si="42"/>
        <v>3220776</v>
      </c>
    </row>
    <row r="159" ht="17.25" customHeight="1"/>
    <row r="160" ht="15.75" customHeight="1"/>
    <row r="161" ht="15.75" customHeight="1"/>
    <row r="162" ht="15.75" customHeight="1"/>
    <row r="163" ht="22.5" customHeight="1"/>
    <row r="164" ht="21.75" customHeight="1"/>
    <row r="165" ht="15.75" customHeight="1"/>
    <row r="166" ht="15.75" customHeight="1"/>
    <row r="167" ht="15.75" customHeight="1"/>
    <row r="169" ht="24.75" customHeight="1"/>
    <row r="170" ht="25.5" customHeight="1"/>
    <row r="171" ht="15.75" customHeight="1"/>
    <row r="172" ht="15.75" customHeight="1"/>
    <row r="173" ht="15.75" customHeight="1"/>
    <row r="174" ht="15.75" customHeight="1"/>
    <row r="175" ht="15" customHeight="1"/>
    <row r="176" ht="17.25" customHeight="1"/>
    <row r="177" ht="17.25" customHeight="1"/>
    <row r="178" ht="17.25" customHeight="1"/>
    <row r="179" ht="15.75" customHeight="1"/>
    <row r="180" ht="15.75" customHeight="1"/>
    <row r="189" spans="1:12" s="75" customFormat="1" ht="13.5">
      <c r="A189" s="3"/>
      <c r="B189" s="1"/>
      <c r="C189" s="1"/>
      <c r="D189" s="2"/>
      <c r="E189" s="2"/>
      <c r="F189" s="2"/>
      <c r="G189" s="2"/>
      <c r="H189" s="2"/>
      <c r="I189" s="2"/>
      <c r="J189" s="2"/>
      <c r="K189" s="2"/>
      <c r="L189" s="2"/>
    </row>
    <row r="190" spans="1:12" s="83" customFormat="1" ht="17.25" customHeight="1">
      <c r="A190" s="3"/>
      <c r="B190" s="1"/>
      <c r="C190" s="1"/>
      <c r="D190" s="2"/>
      <c r="E190" s="2"/>
      <c r="F190" s="2"/>
      <c r="G190" s="2"/>
      <c r="H190" s="2"/>
      <c r="I190" s="2"/>
      <c r="J190" s="2"/>
      <c r="K190" s="2"/>
      <c r="L190" s="2"/>
    </row>
    <row r="192" ht="12" customHeight="1"/>
    <row r="193" ht="12" customHeight="1"/>
  </sheetData>
  <sheetProtection/>
  <mergeCells count="4">
    <mergeCell ref="A1:A2"/>
    <mergeCell ref="G1:I1"/>
    <mergeCell ref="J1:L1"/>
    <mergeCell ref="J2:L2"/>
  </mergeCells>
  <printOptions/>
  <pageMargins left="0.75" right="0.75" top="1" bottom="1" header="0.5" footer="0.5"/>
  <pageSetup horizontalDpi="600" verticalDpi="600" orientation="portrait" paperSize="8" scale="63" r:id="rId1"/>
  <headerFooter alignWithMargins="0">
    <oddHeader xml:space="preserve">&amp;C&amp;"Arial CE,Félkövér"3.1.1 Kimutatás az önkormányzati költségvetési szervek 2014. évi tervszámainak alakulásáról - kötelező és nem kötelező feladatonként 
Kiadás &amp;R
Adatok eFt-ban </oddHeader>
    <oddFooter>&amp;C&amp;Z&amp;F&amp;R&amp;P</oddFooter>
  </headerFooter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93"/>
  <sheetViews>
    <sheetView view="pageBreakPreview" zoomScaleSheetLayoutView="100" zoomScalePageLayoutView="0" workbookViewId="0" topLeftCell="A322">
      <selection activeCell="C344" sqref="C344"/>
    </sheetView>
  </sheetViews>
  <sheetFormatPr defaultColWidth="9.00390625" defaultRowHeight="12.75"/>
  <cols>
    <col min="1" max="1" width="3.625" style="164" customWidth="1"/>
    <col min="2" max="2" width="7.25390625" style="164" customWidth="1"/>
    <col min="3" max="3" width="52.25390625" style="164" customWidth="1"/>
    <col min="4" max="4" width="11.25390625" style="164" customWidth="1"/>
    <col min="5" max="5" width="11.625" style="164" customWidth="1"/>
    <col min="6" max="6" width="10.00390625" style="164" customWidth="1"/>
    <col min="7" max="16384" width="9.125" style="164" customWidth="1"/>
  </cols>
  <sheetData>
    <row r="1" spans="1:6" ht="30.75" customHeight="1">
      <c r="A1" s="267" t="s">
        <v>185</v>
      </c>
      <c r="B1" s="268"/>
      <c r="C1" s="269"/>
      <c r="D1" s="4" t="s">
        <v>186</v>
      </c>
      <c r="E1" s="163" t="s">
        <v>187</v>
      </c>
      <c r="F1" s="163" t="s">
        <v>188</v>
      </c>
    </row>
    <row r="2" spans="1:6" ht="15" customHeight="1">
      <c r="A2" s="163" t="s">
        <v>7</v>
      </c>
      <c r="B2" s="257" t="s">
        <v>10</v>
      </c>
      <c r="C2" s="270"/>
      <c r="D2" s="4"/>
      <c r="E2" s="163"/>
      <c r="F2" s="163"/>
    </row>
    <row r="3" spans="1:6" ht="15" customHeight="1">
      <c r="A3" s="163"/>
      <c r="B3" s="163"/>
      <c r="C3" s="165" t="s">
        <v>17</v>
      </c>
      <c r="D3" s="85">
        <v>179119</v>
      </c>
      <c r="E3" s="165"/>
      <c r="F3" s="165"/>
    </row>
    <row r="4" spans="1:6" ht="16.5" customHeight="1">
      <c r="A4" s="163"/>
      <c r="B4" s="163"/>
      <c r="C4" s="165" t="s">
        <v>189</v>
      </c>
      <c r="D4" s="85">
        <v>53968</v>
      </c>
      <c r="E4" s="165"/>
      <c r="F4" s="165"/>
    </row>
    <row r="5" spans="1:6" ht="16.5" customHeight="1">
      <c r="A5" s="163"/>
      <c r="B5" s="163"/>
      <c r="C5" s="165" t="s">
        <v>190</v>
      </c>
      <c r="D5" s="85">
        <v>300581</v>
      </c>
      <c r="E5" s="165"/>
      <c r="F5" s="165"/>
    </row>
    <row r="6" spans="1:6" ht="16.5" customHeight="1">
      <c r="A6" s="163"/>
      <c r="B6" s="163"/>
      <c r="C6" s="165" t="s">
        <v>191</v>
      </c>
      <c r="D6" s="85"/>
      <c r="E6" s="165"/>
      <c r="F6" s="165"/>
    </row>
    <row r="7" spans="1:6" ht="16.5" customHeight="1">
      <c r="A7" s="163"/>
      <c r="B7" s="163"/>
      <c r="C7" s="165" t="s">
        <v>192</v>
      </c>
      <c r="D7" s="85"/>
      <c r="E7" s="165"/>
      <c r="F7" s="165"/>
    </row>
    <row r="8" spans="1:6" ht="16.5" customHeight="1">
      <c r="A8" s="163"/>
      <c r="B8" s="163"/>
      <c r="C8" s="166" t="s">
        <v>193</v>
      </c>
      <c r="D8" s="167">
        <f>SUM(D2:D7)</f>
        <v>533668</v>
      </c>
      <c r="E8" s="167">
        <f>SUM(E2:E7)</f>
        <v>0</v>
      </c>
      <c r="F8" s="167">
        <f>SUM(F2:F7)</f>
        <v>0</v>
      </c>
    </row>
    <row r="9" spans="1:6" ht="16.5" customHeight="1">
      <c r="A9" s="163"/>
      <c r="B9" s="163"/>
      <c r="C9" s="165" t="s">
        <v>194</v>
      </c>
      <c r="D9" s="85"/>
      <c r="E9" s="165"/>
      <c r="F9" s="165"/>
    </row>
    <row r="10" spans="1:6" ht="16.5" customHeight="1">
      <c r="A10" s="163"/>
      <c r="B10" s="163"/>
      <c r="C10" s="165" t="s">
        <v>195</v>
      </c>
      <c r="D10" s="85"/>
      <c r="E10" s="165"/>
      <c r="F10" s="165"/>
    </row>
    <row r="11" spans="1:6" ht="16.5" customHeight="1">
      <c r="A11" s="163"/>
      <c r="B11" s="163"/>
      <c r="C11" s="165" t="s">
        <v>196</v>
      </c>
      <c r="D11" s="85"/>
      <c r="E11" s="165"/>
      <c r="F11" s="165"/>
    </row>
    <row r="12" spans="1:6" ht="16.5" customHeight="1">
      <c r="A12" s="163"/>
      <c r="B12" s="163"/>
      <c r="C12" s="166" t="s">
        <v>197</v>
      </c>
      <c r="D12" s="167">
        <f>SUM(D9:D11)</f>
        <v>0</v>
      </c>
      <c r="E12" s="167">
        <f>SUM(E9:E11)</f>
        <v>0</v>
      </c>
      <c r="F12" s="167">
        <f>SUM(F9:F11)</f>
        <v>0</v>
      </c>
    </row>
    <row r="13" spans="1:6" ht="16.5" customHeight="1">
      <c r="A13" s="163"/>
      <c r="B13" s="163"/>
      <c r="C13" s="165" t="s">
        <v>198</v>
      </c>
      <c r="D13" s="85"/>
      <c r="E13" s="165"/>
      <c r="F13" s="165"/>
    </row>
    <row r="14" spans="1:6" ht="16.5" customHeight="1">
      <c r="A14" s="163"/>
      <c r="B14" s="163"/>
      <c r="C14" s="165" t="s">
        <v>199</v>
      </c>
      <c r="D14" s="85"/>
      <c r="E14" s="165"/>
      <c r="F14" s="165"/>
    </row>
    <row r="15" spans="1:6" ht="16.5" customHeight="1">
      <c r="A15" s="163"/>
      <c r="B15" s="163"/>
      <c r="C15" s="166" t="s">
        <v>200</v>
      </c>
      <c r="D15" s="167">
        <f>SUM(D13:D14)</f>
        <v>0</v>
      </c>
      <c r="E15" s="167">
        <f>SUM(E13:E14)</f>
        <v>0</v>
      </c>
      <c r="F15" s="167">
        <f>SUM(F13:F14)</f>
        <v>0</v>
      </c>
    </row>
    <row r="16" spans="1:6" ht="16.5" customHeight="1">
      <c r="A16" s="163"/>
      <c r="B16" s="163"/>
      <c r="C16" s="168" t="s">
        <v>201</v>
      </c>
      <c r="D16" s="169">
        <f>SUM(D8+D12+D15)</f>
        <v>533668</v>
      </c>
      <c r="E16" s="169">
        <f>SUM(E8+E12+E15)</f>
        <v>0</v>
      </c>
      <c r="F16" s="169">
        <f>SUM(F8+F12+F15)</f>
        <v>0</v>
      </c>
    </row>
    <row r="17" spans="1:6" ht="16.5" customHeight="1">
      <c r="A17" s="163"/>
      <c r="B17" s="257" t="s">
        <v>114</v>
      </c>
      <c r="C17" s="258"/>
      <c r="D17" s="4"/>
      <c r="E17" s="163"/>
      <c r="F17" s="163"/>
    </row>
    <row r="18" spans="1:6" ht="16.5" customHeight="1">
      <c r="A18" s="163"/>
      <c r="B18" s="163"/>
      <c r="C18" s="165" t="s">
        <v>17</v>
      </c>
      <c r="D18" s="85">
        <v>249093</v>
      </c>
      <c r="E18" s="165"/>
      <c r="F18" s="165"/>
    </row>
    <row r="19" spans="1:6" ht="16.5" customHeight="1">
      <c r="A19" s="163"/>
      <c r="B19" s="163"/>
      <c r="C19" s="165" t="s">
        <v>189</v>
      </c>
      <c r="D19" s="85">
        <v>72050</v>
      </c>
      <c r="E19" s="165"/>
      <c r="F19" s="165"/>
    </row>
    <row r="20" spans="1:6" ht="16.5" customHeight="1">
      <c r="A20" s="163"/>
      <c r="B20" s="163"/>
      <c r="C20" s="165" t="s">
        <v>190</v>
      </c>
      <c r="D20" s="85">
        <v>13735</v>
      </c>
      <c r="E20" s="165"/>
      <c r="F20" s="165"/>
    </row>
    <row r="21" spans="1:6" ht="16.5" customHeight="1">
      <c r="A21" s="163"/>
      <c r="B21" s="163"/>
      <c r="C21" s="165" t="s">
        <v>191</v>
      </c>
      <c r="D21" s="85"/>
      <c r="E21" s="165"/>
      <c r="F21" s="165"/>
    </row>
    <row r="22" spans="1:6" ht="16.5" customHeight="1">
      <c r="A22" s="163"/>
      <c r="B22" s="163"/>
      <c r="C22" s="165" t="s">
        <v>192</v>
      </c>
      <c r="D22" s="85"/>
      <c r="E22" s="165"/>
      <c r="F22" s="165"/>
    </row>
    <row r="23" spans="1:6" ht="16.5" customHeight="1">
      <c r="A23" s="163"/>
      <c r="B23" s="163"/>
      <c r="C23" s="166" t="s">
        <v>193</v>
      </c>
      <c r="D23" s="167">
        <f>SUM(D18:D22)</f>
        <v>334878</v>
      </c>
      <c r="E23" s="167">
        <f>SUM(E17:E22)</f>
        <v>0</v>
      </c>
      <c r="F23" s="167">
        <f>SUM(F17:F22)</f>
        <v>0</v>
      </c>
    </row>
    <row r="24" spans="1:6" ht="16.5" customHeight="1">
      <c r="A24" s="163"/>
      <c r="B24" s="163"/>
      <c r="C24" s="165" t="s">
        <v>194</v>
      </c>
      <c r="D24" s="85"/>
      <c r="E24" s="165"/>
      <c r="F24" s="165"/>
    </row>
    <row r="25" spans="1:6" ht="16.5" customHeight="1">
      <c r="A25" s="163"/>
      <c r="B25" s="163"/>
      <c r="C25" s="165" t="s">
        <v>195</v>
      </c>
      <c r="D25" s="85"/>
      <c r="E25" s="165"/>
      <c r="F25" s="165"/>
    </row>
    <row r="26" spans="1:6" ht="16.5" customHeight="1">
      <c r="A26" s="163"/>
      <c r="B26" s="163"/>
      <c r="C26" s="165" t="s">
        <v>196</v>
      </c>
      <c r="D26" s="85"/>
      <c r="E26" s="165"/>
      <c r="F26" s="165"/>
    </row>
    <row r="27" spans="1:6" ht="16.5" customHeight="1">
      <c r="A27" s="163"/>
      <c r="B27" s="163"/>
      <c r="C27" s="166" t="s">
        <v>197</v>
      </c>
      <c r="D27" s="167">
        <f>SUM(D24:D26)</f>
        <v>0</v>
      </c>
      <c r="E27" s="167">
        <f>SUM(E24:E26)</f>
        <v>0</v>
      </c>
      <c r="F27" s="167">
        <f>SUM(F24:F26)</f>
        <v>0</v>
      </c>
    </row>
    <row r="28" spans="1:6" ht="16.5" customHeight="1">
      <c r="A28" s="163"/>
      <c r="B28" s="163"/>
      <c r="C28" s="165" t="s">
        <v>198</v>
      </c>
      <c r="D28" s="85"/>
      <c r="E28" s="165"/>
      <c r="F28" s="165"/>
    </row>
    <row r="29" spans="1:6" ht="16.5" customHeight="1">
      <c r="A29" s="163"/>
      <c r="B29" s="163"/>
      <c r="C29" s="165" t="s">
        <v>199</v>
      </c>
      <c r="D29" s="85"/>
      <c r="E29" s="165"/>
      <c r="F29" s="165"/>
    </row>
    <row r="30" spans="1:6" ht="16.5" customHeight="1">
      <c r="A30" s="163"/>
      <c r="B30" s="163"/>
      <c r="C30" s="166" t="s">
        <v>200</v>
      </c>
      <c r="D30" s="167">
        <f>SUM(D28:D29)</f>
        <v>0</v>
      </c>
      <c r="E30" s="167">
        <f>SUM(E28:E29)</f>
        <v>0</v>
      </c>
      <c r="F30" s="167">
        <f>SUM(F28:F29)</f>
        <v>0</v>
      </c>
    </row>
    <row r="31" spans="1:6" ht="16.5" customHeight="1">
      <c r="A31" s="163"/>
      <c r="B31" s="163"/>
      <c r="C31" s="168" t="s">
        <v>201</v>
      </c>
      <c r="D31" s="169">
        <f>SUM(D23+D27+D30)</f>
        <v>334878</v>
      </c>
      <c r="E31" s="169">
        <f>SUM(E23+E27+E30)</f>
        <v>0</v>
      </c>
      <c r="F31" s="169">
        <f>SUM(F23+F27+F30)</f>
        <v>0</v>
      </c>
    </row>
    <row r="32" spans="1:6" ht="16.5" customHeight="1">
      <c r="A32" s="163"/>
      <c r="B32" s="257" t="s">
        <v>202</v>
      </c>
      <c r="C32" s="258"/>
      <c r="D32" s="4"/>
      <c r="E32" s="163"/>
      <c r="F32" s="163"/>
    </row>
    <row r="33" spans="1:6" ht="16.5" customHeight="1">
      <c r="A33" s="163"/>
      <c r="B33" s="163"/>
      <c r="C33" s="165" t="s">
        <v>17</v>
      </c>
      <c r="D33" s="85">
        <v>23883</v>
      </c>
      <c r="E33" s="165"/>
      <c r="F33" s="165"/>
    </row>
    <row r="34" spans="1:6" ht="16.5" customHeight="1">
      <c r="A34" s="163"/>
      <c r="B34" s="163"/>
      <c r="C34" s="165" t="s">
        <v>189</v>
      </c>
      <c r="D34" s="85">
        <v>6381</v>
      </c>
      <c r="E34" s="165"/>
      <c r="F34" s="165"/>
    </row>
    <row r="35" spans="1:6" ht="16.5" customHeight="1">
      <c r="A35" s="163"/>
      <c r="B35" s="163"/>
      <c r="C35" s="165" t="s">
        <v>190</v>
      </c>
      <c r="D35" s="85">
        <v>10285</v>
      </c>
      <c r="E35" s="165"/>
      <c r="F35" s="165"/>
    </row>
    <row r="36" spans="1:6" ht="15" customHeight="1">
      <c r="A36" s="163"/>
      <c r="B36" s="163"/>
      <c r="C36" s="165" t="s">
        <v>191</v>
      </c>
      <c r="D36" s="85"/>
      <c r="E36" s="165"/>
      <c r="F36" s="165"/>
    </row>
    <row r="37" spans="1:6" ht="16.5" customHeight="1">
      <c r="A37" s="163"/>
      <c r="B37" s="163"/>
      <c r="C37" s="165" t="s">
        <v>192</v>
      </c>
      <c r="D37" s="85"/>
      <c r="E37" s="165"/>
      <c r="F37" s="165"/>
    </row>
    <row r="38" spans="1:6" ht="16.5" customHeight="1">
      <c r="A38" s="163"/>
      <c r="B38" s="163"/>
      <c r="C38" s="166" t="s">
        <v>193</v>
      </c>
      <c r="D38" s="167">
        <f>SUM(D32:D37)</f>
        <v>40549</v>
      </c>
      <c r="E38" s="167">
        <f>SUM(E32:E37)</f>
        <v>0</v>
      </c>
      <c r="F38" s="167">
        <f>SUM(F32:F37)</f>
        <v>0</v>
      </c>
    </row>
    <row r="39" spans="1:6" ht="16.5" customHeight="1">
      <c r="A39" s="163"/>
      <c r="B39" s="163"/>
      <c r="C39" s="165" t="s">
        <v>194</v>
      </c>
      <c r="D39" s="85"/>
      <c r="E39" s="165"/>
      <c r="F39" s="165"/>
    </row>
    <row r="40" spans="1:6" ht="16.5" customHeight="1">
      <c r="A40" s="163"/>
      <c r="B40" s="163"/>
      <c r="C40" s="165" t="s">
        <v>195</v>
      </c>
      <c r="D40" s="85"/>
      <c r="E40" s="165"/>
      <c r="F40" s="165"/>
    </row>
    <row r="41" spans="1:6" ht="16.5" customHeight="1">
      <c r="A41" s="163"/>
      <c r="B41" s="163"/>
      <c r="C41" s="165" t="s">
        <v>196</v>
      </c>
      <c r="D41" s="85"/>
      <c r="E41" s="165"/>
      <c r="F41" s="165"/>
    </row>
    <row r="42" spans="1:6" ht="16.5" customHeight="1">
      <c r="A42" s="163"/>
      <c r="B42" s="163"/>
      <c r="C42" s="166" t="s">
        <v>197</v>
      </c>
      <c r="D42" s="167">
        <f>SUM(D39:D41)</f>
        <v>0</v>
      </c>
      <c r="E42" s="167">
        <f>SUM(E39:E41)</f>
        <v>0</v>
      </c>
      <c r="F42" s="167">
        <f>SUM(F39:F41)</f>
        <v>0</v>
      </c>
    </row>
    <row r="43" spans="1:6" ht="16.5" customHeight="1">
      <c r="A43" s="163"/>
      <c r="B43" s="163"/>
      <c r="C43" s="165" t="s">
        <v>198</v>
      </c>
      <c r="D43" s="85"/>
      <c r="E43" s="165"/>
      <c r="F43" s="165"/>
    </row>
    <row r="44" spans="1:6" ht="16.5" customHeight="1">
      <c r="A44" s="163"/>
      <c r="B44" s="163"/>
      <c r="C44" s="165" t="s">
        <v>199</v>
      </c>
      <c r="D44" s="85"/>
      <c r="E44" s="165"/>
      <c r="F44" s="165"/>
    </row>
    <row r="45" spans="1:6" ht="16.5" customHeight="1">
      <c r="A45" s="163"/>
      <c r="B45" s="163"/>
      <c r="C45" s="166" t="s">
        <v>200</v>
      </c>
      <c r="D45" s="167">
        <f>SUM(D43:D44)</f>
        <v>0</v>
      </c>
      <c r="E45" s="167">
        <f>SUM(E43:E44)</f>
        <v>0</v>
      </c>
      <c r="F45" s="167">
        <f>SUM(F43:F44)</f>
        <v>0</v>
      </c>
    </row>
    <row r="46" spans="1:6" ht="16.5" customHeight="1">
      <c r="A46" s="163"/>
      <c r="B46" s="163"/>
      <c r="C46" s="168" t="s">
        <v>201</v>
      </c>
      <c r="D46" s="169">
        <f>SUM(D38+D42+D45)</f>
        <v>40549</v>
      </c>
      <c r="E46" s="169">
        <f>SUM(E38+E42+E45)</f>
        <v>0</v>
      </c>
      <c r="F46" s="169">
        <f>SUM(F38+F42+F45)</f>
        <v>0</v>
      </c>
    </row>
    <row r="47" spans="1:6" ht="16.5" customHeight="1">
      <c r="A47" s="163"/>
      <c r="B47" s="257" t="s">
        <v>203</v>
      </c>
      <c r="C47" s="258"/>
      <c r="D47" s="4"/>
      <c r="E47" s="163"/>
      <c r="F47" s="163"/>
    </row>
    <row r="48" spans="1:6" ht="16.5" customHeight="1">
      <c r="A48" s="163"/>
      <c r="B48" s="163"/>
      <c r="C48" s="165" t="s">
        <v>17</v>
      </c>
      <c r="D48" s="85">
        <v>19808</v>
      </c>
      <c r="E48" s="165"/>
      <c r="F48" s="165"/>
    </row>
    <row r="49" spans="1:6" ht="16.5" customHeight="1">
      <c r="A49" s="163"/>
      <c r="B49" s="163"/>
      <c r="C49" s="165" t="s">
        <v>189</v>
      </c>
      <c r="D49" s="85">
        <v>5334</v>
      </c>
      <c r="E49" s="165"/>
      <c r="F49" s="165"/>
    </row>
    <row r="50" spans="1:6" ht="16.5" customHeight="1">
      <c r="A50" s="163"/>
      <c r="B50" s="163"/>
      <c r="C50" s="165" t="s">
        <v>190</v>
      </c>
      <c r="D50" s="85">
        <v>3158</v>
      </c>
      <c r="E50" s="165"/>
      <c r="F50" s="165"/>
    </row>
    <row r="51" spans="1:6" ht="16.5" customHeight="1">
      <c r="A51" s="163"/>
      <c r="B51" s="163"/>
      <c r="C51" s="165" t="s">
        <v>191</v>
      </c>
      <c r="D51" s="85"/>
      <c r="E51" s="165"/>
      <c r="F51" s="165"/>
    </row>
    <row r="52" spans="1:6" ht="16.5" customHeight="1">
      <c r="A52" s="163"/>
      <c r="B52" s="163"/>
      <c r="C52" s="165" t="s">
        <v>192</v>
      </c>
      <c r="D52" s="85"/>
      <c r="E52" s="165"/>
      <c r="F52" s="165"/>
    </row>
    <row r="53" spans="1:6" ht="16.5" customHeight="1">
      <c r="A53" s="163"/>
      <c r="B53" s="163"/>
      <c r="C53" s="166" t="s">
        <v>193</v>
      </c>
      <c r="D53" s="167">
        <f>SUM(D47:D52)</f>
        <v>28300</v>
      </c>
      <c r="E53" s="167">
        <f>SUM(E47:E52)</f>
        <v>0</v>
      </c>
      <c r="F53" s="167">
        <f>SUM(F47:F52)</f>
        <v>0</v>
      </c>
    </row>
    <row r="54" spans="1:6" ht="16.5" customHeight="1">
      <c r="A54" s="163"/>
      <c r="B54" s="163"/>
      <c r="C54" s="165" t="s">
        <v>194</v>
      </c>
      <c r="D54" s="85"/>
      <c r="E54" s="165"/>
      <c r="F54" s="165"/>
    </row>
    <row r="55" spans="1:6" ht="16.5" customHeight="1">
      <c r="A55" s="163"/>
      <c r="B55" s="163"/>
      <c r="C55" s="165" t="s">
        <v>195</v>
      </c>
      <c r="D55" s="85"/>
      <c r="E55" s="165"/>
      <c r="F55" s="165"/>
    </row>
    <row r="56" spans="1:6" ht="16.5" customHeight="1">
      <c r="A56" s="163"/>
      <c r="B56" s="163"/>
      <c r="C56" s="165" t="s">
        <v>196</v>
      </c>
      <c r="D56" s="85"/>
      <c r="E56" s="165"/>
      <c r="F56" s="165"/>
    </row>
    <row r="57" spans="1:6" ht="16.5" customHeight="1">
      <c r="A57" s="163"/>
      <c r="B57" s="163"/>
      <c r="C57" s="166" t="s">
        <v>197</v>
      </c>
      <c r="D57" s="167">
        <f>SUM(D54:D56)</f>
        <v>0</v>
      </c>
      <c r="E57" s="167">
        <f>SUM(E54:E56)</f>
        <v>0</v>
      </c>
      <c r="F57" s="167">
        <f>SUM(F54:F56)</f>
        <v>0</v>
      </c>
    </row>
    <row r="58" spans="1:6" ht="16.5" customHeight="1">
      <c r="A58" s="163"/>
      <c r="B58" s="163"/>
      <c r="C58" s="165" t="s">
        <v>198</v>
      </c>
      <c r="D58" s="85"/>
      <c r="E58" s="165"/>
      <c r="F58" s="165"/>
    </row>
    <row r="59" spans="1:6" ht="16.5" customHeight="1">
      <c r="A59" s="163"/>
      <c r="B59" s="163"/>
      <c r="C59" s="165" t="s">
        <v>199</v>
      </c>
      <c r="D59" s="85"/>
      <c r="E59" s="165"/>
      <c r="F59" s="165"/>
    </row>
    <row r="60" spans="1:6" ht="16.5" customHeight="1">
      <c r="A60" s="163"/>
      <c r="B60" s="163"/>
      <c r="C60" s="166" t="s">
        <v>200</v>
      </c>
      <c r="D60" s="167">
        <f>SUM(D58:D59)</f>
        <v>0</v>
      </c>
      <c r="E60" s="167">
        <f>SUM(E58:E59)</f>
        <v>0</v>
      </c>
      <c r="F60" s="167">
        <f>SUM(F58:F59)</f>
        <v>0</v>
      </c>
    </row>
    <row r="61" spans="1:6" ht="16.5" customHeight="1">
      <c r="A61" s="163"/>
      <c r="B61" s="163"/>
      <c r="C61" s="168" t="s">
        <v>201</v>
      </c>
      <c r="D61" s="169">
        <f>SUM(D53+D57+D60)</f>
        <v>28300</v>
      </c>
      <c r="E61" s="169">
        <f>SUM(E53+E57+E60)</f>
        <v>0</v>
      </c>
      <c r="F61" s="169">
        <f>SUM(F53+F57+F60)</f>
        <v>0</v>
      </c>
    </row>
    <row r="62" spans="1:6" ht="19.5" customHeight="1">
      <c r="A62" s="257" t="s">
        <v>204</v>
      </c>
      <c r="B62" s="264"/>
      <c r="C62" s="258"/>
      <c r="D62" s="4"/>
      <c r="E62" s="163"/>
      <c r="F62" s="163"/>
    </row>
    <row r="63" spans="1:6" s="172" customFormat="1" ht="16.5" customHeight="1">
      <c r="A63" s="170"/>
      <c r="B63" s="170"/>
      <c r="C63" s="166" t="s">
        <v>17</v>
      </c>
      <c r="D63" s="171">
        <f aca="true" t="shared" si="0" ref="D63:F75">SUM(D3+D18+D33+D48)</f>
        <v>471903</v>
      </c>
      <c r="E63" s="171">
        <f t="shared" si="0"/>
        <v>0</v>
      </c>
      <c r="F63" s="171">
        <f t="shared" si="0"/>
        <v>0</v>
      </c>
    </row>
    <row r="64" spans="1:6" s="172" customFormat="1" ht="16.5" customHeight="1">
      <c r="A64" s="170"/>
      <c r="B64" s="170"/>
      <c r="C64" s="166" t="s">
        <v>189</v>
      </c>
      <c r="D64" s="171">
        <f t="shared" si="0"/>
        <v>137733</v>
      </c>
      <c r="E64" s="171">
        <f t="shared" si="0"/>
        <v>0</v>
      </c>
      <c r="F64" s="171">
        <f t="shared" si="0"/>
        <v>0</v>
      </c>
    </row>
    <row r="65" spans="1:6" s="172" customFormat="1" ht="16.5" customHeight="1">
      <c r="A65" s="170"/>
      <c r="B65" s="170"/>
      <c r="C65" s="166" t="s">
        <v>190</v>
      </c>
      <c r="D65" s="171">
        <f t="shared" si="0"/>
        <v>327759</v>
      </c>
      <c r="E65" s="171">
        <f t="shared" si="0"/>
        <v>0</v>
      </c>
      <c r="F65" s="171">
        <f t="shared" si="0"/>
        <v>0</v>
      </c>
    </row>
    <row r="66" spans="1:6" s="172" customFormat="1" ht="16.5" customHeight="1">
      <c r="A66" s="170"/>
      <c r="B66" s="170"/>
      <c r="C66" s="166" t="s">
        <v>191</v>
      </c>
      <c r="D66" s="171">
        <f t="shared" si="0"/>
        <v>0</v>
      </c>
      <c r="E66" s="171">
        <f t="shared" si="0"/>
        <v>0</v>
      </c>
      <c r="F66" s="171">
        <f t="shared" si="0"/>
        <v>0</v>
      </c>
    </row>
    <row r="67" spans="1:6" ht="16.5" customHeight="1">
      <c r="A67" s="163"/>
      <c r="B67" s="163"/>
      <c r="C67" s="165" t="s">
        <v>192</v>
      </c>
      <c r="D67" s="171">
        <f t="shared" si="0"/>
        <v>0</v>
      </c>
      <c r="E67" s="171">
        <f t="shared" si="0"/>
        <v>0</v>
      </c>
      <c r="F67" s="171">
        <f t="shared" si="0"/>
        <v>0</v>
      </c>
    </row>
    <row r="68" spans="1:6" ht="16.5" customHeight="1">
      <c r="A68" s="163"/>
      <c r="B68" s="163"/>
      <c r="C68" s="166" t="s">
        <v>193</v>
      </c>
      <c r="D68" s="173">
        <f t="shared" si="0"/>
        <v>937395</v>
      </c>
      <c r="E68" s="173">
        <f t="shared" si="0"/>
        <v>0</v>
      </c>
      <c r="F68" s="173">
        <f t="shared" si="0"/>
        <v>0</v>
      </c>
    </row>
    <row r="69" spans="1:6" s="172" customFormat="1" ht="16.5" customHeight="1">
      <c r="A69" s="170"/>
      <c r="B69" s="170"/>
      <c r="C69" s="166" t="s">
        <v>194</v>
      </c>
      <c r="D69" s="171">
        <f t="shared" si="0"/>
        <v>0</v>
      </c>
      <c r="E69" s="171">
        <f t="shared" si="0"/>
        <v>0</v>
      </c>
      <c r="F69" s="171">
        <f t="shared" si="0"/>
        <v>0</v>
      </c>
    </row>
    <row r="70" spans="1:6" s="172" customFormat="1" ht="16.5" customHeight="1">
      <c r="A70" s="170"/>
      <c r="B70" s="170"/>
      <c r="C70" s="166" t="s">
        <v>195</v>
      </c>
      <c r="D70" s="171">
        <f t="shared" si="0"/>
        <v>0</v>
      </c>
      <c r="E70" s="171">
        <f t="shared" si="0"/>
        <v>0</v>
      </c>
      <c r="F70" s="171">
        <f t="shared" si="0"/>
        <v>0</v>
      </c>
    </row>
    <row r="71" spans="1:6" s="172" customFormat="1" ht="16.5" customHeight="1">
      <c r="A71" s="170"/>
      <c r="B71" s="170"/>
      <c r="C71" s="166" t="s">
        <v>196</v>
      </c>
      <c r="D71" s="171">
        <f t="shared" si="0"/>
        <v>0</v>
      </c>
      <c r="E71" s="171">
        <f t="shared" si="0"/>
        <v>0</v>
      </c>
      <c r="F71" s="171">
        <f t="shared" si="0"/>
        <v>0</v>
      </c>
    </row>
    <row r="72" spans="1:6" s="172" customFormat="1" ht="16.5" customHeight="1">
      <c r="A72" s="170"/>
      <c r="B72" s="170"/>
      <c r="C72" s="166" t="s">
        <v>197</v>
      </c>
      <c r="D72" s="173">
        <f t="shared" si="0"/>
        <v>0</v>
      </c>
      <c r="E72" s="173">
        <f t="shared" si="0"/>
        <v>0</v>
      </c>
      <c r="F72" s="173">
        <f t="shared" si="0"/>
        <v>0</v>
      </c>
    </row>
    <row r="73" spans="1:6" s="172" customFormat="1" ht="16.5" customHeight="1">
      <c r="A73" s="170"/>
      <c r="B73" s="170"/>
      <c r="C73" s="166" t="s">
        <v>198</v>
      </c>
      <c r="D73" s="171">
        <f t="shared" si="0"/>
        <v>0</v>
      </c>
      <c r="E73" s="171">
        <f t="shared" si="0"/>
        <v>0</v>
      </c>
      <c r="F73" s="171">
        <f t="shared" si="0"/>
        <v>0</v>
      </c>
    </row>
    <row r="74" spans="1:6" s="172" customFormat="1" ht="16.5" customHeight="1">
      <c r="A74" s="170"/>
      <c r="B74" s="170"/>
      <c r="C74" s="166" t="s">
        <v>199</v>
      </c>
      <c r="D74" s="171">
        <f t="shared" si="0"/>
        <v>0</v>
      </c>
      <c r="E74" s="171">
        <f t="shared" si="0"/>
        <v>0</v>
      </c>
      <c r="F74" s="171">
        <f t="shared" si="0"/>
        <v>0</v>
      </c>
    </row>
    <row r="75" spans="1:6" s="172" customFormat="1" ht="16.5" customHeight="1">
      <c r="A75" s="170"/>
      <c r="B75" s="170"/>
      <c r="C75" s="166" t="s">
        <v>200</v>
      </c>
      <c r="D75" s="173">
        <f t="shared" si="0"/>
        <v>0</v>
      </c>
      <c r="E75" s="173">
        <f t="shared" si="0"/>
        <v>0</v>
      </c>
      <c r="F75" s="173">
        <f t="shared" si="0"/>
        <v>0</v>
      </c>
    </row>
    <row r="76" spans="1:6" s="172" customFormat="1" ht="16.5" customHeight="1">
      <c r="A76" s="170"/>
      <c r="B76" s="170"/>
      <c r="C76" s="168" t="s">
        <v>201</v>
      </c>
      <c r="D76" s="174">
        <f>SUM(D68+D72+D75)</f>
        <v>937395</v>
      </c>
      <c r="E76" s="170"/>
      <c r="F76" s="170"/>
    </row>
    <row r="77" spans="1:6" ht="16.5" customHeight="1">
      <c r="A77" s="163" t="s">
        <v>205</v>
      </c>
      <c r="B77" s="257" t="s">
        <v>206</v>
      </c>
      <c r="C77" s="258"/>
      <c r="D77" s="4"/>
      <c r="E77" s="163"/>
      <c r="F77" s="163"/>
    </row>
    <row r="78" spans="1:6" ht="16.5" customHeight="1">
      <c r="A78" s="163"/>
      <c r="B78" s="163"/>
      <c r="C78" s="165" t="s">
        <v>17</v>
      </c>
      <c r="D78" s="85">
        <v>139456</v>
      </c>
      <c r="E78" s="165"/>
      <c r="F78" s="165"/>
    </row>
    <row r="79" spans="1:6" ht="16.5" customHeight="1">
      <c r="A79" s="163"/>
      <c r="B79" s="163"/>
      <c r="C79" s="165" t="s">
        <v>189</v>
      </c>
      <c r="D79" s="85">
        <v>37410</v>
      </c>
      <c r="E79" s="165"/>
      <c r="F79" s="165"/>
    </row>
    <row r="80" spans="1:6" ht="16.5" customHeight="1">
      <c r="A80" s="163"/>
      <c r="B80" s="163"/>
      <c r="C80" s="165" t="s">
        <v>190</v>
      </c>
      <c r="D80" s="85">
        <v>124430</v>
      </c>
      <c r="E80" s="165"/>
      <c r="F80" s="165"/>
    </row>
    <row r="81" spans="1:6" ht="16.5" customHeight="1">
      <c r="A81" s="163"/>
      <c r="B81" s="163"/>
      <c r="C81" s="165" t="s">
        <v>191</v>
      </c>
      <c r="D81" s="85">
        <v>254</v>
      </c>
      <c r="E81" s="165"/>
      <c r="F81" s="165"/>
    </row>
    <row r="82" spans="1:6" ht="16.5" customHeight="1">
      <c r="A82" s="163"/>
      <c r="B82" s="163"/>
      <c r="C82" s="165" t="s">
        <v>192</v>
      </c>
      <c r="D82" s="85">
        <v>2257</v>
      </c>
      <c r="E82" s="165"/>
      <c r="F82" s="165"/>
    </row>
    <row r="83" spans="1:6" ht="16.5" customHeight="1">
      <c r="A83" s="163"/>
      <c r="B83" s="163"/>
      <c r="C83" s="166" t="s">
        <v>193</v>
      </c>
      <c r="D83" s="167">
        <f>SUM(D77:D82)</f>
        <v>303807</v>
      </c>
      <c r="E83" s="167">
        <f>SUM(E77:E82)</f>
        <v>0</v>
      </c>
      <c r="F83" s="167">
        <f>SUM(F77:F82)</f>
        <v>0</v>
      </c>
    </row>
    <row r="84" spans="1:6" ht="16.5" customHeight="1">
      <c r="A84" s="163"/>
      <c r="B84" s="163"/>
      <c r="C84" s="165" t="s">
        <v>194</v>
      </c>
      <c r="D84" s="85">
        <v>2300</v>
      </c>
      <c r="E84" s="165"/>
      <c r="F84" s="165"/>
    </row>
    <row r="85" spans="1:6" ht="16.5" customHeight="1">
      <c r="A85" s="163"/>
      <c r="B85" s="163"/>
      <c r="C85" s="165" t="s">
        <v>195</v>
      </c>
      <c r="D85" s="85"/>
      <c r="E85" s="165"/>
      <c r="F85" s="165"/>
    </row>
    <row r="86" spans="1:6" ht="16.5" customHeight="1">
      <c r="A86" s="163"/>
      <c r="B86" s="163"/>
      <c r="C86" s="165" t="s">
        <v>196</v>
      </c>
      <c r="D86" s="85"/>
      <c r="E86" s="165"/>
      <c r="F86" s="165"/>
    </row>
    <row r="87" spans="1:6" ht="16.5" customHeight="1">
      <c r="A87" s="163"/>
      <c r="B87" s="163"/>
      <c r="C87" s="166" t="s">
        <v>197</v>
      </c>
      <c r="D87" s="167">
        <f>SUM(D84:D86)</f>
        <v>2300</v>
      </c>
      <c r="E87" s="167">
        <f>SUM(E84:E86)</f>
        <v>0</v>
      </c>
      <c r="F87" s="167">
        <f>SUM(F84:F86)</f>
        <v>0</v>
      </c>
    </row>
    <row r="88" spans="1:6" ht="16.5" customHeight="1">
      <c r="A88" s="163"/>
      <c r="B88" s="163"/>
      <c r="C88" s="165" t="s">
        <v>198</v>
      </c>
      <c r="D88" s="85"/>
      <c r="E88" s="165"/>
      <c r="F88" s="165"/>
    </row>
    <row r="89" spans="1:6" ht="16.5" customHeight="1">
      <c r="A89" s="163"/>
      <c r="B89" s="163"/>
      <c r="C89" s="165" t="s">
        <v>199</v>
      </c>
      <c r="D89" s="85"/>
      <c r="E89" s="165"/>
      <c r="F89" s="165"/>
    </row>
    <row r="90" spans="1:6" ht="16.5" customHeight="1">
      <c r="A90" s="163"/>
      <c r="B90" s="163"/>
      <c r="C90" s="166" t="s">
        <v>200</v>
      </c>
      <c r="D90" s="167">
        <f>SUM(D88:D89)</f>
        <v>0</v>
      </c>
      <c r="E90" s="167">
        <f>SUM(E88:E89)</f>
        <v>0</v>
      </c>
      <c r="F90" s="167">
        <f>SUM(F88:F89)</f>
        <v>0</v>
      </c>
    </row>
    <row r="91" spans="1:6" ht="16.5" customHeight="1">
      <c r="A91" s="163"/>
      <c r="B91" s="163"/>
      <c r="C91" s="168" t="s">
        <v>201</v>
      </c>
      <c r="D91" s="169">
        <f>SUM(D83+D87+D90)</f>
        <v>306107</v>
      </c>
      <c r="E91" s="169">
        <f>SUM(E83+E87+E90)</f>
        <v>0</v>
      </c>
      <c r="F91" s="169">
        <f>SUM(F83+F87+F90)</f>
        <v>0</v>
      </c>
    </row>
    <row r="92" spans="1:6" ht="16.5" customHeight="1">
      <c r="A92" s="163" t="s">
        <v>207</v>
      </c>
      <c r="B92" s="257" t="s">
        <v>167</v>
      </c>
      <c r="C92" s="258"/>
      <c r="D92" s="4"/>
      <c r="E92" s="163"/>
      <c r="F92" s="163"/>
    </row>
    <row r="93" spans="1:6" ht="16.5" customHeight="1">
      <c r="A93" s="163"/>
      <c r="B93" s="163"/>
      <c r="C93" s="165" t="s">
        <v>17</v>
      </c>
      <c r="D93" s="85">
        <v>36025</v>
      </c>
      <c r="E93" s="165"/>
      <c r="F93" s="165"/>
    </row>
    <row r="94" spans="1:6" ht="16.5" customHeight="1">
      <c r="A94" s="163"/>
      <c r="B94" s="163"/>
      <c r="C94" s="165" t="s">
        <v>189</v>
      </c>
      <c r="D94" s="85">
        <v>9686</v>
      </c>
      <c r="E94" s="165"/>
      <c r="F94" s="165"/>
    </row>
    <row r="95" spans="1:6" ht="16.5" customHeight="1">
      <c r="A95" s="163"/>
      <c r="B95" s="163"/>
      <c r="C95" s="165" t="s">
        <v>190</v>
      </c>
      <c r="D95" s="85">
        <v>43021</v>
      </c>
      <c r="E95" s="165"/>
      <c r="F95" s="165"/>
    </row>
    <row r="96" spans="1:6" ht="16.5" customHeight="1">
      <c r="A96" s="163"/>
      <c r="B96" s="163"/>
      <c r="C96" s="165" t="s">
        <v>191</v>
      </c>
      <c r="D96" s="85"/>
      <c r="E96" s="165"/>
      <c r="F96" s="165"/>
    </row>
    <row r="97" spans="1:6" ht="16.5" customHeight="1">
      <c r="A97" s="163"/>
      <c r="B97" s="163"/>
      <c r="C97" s="165" t="s">
        <v>192</v>
      </c>
      <c r="D97" s="85">
        <v>1546</v>
      </c>
      <c r="E97" s="165"/>
      <c r="F97" s="165"/>
    </row>
    <row r="98" spans="1:6" ht="16.5" customHeight="1">
      <c r="A98" s="163"/>
      <c r="B98" s="163"/>
      <c r="C98" s="166" t="s">
        <v>193</v>
      </c>
      <c r="D98" s="167">
        <f>SUM(D92:D97)</f>
        <v>90278</v>
      </c>
      <c r="E98" s="167">
        <f>SUM(E92:E97)</f>
        <v>0</v>
      </c>
      <c r="F98" s="167">
        <f>SUM(F92:F97)</f>
        <v>0</v>
      </c>
    </row>
    <row r="99" spans="1:6" ht="16.5" customHeight="1">
      <c r="A99" s="163"/>
      <c r="B99" s="163"/>
      <c r="C99" s="165" t="s">
        <v>194</v>
      </c>
      <c r="D99" s="85">
        <v>1200</v>
      </c>
      <c r="E99" s="165"/>
      <c r="F99" s="165"/>
    </row>
    <row r="100" spans="1:6" ht="16.5" customHeight="1">
      <c r="A100" s="163"/>
      <c r="B100" s="163"/>
      <c r="C100" s="165" t="s">
        <v>195</v>
      </c>
      <c r="D100" s="85"/>
      <c r="E100" s="165"/>
      <c r="F100" s="165"/>
    </row>
    <row r="101" spans="1:6" ht="16.5" customHeight="1">
      <c r="A101" s="163"/>
      <c r="B101" s="163"/>
      <c r="C101" s="165" t="s">
        <v>196</v>
      </c>
      <c r="D101" s="85"/>
      <c r="E101" s="165"/>
      <c r="F101" s="165"/>
    </row>
    <row r="102" spans="1:6" ht="16.5" customHeight="1">
      <c r="A102" s="163"/>
      <c r="B102" s="163"/>
      <c r="C102" s="166" t="s">
        <v>197</v>
      </c>
      <c r="D102" s="167">
        <f>SUM(D99:D101)</f>
        <v>1200</v>
      </c>
      <c r="E102" s="167">
        <f>SUM(E99:E101)</f>
        <v>0</v>
      </c>
      <c r="F102" s="167">
        <f>SUM(F99:F101)</f>
        <v>0</v>
      </c>
    </row>
    <row r="103" spans="1:6" ht="16.5" customHeight="1">
      <c r="A103" s="163"/>
      <c r="B103" s="163"/>
      <c r="C103" s="165" t="s">
        <v>198</v>
      </c>
      <c r="D103" s="85"/>
      <c r="E103" s="165"/>
      <c r="F103" s="165"/>
    </row>
    <row r="104" spans="1:6" ht="16.5" customHeight="1">
      <c r="A104" s="163"/>
      <c r="B104" s="163"/>
      <c r="C104" s="165" t="s">
        <v>199</v>
      </c>
      <c r="D104" s="85"/>
      <c r="E104" s="165"/>
      <c r="F104" s="165"/>
    </row>
    <row r="105" spans="1:6" ht="16.5" customHeight="1">
      <c r="A105" s="163"/>
      <c r="B105" s="163"/>
      <c r="C105" s="166" t="s">
        <v>200</v>
      </c>
      <c r="D105" s="167">
        <f>SUM(D103:D104)</f>
        <v>0</v>
      </c>
      <c r="E105" s="167">
        <f>SUM(E103:E104)</f>
        <v>0</v>
      </c>
      <c r="F105" s="167">
        <f>SUM(F103:F104)</f>
        <v>0</v>
      </c>
    </row>
    <row r="106" spans="1:6" ht="16.5" customHeight="1">
      <c r="A106" s="163"/>
      <c r="B106" s="163"/>
      <c r="C106" s="168" t="s">
        <v>201</v>
      </c>
      <c r="D106" s="169">
        <f>SUM(D98+D102+D105)</f>
        <v>91478</v>
      </c>
      <c r="E106" s="169">
        <f>SUM(E98+E102+E105)</f>
        <v>0</v>
      </c>
      <c r="F106" s="169">
        <f>SUM(F98+F102+F105)</f>
        <v>0</v>
      </c>
    </row>
    <row r="107" spans="1:6" ht="16.5" customHeight="1">
      <c r="A107" s="163" t="s">
        <v>9</v>
      </c>
      <c r="B107" s="257" t="s">
        <v>208</v>
      </c>
      <c r="C107" s="258"/>
      <c r="D107" s="4"/>
      <c r="E107" s="163"/>
      <c r="F107" s="163"/>
    </row>
    <row r="108" spans="1:6" ht="16.5" customHeight="1">
      <c r="A108" s="163"/>
      <c r="B108" s="163"/>
      <c r="C108" s="165" t="s">
        <v>17</v>
      </c>
      <c r="D108" s="85">
        <v>6329</v>
      </c>
      <c r="E108" s="165"/>
      <c r="F108" s="165"/>
    </row>
    <row r="109" spans="1:6" ht="16.5" customHeight="1">
      <c r="A109" s="163"/>
      <c r="B109" s="163"/>
      <c r="C109" s="165" t="s">
        <v>189</v>
      </c>
      <c r="D109" s="85">
        <v>1544</v>
      </c>
      <c r="E109" s="165"/>
      <c r="F109" s="165"/>
    </row>
    <row r="110" spans="1:6" ht="16.5" customHeight="1">
      <c r="A110" s="163"/>
      <c r="B110" s="163"/>
      <c r="C110" s="165" t="s">
        <v>190</v>
      </c>
      <c r="D110" s="85">
        <v>5162</v>
      </c>
      <c r="E110" s="165"/>
      <c r="F110" s="165"/>
    </row>
    <row r="111" spans="1:6" ht="16.5" customHeight="1">
      <c r="A111" s="163"/>
      <c r="B111" s="163"/>
      <c r="C111" s="165" t="s">
        <v>191</v>
      </c>
      <c r="D111" s="85"/>
      <c r="E111" s="165"/>
      <c r="F111" s="165"/>
    </row>
    <row r="112" spans="1:6" ht="16.5" customHeight="1">
      <c r="A112" s="163"/>
      <c r="B112" s="163"/>
      <c r="C112" s="165" t="s">
        <v>192</v>
      </c>
      <c r="D112" s="85"/>
      <c r="E112" s="165"/>
      <c r="F112" s="165"/>
    </row>
    <row r="113" spans="1:6" ht="16.5" customHeight="1">
      <c r="A113" s="163"/>
      <c r="B113" s="163"/>
      <c r="C113" s="166" t="s">
        <v>193</v>
      </c>
      <c r="D113" s="167">
        <f>SUM(D107:D112)</f>
        <v>13035</v>
      </c>
      <c r="E113" s="167">
        <f>SUM(E107:E112)</f>
        <v>0</v>
      </c>
      <c r="F113" s="167">
        <f>SUM(F107:F112)</f>
        <v>0</v>
      </c>
    </row>
    <row r="114" spans="1:6" ht="16.5" customHeight="1">
      <c r="A114" s="163"/>
      <c r="B114" s="163"/>
      <c r="C114" s="165" t="s">
        <v>194</v>
      </c>
      <c r="D114" s="85"/>
      <c r="E114" s="165"/>
      <c r="F114" s="165"/>
    </row>
    <row r="115" spans="1:6" ht="16.5" customHeight="1">
      <c r="A115" s="163"/>
      <c r="B115" s="163"/>
      <c r="C115" s="165" t="s">
        <v>195</v>
      </c>
      <c r="D115" s="85"/>
      <c r="E115" s="165"/>
      <c r="F115" s="165"/>
    </row>
    <row r="116" spans="1:6" ht="16.5" customHeight="1">
      <c r="A116" s="163"/>
      <c r="B116" s="163"/>
      <c r="C116" s="165" t="s">
        <v>196</v>
      </c>
      <c r="D116" s="85"/>
      <c r="E116" s="165"/>
      <c r="F116" s="165"/>
    </row>
    <row r="117" spans="1:6" ht="16.5" customHeight="1">
      <c r="A117" s="163"/>
      <c r="B117" s="163"/>
      <c r="C117" s="166" t="s">
        <v>197</v>
      </c>
      <c r="D117" s="167">
        <f>SUM(D114:D116)</f>
        <v>0</v>
      </c>
      <c r="E117" s="167">
        <f>SUM(E114:E116)</f>
        <v>0</v>
      </c>
      <c r="F117" s="167">
        <f>SUM(F114:F116)</f>
        <v>0</v>
      </c>
    </row>
    <row r="118" spans="1:6" ht="16.5" customHeight="1">
      <c r="A118" s="163"/>
      <c r="B118" s="163"/>
      <c r="C118" s="165" t="s">
        <v>198</v>
      </c>
      <c r="D118" s="85"/>
      <c r="E118" s="165"/>
      <c r="F118" s="165"/>
    </row>
    <row r="119" spans="1:6" ht="16.5" customHeight="1">
      <c r="A119" s="163"/>
      <c r="B119" s="163"/>
      <c r="C119" s="165" t="s">
        <v>199</v>
      </c>
      <c r="D119" s="85"/>
      <c r="E119" s="165"/>
      <c r="F119" s="165"/>
    </row>
    <row r="120" spans="1:6" ht="16.5" customHeight="1">
      <c r="A120" s="163"/>
      <c r="B120" s="163"/>
      <c r="C120" s="166" t="s">
        <v>200</v>
      </c>
      <c r="D120" s="167">
        <f>SUM(D118:D119)</f>
        <v>0</v>
      </c>
      <c r="E120" s="167">
        <f>SUM(E118:E119)</f>
        <v>0</v>
      </c>
      <c r="F120" s="167">
        <f>SUM(F118:F119)</f>
        <v>0</v>
      </c>
    </row>
    <row r="121" spans="1:6" ht="16.5" customHeight="1">
      <c r="A121" s="163"/>
      <c r="B121" s="163"/>
      <c r="C121" s="168" t="s">
        <v>201</v>
      </c>
      <c r="D121" s="169">
        <f>SUM(D113+D117+D120)</f>
        <v>13035</v>
      </c>
      <c r="E121" s="169">
        <f>SUM(E113+E117+E120)</f>
        <v>0</v>
      </c>
      <c r="F121" s="169">
        <f>SUM(F113+F117+F120)</f>
        <v>0</v>
      </c>
    </row>
    <row r="122" spans="1:6" ht="16.5" customHeight="1">
      <c r="A122" s="257" t="s">
        <v>209</v>
      </c>
      <c r="B122" s="264"/>
      <c r="C122" s="258"/>
      <c r="D122" s="4"/>
      <c r="E122" s="163"/>
      <c r="F122" s="163"/>
    </row>
    <row r="123" spans="1:6" ht="15" customHeight="1">
      <c r="A123" s="163"/>
      <c r="B123" s="163"/>
      <c r="C123" s="165" t="s">
        <v>17</v>
      </c>
      <c r="D123" s="171">
        <f aca="true" t="shared" si="1" ref="D123:F136">SUM(D63+D78+D93+D108)</f>
        <v>653713</v>
      </c>
      <c r="E123" s="171">
        <f t="shared" si="1"/>
        <v>0</v>
      </c>
      <c r="F123" s="171">
        <f t="shared" si="1"/>
        <v>0</v>
      </c>
    </row>
    <row r="124" spans="1:6" ht="16.5" customHeight="1">
      <c r="A124" s="163"/>
      <c r="B124" s="163"/>
      <c r="C124" s="165" t="s">
        <v>189</v>
      </c>
      <c r="D124" s="171">
        <f t="shared" si="1"/>
        <v>186373</v>
      </c>
      <c r="E124" s="171">
        <f t="shared" si="1"/>
        <v>0</v>
      </c>
      <c r="F124" s="171">
        <f t="shared" si="1"/>
        <v>0</v>
      </c>
    </row>
    <row r="125" spans="1:6" ht="16.5" customHeight="1">
      <c r="A125" s="163"/>
      <c r="B125" s="163"/>
      <c r="C125" s="165" t="s">
        <v>190</v>
      </c>
      <c r="D125" s="171">
        <f t="shared" si="1"/>
        <v>500372</v>
      </c>
      <c r="E125" s="171">
        <f t="shared" si="1"/>
        <v>0</v>
      </c>
      <c r="F125" s="171">
        <f t="shared" si="1"/>
        <v>0</v>
      </c>
    </row>
    <row r="126" spans="1:6" ht="16.5" customHeight="1">
      <c r="A126" s="163"/>
      <c r="B126" s="163"/>
      <c r="C126" s="165" t="s">
        <v>191</v>
      </c>
      <c r="D126" s="171">
        <f t="shared" si="1"/>
        <v>254</v>
      </c>
      <c r="E126" s="171">
        <f t="shared" si="1"/>
        <v>0</v>
      </c>
      <c r="F126" s="171">
        <f t="shared" si="1"/>
        <v>0</v>
      </c>
    </row>
    <row r="127" spans="1:6" ht="16.5" customHeight="1">
      <c r="A127" s="163"/>
      <c r="B127" s="163"/>
      <c r="C127" s="165" t="s">
        <v>192</v>
      </c>
      <c r="D127" s="171">
        <f t="shared" si="1"/>
        <v>3803</v>
      </c>
      <c r="E127" s="171">
        <f t="shared" si="1"/>
        <v>0</v>
      </c>
      <c r="F127" s="171">
        <f t="shared" si="1"/>
        <v>0</v>
      </c>
    </row>
    <row r="128" spans="1:6" ht="16.5" customHeight="1">
      <c r="A128" s="163"/>
      <c r="B128" s="163"/>
      <c r="C128" s="166" t="s">
        <v>193</v>
      </c>
      <c r="D128" s="173">
        <f t="shared" si="1"/>
        <v>1344515</v>
      </c>
      <c r="E128" s="173">
        <f t="shared" si="1"/>
        <v>0</v>
      </c>
      <c r="F128" s="173">
        <f t="shared" si="1"/>
        <v>0</v>
      </c>
    </row>
    <row r="129" spans="1:6" ht="16.5" customHeight="1">
      <c r="A129" s="163"/>
      <c r="B129" s="163"/>
      <c r="C129" s="165" t="s">
        <v>194</v>
      </c>
      <c r="D129" s="171">
        <f t="shared" si="1"/>
        <v>3500</v>
      </c>
      <c r="E129" s="171">
        <f t="shared" si="1"/>
        <v>0</v>
      </c>
      <c r="F129" s="171">
        <f t="shared" si="1"/>
        <v>0</v>
      </c>
    </row>
    <row r="130" spans="1:6" ht="16.5" customHeight="1">
      <c r="A130" s="163"/>
      <c r="B130" s="163"/>
      <c r="C130" s="165" t="s">
        <v>195</v>
      </c>
      <c r="D130" s="171">
        <f t="shared" si="1"/>
        <v>0</v>
      </c>
      <c r="E130" s="171">
        <f t="shared" si="1"/>
        <v>0</v>
      </c>
      <c r="F130" s="171">
        <f t="shared" si="1"/>
        <v>0</v>
      </c>
    </row>
    <row r="131" spans="1:6" ht="16.5" customHeight="1">
      <c r="A131" s="163"/>
      <c r="B131" s="163"/>
      <c r="C131" s="165" t="s">
        <v>196</v>
      </c>
      <c r="D131" s="171">
        <f t="shared" si="1"/>
        <v>0</v>
      </c>
      <c r="E131" s="171">
        <f t="shared" si="1"/>
        <v>0</v>
      </c>
      <c r="F131" s="171">
        <f t="shared" si="1"/>
        <v>0</v>
      </c>
    </row>
    <row r="132" spans="1:6" ht="16.5" customHeight="1">
      <c r="A132" s="163"/>
      <c r="B132" s="163"/>
      <c r="C132" s="166" t="s">
        <v>197</v>
      </c>
      <c r="D132" s="173">
        <f t="shared" si="1"/>
        <v>3500</v>
      </c>
      <c r="E132" s="173">
        <f t="shared" si="1"/>
        <v>0</v>
      </c>
      <c r="F132" s="173">
        <f t="shared" si="1"/>
        <v>0</v>
      </c>
    </row>
    <row r="133" spans="1:6" ht="16.5" customHeight="1">
      <c r="A133" s="163"/>
      <c r="B133" s="163"/>
      <c r="C133" s="165" t="s">
        <v>198</v>
      </c>
      <c r="D133" s="171">
        <f t="shared" si="1"/>
        <v>0</v>
      </c>
      <c r="E133" s="171">
        <f t="shared" si="1"/>
        <v>0</v>
      </c>
      <c r="F133" s="171">
        <f t="shared" si="1"/>
        <v>0</v>
      </c>
    </row>
    <row r="134" spans="1:6" ht="16.5" customHeight="1">
      <c r="A134" s="163"/>
      <c r="B134" s="163"/>
      <c r="C134" s="165" t="s">
        <v>199</v>
      </c>
      <c r="D134" s="171">
        <f t="shared" si="1"/>
        <v>0</v>
      </c>
      <c r="E134" s="171">
        <f t="shared" si="1"/>
        <v>0</v>
      </c>
      <c r="F134" s="171">
        <f t="shared" si="1"/>
        <v>0</v>
      </c>
    </row>
    <row r="135" spans="1:6" ht="16.5" customHeight="1">
      <c r="A135" s="163"/>
      <c r="B135" s="163"/>
      <c r="C135" s="166" t="s">
        <v>200</v>
      </c>
      <c r="D135" s="173">
        <f t="shared" si="1"/>
        <v>0</v>
      </c>
      <c r="E135" s="173">
        <f t="shared" si="1"/>
        <v>0</v>
      </c>
      <c r="F135" s="173">
        <f t="shared" si="1"/>
        <v>0</v>
      </c>
    </row>
    <row r="136" spans="1:6" ht="16.5" customHeight="1">
      <c r="A136" s="163"/>
      <c r="B136" s="163"/>
      <c r="C136" s="168" t="s">
        <v>201</v>
      </c>
      <c r="D136" s="174">
        <f t="shared" si="1"/>
        <v>1348015</v>
      </c>
      <c r="E136" s="174">
        <f t="shared" si="1"/>
        <v>0</v>
      </c>
      <c r="F136" s="174">
        <f t="shared" si="1"/>
        <v>0</v>
      </c>
    </row>
    <row r="137" spans="1:6" ht="12.75">
      <c r="A137" s="175" t="s">
        <v>210</v>
      </c>
      <c r="B137" s="175" t="s">
        <v>116</v>
      </c>
      <c r="C137" s="175"/>
      <c r="D137" s="85"/>
      <c r="E137" s="165"/>
      <c r="F137" s="165"/>
    </row>
    <row r="138" spans="1:6" ht="29.25" customHeight="1">
      <c r="A138" s="165"/>
      <c r="B138" s="176" t="s">
        <v>211</v>
      </c>
      <c r="C138" s="177" t="s">
        <v>212</v>
      </c>
      <c r="D138" s="85"/>
      <c r="E138" s="165"/>
      <c r="F138" s="165"/>
    </row>
    <row r="139" spans="1:6" ht="12.75">
      <c r="A139" s="165"/>
      <c r="B139" s="165"/>
      <c r="C139" s="165" t="s">
        <v>17</v>
      </c>
      <c r="D139" s="85">
        <v>149563</v>
      </c>
      <c r="E139" s="165"/>
      <c r="F139" s="165"/>
    </row>
    <row r="140" spans="1:6" ht="12.75">
      <c r="A140" s="165"/>
      <c r="B140" s="165"/>
      <c r="C140" s="165" t="s">
        <v>189</v>
      </c>
      <c r="D140" s="85">
        <v>40505</v>
      </c>
      <c r="E140" s="165"/>
      <c r="F140" s="165"/>
    </row>
    <row r="141" spans="1:6" ht="12.75">
      <c r="A141" s="165"/>
      <c r="B141" s="165"/>
      <c r="C141" s="165" t="s">
        <v>190</v>
      </c>
      <c r="D141" s="85">
        <v>67112</v>
      </c>
      <c r="E141" s="165"/>
      <c r="F141" s="165"/>
    </row>
    <row r="142" spans="1:6" ht="12.75">
      <c r="A142" s="165"/>
      <c r="B142" s="165"/>
      <c r="C142" s="165" t="s">
        <v>191</v>
      </c>
      <c r="D142" s="85"/>
      <c r="E142" s="165"/>
      <c r="F142" s="165"/>
    </row>
    <row r="143" spans="1:6" ht="16.5" customHeight="1">
      <c r="A143" s="163"/>
      <c r="B143" s="163"/>
      <c r="C143" s="165" t="s">
        <v>192</v>
      </c>
      <c r="D143" s="85"/>
      <c r="E143" s="165"/>
      <c r="F143" s="165"/>
    </row>
    <row r="144" spans="1:6" ht="16.5" customHeight="1">
      <c r="A144" s="163"/>
      <c r="B144" s="163"/>
      <c r="C144" s="166" t="s">
        <v>193</v>
      </c>
      <c r="D144" s="167">
        <f>SUM(D138:D143)</f>
        <v>257180</v>
      </c>
      <c r="E144" s="167">
        <f>SUM(E138:E143)</f>
        <v>0</v>
      </c>
      <c r="F144" s="167">
        <f>SUM(F138:F143)</f>
        <v>0</v>
      </c>
    </row>
    <row r="145" spans="1:6" ht="12.75">
      <c r="A145" s="165"/>
      <c r="B145" s="165"/>
      <c r="C145" s="165" t="s">
        <v>194</v>
      </c>
      <c r="D145" s="85">
        <v>800</v>
      </c>
      <c r="E145" s="165"/>
      <c r="F145" s="165"/>
    </row>
    <row r="146" spans="1:6" ht="12.75">
      <c r="A146" s="165"/>
      <c r="B146" s="165"/>
      <c r="C146" s="165" t="s">
        <v>195</v>
      </c>
      <c r="D146" s="85"/>
      <c r="E146" s="165"/>
      <c r="F146" s="165"/>
    </row>
    <row r="147" spans="1:6" ht="12.75">
      <c r="A147" s="165"/>
      <c r="B147" s="165"/>
      <c r="C147" s="165" t="s">
        <v>196</v>
      </c>
      <c r="D147" s="85"/>
      <c r="E147" s="165"/>
      <c r="F147" s="165"/>
    </row>
    <row r="148" spans="1:6" s="172" customFormat="1" ht="12.75">
      <c r="A148" s="166"/>
      <c r="B148" s="166"/>
      <c r="C148" s="166" t="s">
        <v>197</v>
      </c>
      <c r="D148" s="167">
        <f>SUM(D145:D147)</f>
        <v>800</v>
      </c>
      <c r="E148" s="167">
        <f>SUM(E145:E147)</f>
        <v>0</v>
      </c>
      <c r="F148" s="167">
        <f>SUM(F145:F147)</f>
        <v>0</v>
      </c>
    </row>
    <row r="149" spans="1:6" ht="12.75">
      <c r="A149" s="165"/>
      <c r="B149" s="165"/>
      <c r="C149" s="165" t="s">
        <v>198</v>
      </c>
      <c r="D149" s="85"/>
      <c r="E149" s="165"/>
      <c r="F149" s="165"/>
    </row>
    <row r="150" spans="1:6" ht="12.75">
      <c r="A150" s="165"/>
      <c r="B150" s="165"/>
      <c r="C150" s="165" t="s">
        <v>199</v>
      </c>
      <c r="D150" s="85"/>
      <c r="E150" s="165"/>
      <c r="F150" s="165"/>
    </row>
    <row r="151" spans="1:6" s="172" customFormat="1" ht="12.75">
      <c r="A151" s="166"/>
      <c r="B151" s="166"/>
      <c r="C151" s="166" t="s">
        <v>200</v>
      </c>
      <c r="D151" s="167">
        <f>SUM(D149:D150)</f>
        <v>0</v>
      </c>
      <c r="E151" s="167">
        <f>SUM(E149:E150)</f>
        <v>0</v>
      </c>
      <c r="F151" s="167">
        <f>SUM(F149:F150)</f>
        <v>0</v>
      </c>
    </row>
    <row r="152" spans="1:6" s="88" customFormat="1" ht="13.5">
      <c r="A152" s="168"/>
      <c r="B152" s="168"/>
      <c r="C152" s="168" t="s">
        <v>201</v>
      </c>
      <c r="D152" s="169">
        <f>SUM(D144+D148+D151)</f>
        <v>257980</v>
      </c>
      <c r="E152" s="169">
        <f>SUM(E144+E148+E151)</f>
        <v>0</v>
      </c>
      <c r="F152" s="169">
        <f>SUM(F144+F148+F151)</f>
        <v>0</v>
      </c>
    </row>
    <row r="153" spans="1:6" s="179" customFormat="1" ht="12.75">
      <c r="A153" s="175"/>
      <c r="B153" s="176" t="s">
        <v>213</v>
      </c>
      <c r="C153" s="175" t="s">
        <v>214</v>
      </c>
      <c r="D153" s="178"/>
      <c r="E153" s="175"/>
      <c r="F153" s="175"/>
    </row>
    <row r="154" spans="1:6" ht="12.75">
      <c r="A154" s="165"/>
      <c r="B154" s="165"/>
      <c r="C154" s="165" t="s">
        <v>17</v>
      </c>
      <c r="D154" s="85">
        <v>4310</v>
      </c>
      <c r="E154" s="165"/>
      <c r="F154" s="165"/>
    </row>
    <row r="155" spans="1:6" ht="12.75">
      <c r="A155" s="165"/>
      <c r="B155" s="165"/>
      <c r="C155" s="165" t="s">
        <v>189</v>
      </c>
      <c r="D155" s="85">
        <v>1201</v>
      </c>
      <c r="E155" s="165"/>
      <c r="F155" s="165"/>
    </row>
    <row r="156" spans="1:6" ht="12.75">
      <c r="A156" s="165"/>
      <c r="B156" s="165"/>
      <c r="C156" s="165" t="s">
        <v>190</v>
      </c>
      <c r="D156" s="85">
        <v>310</v>
      </c>
      <c r="E156" s="165"/>
      <c r="F156" s="165"/>
    </row>
    <row r="157" spans="1:6" ht="12.75">
      <c r="A157" s="165"/>
      <c r="B157" s="165"/>
      <c r="C157" s="165" t="s">
        <v>191</v>
      </c>
      <c r="D157" s="85"/>
      <c r="E157" s="165"/>
      <c r="F157" s="165"/>
    </row>
    <row r="158" spans="1:6" ht="16.5" customHeight="1">
      <c r="A158" s="163"/>
      <c r="B158" s="163"/>
      <c r="C158" s="165" t="s">
        <v>192</v>
      </c>
      <c r="D158" s="85"/>
      <c r="E158" s="165"/>
      <c r="F158" s="165"/>
    </row>
    <row r="159" spans="1:6" ht="16.5" customHeight="1">
      <c r="A159" s="163"/>
      <c r="B159" s="163"/>
      <c r="C159" s="166" t="s">
        <v>193</v>
      </c>
      <c r="D159" s="167">
        <f>SUM(D153:D158)</f>
        <v>5821</v>
      </c>
      <c r="E159" s="167">
        <f>SUM(E153:E158)</f>
        <v>0</v>
      </c>
      <c r="F159" s="167">
        <f>SUM(F153:F158)</f>
        <v>0</v>
      </c>
    </row>
    <row r="160" spans="1:6" ht="12.75">
      <c r="A160" s="165"/>
      <c r="B160" s="165"/>
      <c r="C160" s="165" t="s">
        <v>194</v>
      </c>
      <c r="D160" s="85"/>
      <c r="E160" s="165"/>
      <c r="F160" s="165"/>
    </row>
    <row r="161" spans="1:6" ht="12.75">
      <c r="A161" s="165"/>
      <c r="B161" s="165"/>
      <c r="C161" s="165" t="s">
        <v>195</v>
      </c>
      <c r="D161" s="85"/>
      <c r="E161" s="165"/>
      <c r="F161" s="165"/>
    </row>
    <row r="162" spans="1:6" ht="12.75">
      <c r="A162" s="165"/>
      <c r="B162" s="165"/>
      <c r="C162" s="165" t="s">
        <v>196</v>
      </c>
      <c r="D162" s="85"/>
      <c r="E162" s="165"/>
      <c r="F162" s="165"/>
    </row>
    <row r="163" spans="1:6" s="172" customFormat="1" ht="12.75">
      <c r="A163" s="166"/>
      <c r="B163" s="166"/>
      <c r="C163" s="166" t="s">
        <v>197</v>
      </c>
      <c r="D163" s="167">
        <f>SUM(D160:D162)</f>
        <v>0</v>
      </c>
      <c r="E163" s="166"/>
      <c r="F163" s="166"/>
    </row>
    <row r="164" spans="1:6" ht="12.75">
      <c r="A164" s="165"/>
      <c r="B164" s="165"/>
      <c r="C164" s="165" t="s">
        <v>198</v>
      </c>
      <c r="D164" s="85"/>
      <c r="E164" s="165"/>
      <c r="F164" s="165"/>
    </row>
    <row r="165" spans="1:6" ht="12.75">
      <c r="A165" s="165"/>
      <c r="B165" s="165"/>
      <c r="C165" s="165" t="s">
        <v>199</v>
      </c>
      <c r="D165" s="85"/>
      <c r="E165" s="165"/>
      <c r="F165" s="165"/>
    </row>
    <row r="166" spans="1:6" s="172" customFormat="1" ht="12.75">
      <c r="A166" s="166"/>
      <c r="B166" s="166"/>
      <c r="C166" s="166" t="s">
        <v>200</v>
      </c>
      <c r="D166" s="167">
        <f>SUM(D164:D165)</f>
        <v>0</v>
      </c>
      <c r="E166" s="166"/>
      <c r="F166" s="166"/>
    </row>
    <row r="167" spans="1:6" s="88" customFormat="1" ht="13.5">
      <c r="A167" s="168"/>
      <c r="B167" s="168"/>
      <c r="C167" s="168" t="s">
        <v>201</v>
      </c>
      <c r="D167" s="169">
        <f>SUM(D159+D163+D166)</f>
        <v>5821</v>
      </c>
      <c r="E167" s="169">
        <f>SUM(E159+E163+E166)</f>
        <v>0</v>
      </c>
      <c r="F167" s="169">
        <f>SUM(F159+F163+F166)</f>
        <v>0</v>
      </c>
    </row>
    <row r="168" spans="1:6" ht="12.75">
      <c r="A168" s="165"/>
      <c r="B168" s="175">
        <v>105010</v>
      </c>
      <c r="C168" s="175" t="s">
        <v>215</v>
      </c>
      <c r="D168" s="85"/>
      <c r="E168" s="165"/>
      <c r="F168" s="165"/>
    </row>
    <row r="169" spans="1:6" ht="12.75">
      <c r="A169" s="165"/>
      <c r="B169" s="165"/>
      <c r="C169" s="165" t="s">
        <v>17</v>
      </c>
      <c r="D169" s="85"/>
      <c r="E169" s="165"/>
      <c r="F169" s="165"/>
    </row>
    <row r="170" spans="1:6" ht="12.75">
      <c r="A170" s="165"/>
      <c r="B170" s="165"/>
      <c r="C170" s="165" t="s">
        <v>189</v>
      </c>
      <c r="D170" s="85"/>
      <c r="E170" s="165"/>
      <c r="F170" s="165"/>
    </row>
    <row r="171" spans="1:6" ht="12.75">
      <c r="A171" s="165"/>
      <c r="B171" s="165"/>
      <c r="C171" s="165" t="s">
        <v>190</v>
      </c>
      <c r="D171" s="85">
        <v>5</v>
      </c>
      <c r="E171" s="165"/>
      <c r="F171" s="165"/>
    </row>
    <row r="172" spans="1:6" ht="12.75">
      <c r="A172" s="165"/>
      <c r="B172" s="165"/>
      <c r="C172" s="165" t="s">
        <v>191</v>
      </c>
      <c r="D172" s="85">
        <v>17200</v>
      </c>
      <c r="E172" s="165"/>
      <c r="F172" s="165"/>
    </row>
    <row r="173" spans="1:6" ht="16.5" customHeight="1">
      <c r="A173" s="163"/>
      <c r="B173" s="163"/>
      <c r="C173" s="165" t="s">
        <v>192</v>
      </c>
      <c r="D173" s="85"/>
      <c r="E173" s="165"/>
      <c r="F173" s="165"/>
    </row>
    <row r="174" spans="1:6" ht="16.5" customHeight="1">
      <c r="A174" s="163"/>
      <c r="B174" s="163"/>
      <c r="C174" s="166" t="s">
        <v>193</v>
      </c>
      <c r="D174" s="167">
        <f>SUM(D168:D173)</f>
        <v>17205</v>
      </c>
      <c r="E174" s="167">
        <f>SUM(E168:E173)</f>
        <v>0</v>
      </c>
      <c r="F174" s="167">
        <f>SUM(F168:F173)</f>
        <v>0</v>
      </c>
    </row>
    <row r="175" spans="1:6" ht="12.75">
      <c r="A175" s="165"/>
      <c r="B175" s="165"/>
      <c r="C175" s="165" t="s">
        <v>194</v>
      </c>
      <c r="D175" s="85"/>
      <c r="E175" s="165"/>
      <c r="F175" s="165"/>
    </row>
    <row r="176" spans="1:6" ht="12.75">
      <c r="A176" s="165"/>
      <c r="B176" s="165"/>
      <c r="C176" s="165" t="s">
        <v>195</v>
      </c>
      <c r="D176" s="85"/>
      <c r="E176" s="165"/>
      <c r="F176" s="165"/>
    </row>
    <row r="177" spans="1:6" ht="12.75">
      <c r="A177" s="165"/>
      <c r="B177" s="165"/>
      <c r="C177" s="165" t="s">
        <v>196</v>
      </c>
      <c r="D177" s="85"/>
      <c r="E177" s="165"/>
      <c r="F177" s="165"/>
    </row>
    <row r="178" spans="1:6" s="172" customFormat="1" ht="12.75">
      <c r="A178" s="166"/>
      <c r="B178" s="166"/>
      <c r="C178" s="166" t="s">
        <v>197</v>
      </c>
      <c r="D178" s="167">
        <f>SUM(D175:D177)</f>
        <v>0</v>
      </c>
      <c r="E178" s="166"/>
      <c r="F178" s="166"/>
    </row>
    <row r="179" spans="1:6" ht="12.75">
      <c r="A179" s="165"/>
      <c r="B179" s="165"/>
      <c r="C179" s="165" t="s">
        <v>198</v>
      </c>
      <c r="D179" s="85"/>
      <c r="E179" s="165"/>
      <c r="F179" s="165"/>
    </row>
    <row r="180" spans="1:6" ht="12.75">
      <c r="A180" s="165"/>
      <c r="B180" s="165"/>
      <c r="C180" s="165" t="s">
        <v>199</v>
      </c>
      <c r="D180" s="85"/>
      <c r="E180" s="165"/>
      <c r="F180" s="165"/>
    </row>
    <row r="181" spans="1:6" s="172" customFormat="1" ht="12.75">
      <c r="A181" s="166"/>
      <c r="B181" s="166"/>
      <c r="C181" s="166" t="s">
        <v>200</v>
      </c>
      <c r="D181" s="167">
        <f>SUM(D179:D180)</f>
        <v>0</v>
      </c>
      <c r="E181" s="166"/>
      <c r="F181" s="166"/>
    </row>
    <row r="182" spans="1:6" s="88" customFormat="1" ht="13.5">
      <c r="A182" s="168"/>
      <c r="B182" s="168"/>
      <c r="C182" s="168" t="s">
        <v>201</v>
      </c>
      <c r="D182" s="169">
        <f>SUM(D174+D178+D181)</f>
        <v>17205</v>
      </c>
      <c r="E182" s="169">
        <f>SUM(E174+E178+E181)</f>
        <v>0</v>
      </c>
      <c r="F182" s="169">
        <f>SUM(F174+F178+F181)</f>
        <v>0</v>
      </c>
    </row>
    <row r="183" spans="1:6" s="179" customFormat="1" ht="12.75">
      <c r="A183" s="175"/>
      <c r="B183" s="175">
        <v>106020</v>
      </c>
      <c r="C183" s="175" t="s">
        <v>216</v>
      </c>
      <c r="D183" s="178"/>
      <c r="E183" s="175"/>
      <c r="F183" s="175"/>
    </row>
    <row r="184" spans="1:6" ht="12.75">
      <c r="A184" s="165"/>
      <c r="B184" s="165"/>
      <c r="C184" s="165" t="s">
        <v>17</v>
      </c>
      <c r="D184" s="85"/>
      <c r="E184" s="165"/>
      <c r="F184" s="165"/>
    </row>
    <row r="185" spans="1:6" ht="12.75">
      <c r="A185" s="165"/>
      <c r="B185" s="165"/>
      <c r="C185" s="165" t="s">
        <v>189</v>
      </c>
      <c r="D185" s="85"/>
      <c r="E185" s="165"/>
      <c r="F185" s="165"/>
    </row>
    <row r="186" spans="1:6" ht="12.75">
      <c r="A186" s="165"/>
      <c r="B186" s="165"/>
      <c r="C186" s="165" t="s">
        <v>190</v>
      </c>
      <c r="D186" s="85"/>
      <c r="E186" s="165"/>
      <c r="F186" s="165"/>
    </row>
    <row r="187" spans="1:6" ht="12.75">
      <c r="A187" s="165"/>
      <c r="B187" s="165"/>
      <c r="C187" s="165" t="s">
        <v>191</v>
      </c>
      <c r="D187" s="85">
        <v>5000</v>
      </c>
      <c r="E187" s="165"/>
      <c r="F187" s="165"/>
    </row>
    <row r="188" spans="1:6" ht="16.5" customHeight="1">
      <c r="A188" s="163"/>
      <c r="B188" s="163"/>
      <c r="C188" s="165" t="s">
        <v>192</v>
      </c>
      <c r="D188" s="85"/>
      <c r="E188" s="165"/>
      <c r="F188" s="165"/>
    </row>
    <row r="189" spans="1:6" ht="16.5" customHeight="1">
      <c r="A189" s="163"/>
      <c r="B189" s="163"/>
      <c r="C189" s="166" t="s">
        <v>193</v>
      </c>
      <c r="D189" s="167">
        <f>SUM(D183:D188)</f>
        <v>5000</v>
      </c>
      <c r="E189" s="167">
        <f>SUM(E183:E188)</f>
        <v>0</v>
      </c>
      <c r="F189" s="167">
        <f>SUM(F183:F188)</f>
        <v>0</v>
      </c>
    </row>
    <row r="190" spans="1:6" ht="12.75">
      <c r="A190" s="165"/>
      <c r="B190" s="165"/>
      <c r="C190" s="165" t="s">
        <v>194</v>
      </c>
      <c r="D190" s="85"/>
      <c r="E190" s="165"/>
      <c r="F190" s="165"/>
    </row>
    <row r="191" spans="1:6" ht="12.75">
      <c r="A191" s="165"/>
      <c r="B191" s="165"/>
      <c r="C191" s="165" t="s">
        <v>195</v>
      </c>
      <c r="D191" s="85"/>
      <c r="E191" s="165"/>
      <c r="F191" s="165"/>
    </row>
    <row r="192" spans="1:6" ht="12.75">
      <c r="A192" s="165"/>
      <c r="B192" s="165"/>
      <c r="C192" s="165" t="s">
        <v>196</v>
      </c>
      <c r="D192" s="85"/>
      <c r="E192" s="165"/>
      <c r="F192" s="165"/>
    </row>
    <row r="193" spans="1:6" s="172" customFormat="1" ht="12.75">
      <c r="A193" s="166"/>
      <c r="B193" s="166"/>
      <c r="C193" s="166" t="s">
        <v>197</v>
      </c>
      <c r="D193" s="167">
        <f>SUM(D190:D192)</f>
        <v>0</v>
      </c>
      <c r="E193" s="166"/>
      <c r="F193" s="166"/>
    </row>
    <row r="194" spans="1:6" ht="12.75">
      <c r="A194" s="165"/>
      <c r="B194" s="165"/>
      <c r="C194" s="165" t="s">
        <v>198</v>
      </c>
      <c r="D194" s="85"/>
      <c r="E194" s="165"/>
      <c r="F194" s="165"/>
    </row>
    <row r="195" spans="1:6" ht="12.75">
      <c r="A195" s="165"/>
      <c r="B195" s="165"/>
      <c r="C195" s="165" t="s">
        <v>199</v>
      </c>
      <c r="D195" s="85"/>
      <c r="E195" s="165"/>
      <c r="F195" s="165"/>
    </row>
    <row r="196" spans="1:6" ht="12.75">
      <c r="A196" s="165"/>
      <c r="B196" s="165"/>
      <c r="C196" s="166" t="s">
        <v>200</v>
      </c>
      <c r="D196" s="85">
        <f>SUM(D194:D195)</f>
        <v>0</v>
      </c>
      <c r="E196" s="165"/>
      <c r="F196" s="165"/>
    </row>
    <row r="197" spans="1:6" s="88" customFormat="1" ht="15.75" customHeight="1">
      <c r="A197" s="168"/>
      <c r="B197" s="168"/>
      <c r="C197" s="168" t="s">
        <v>201</v>
      </c>
      <c r="D197" s="169">
        <f>SUM(D189+D193+D196)</f>
        <v>5000</v>
      </c>
      <c r="E197" s="169">
        <f>SUM(E189+E193+E196)</f>
        <v>0</v>
      </c>
      <c r="F197" s="169">
        <f>SUM(F189+F193+F196)</f>
        <v>0</v>
      </c>
    </row>
    <row r="198" spans="1:6" s="183" customFormat="1" ht="12.75">
      <c r="A198" s="265" t="s">
        <v>217</v>
      </c>
      <c r="B198" s="266"/>
      <c r="C198" s="266"/>
      <c r="D198" s="182">
        <f>SUM(D152+D167+D182+D197)</f>
        <v>286006</v>
      </c>
      <c r="E198" s="182">
        <f>SUM(E152+E167+E182+E197)</f>
        <v>0</v>
      </c>
      <c r="F198" s="182">
        <f>SUM(F152+F167+F182+F197)</f>
        <v>0</v>
      </c>
    </row>
    <row r="199" spans="1:6" s="183" customFormat="1" ht="12.75">
      <c r="A199" s="180"/>
      <c r="B199" s="181"/>
      <c r="C199" s="165" t="s">
        <v>17</v>
      </c>
      <c r="D199" s="184">
        <f aca="true" t="shared" si="2" ref="D199:D210">SUM(D139+D154+D169+D184)</f>
        <v>153873</v>
      </c>
      <c r="E199" s="180"/>
      <c r="F199" s="180"/>
    </row>
    <row r="200" spans="1:6" s="183" customFormat="1" ht="12.75">
      <c r="A200" s="180"/>
      <c r="B200" s="181"/>
      <c r="C200" s="165" t="s">
        <v>189</v>
      </c>
      <c r="D200" s="184">
        <f t="shared" si="2"/>
        <v>41706</v>
      </c>
      <c r="E200" s="180"/>
      <c r="F200" s="180"/>
    </row>
    <row r="201" spans="1:6" s="183" customFormat="1" ht="12.75">
      <c r="A201" s="180"/>
      <c r="B201" s="181"/>
      <c r="C201" s="165" t="s">
        <v>190</v>
      </c>
      <c r="D201" s="184">
        <f t="shared" si="2"/>
        <v>67427</v>
      </c>
      <c r="E201" s="180"/>
      <c r="F201" s="180"/>
    </row>
    <row r="202" spans="1:6" s="183" customFormat="1" ht="12.75">
      <c r="A202" s="180"/>
      <c r="B202" s="181"/>
      <c r="C202" s="165" t="s">
        <v>191</v>
      </c>
      <c r="D202" s="184">
        <f t="shared" si="2"/>
        <v>22200</v>
      </c>
      <c r="E202" s="180"/>
      <c r="F202" s="180"/>
    </row>
    <row r="203" spans="1:6" s="183" customFormat="1" ht="12.75">
      <c r="A203" s="180"/>
      <c r="B203" s="181"/>
      <c r="C203" s="165" t="s">
        <v>218</v>
      </c>
      <c r="D203" s="184">
        <f t="shared" si="2"/>
        <v>0</v>
      </c>
      <c r="E203" s="180"/>
      <c r="F203" s="180"/>
    </row>
    <row r="204" spans="1:6" s="183" customFormat="1" ht="12.75">
      <c r="A204" s="180"/>
      <c r="B204" s="181"/>
      <c r="C204" s="166" t="s">
        <v>193</v>
      </c>
      <c r="D204" s="185">
        <f t="shared" si="2"/>
        <v>285206</v>
      </c>
      <c r="E204" s="186">
        <f>SUM(E144+E159+E174+E189)</f>
        <v>0</v>
      </c>
      <c r="F204" s="186">
        <f>SUM(F144+F159+F174+F189)</f>
        <v>0</v>
      </c>
    </row>
    <row r="205" spans="1:6" s="183" customFormat="1" ht="12.75">
      <c r="A205" s="180"/>
      <c r="B205" s="181"/>
      <c r="C205" s="165" t="s">
        <v>194</v>
      </c>
      <c r="D205" s="184">
        <f t="shared" si="2"/>
        <v>800</v>
      </c>
      <c r="E205" s="180"/>
      <c r="F205" s="180"/>
    </row>
    <row r="206" spans="1:6" s="183" customFormat="1" ht="12.75">
      <c r="A206" s="180"/>
      <c r="B206" s="181"/>
      <c r="C206" s="165" t="s">
        <v>195</v>
      </c>
      <c r="D206" s="184">
        <f t="shared" si="2"/>
        <v>0</v>
      </c>
      <c r="E206" s="180"/>
      <c r="F206" s="180"/>
    </row>
    <row r="207" spans="1:6" s="183" customFormat="1" ht="12.75">
      <c r="A207" s="180"/>
      <c r="B207" s="181"/>
      <c r="C207" s="165" t="s">
        <v>196</v>
      </c>
      <c r="D207" s="184">
        <f t="shared" si="2"/>
        <v>0</v>
      </c>
      <c r="E207" s="180"/>
      <c r="F207" s="180"/>
    </row>
    <row r="208" spans="1:6" s="183" customFormat="1" ht="12.75">
      <c r="A208" s="180"/>
      <c r="B208" s="181"/>
      <c r="C208" s="166" t="s">
        <v>197</v>
      </c>
      <c r="D208" s="186">
        <f t="shared" si="2"/>
        <v>800</v>
      </c>
      <c r="E208" s="186">
        <f>SUM(E148+E163+E178+E193)</f>
        <v>0</v>
      </c>
      <c r="F208" s="186">
        <f>SUM(F148+F163+F178+F193)</f>
        <v>0</v>
      </c>
    </row>
    <row r="209" spans="1:6" s="183" customFormat="1" ht="12.75">
      <c r="A209" s="180"/>
      <c r="B209" s="181"/>
      <c r="C209" s="165" t="s">
        <v>198</v>
      </c>
      <c r="D209" s="184">
        <f t="shared" si="2"/>
        <v>0</v>
      </c>
      <c r="E209" s="180"/>
      <c r="F209" s="180"/>
    </row>
    <row r="210" spans="1:6" s="183" customFormat="1" ht="12.75">
      <c r="A210" s="180"/>
      <c r="B210" s="181"/>
      <c r="C210" s="165" t="s">
        <v>199</v>
      </c>
      <c r="D210" s="184">
        <f t="shared" si="2"/>
        <v>0</v>
      </c>
      <c r="E210" s="180"/>
      <c r="F210" s="180"/>
    </row>
    <row r="211" spans="1:6" s="183" customFormat="1" ht="12.75">
      <c r="A211" s="180"/>
      <c r="B211" s="181"/>
      <c r="C211" s="166" t="s">
        <v>200</v>
      </c>
      <c r="D211" s="186">
        <f>SUM(D151+D166+D196)</f>
        <v>0</v>
      </c>
      <c r="E211" s="186">
        <f>SUM(E151+E166+E196)</f>
        <v>0</v>
      </c>
      <c r="F211" s="186">
        <f>SUM(F151+F166+F196)</f>
        <v>0</v>
      </c>
    </row>
    <row r="212" spans="1:6" s="183" customFormat="1" ht="16.5" customHeight="1">
      <c r="A212" s="180"/>
      <c r="B212" s="181"/>
      <c r="C212" s="168" t="s">
        <v>201</v>
      </c>
      <c r="D212" s="182">
        <f>SUM(D204+D208+D211)</f>
        <v>286006</v>
      </c>
      <c r="E212" s="182">
        <f>SUM(E204+E208+E211)</f>
        <v>0</v>
      </c>
      <c r="F212" s="182">
        <f>SUM(F204+F208+F211)</f>
        <v>0</v>
      </c>
    </row>
    <row r="213" spans="1:6" ht="12.75">
      <c r="A213" s="175" t="s">
        <v>219</v>
      </c>
      <c r="B213" s="175" t="s">
        <v>220</v>
      </c>
      <c r="C213" s="165"/>
      <c r="D213" s="85"/>
      <c r="E213" s="165"/>
      <c r="F213" s="165"/>
    </row>
    <row r="214" spans="1:6" ht="25.5">
      <c r="A214" s="165"/>
      <c r="B214" s="176" t="s">
        <v>211</v>
      </c>
      <c r="C214" s="177" t="s">
        <v>221</v>
      </c>
      <c r="D214" s="85"/>
      <c r="E214" s="165"/>
      <c r="F214" s="165"/>
    </row>
    <row r="215" spans="1:6" ht="12.75">
      <c r="A215" s="165"/>
      <c r="B215" s="165"/>
      <c r="C215" s="165" t="s">
        <v>17</v>
      </c>
      <c r="D215" s="85">
        <v>16989</v>
      </c>
      <c r="E215" s="165"/>
      <c r="F215" s="165"/>
    </row>
    <row r="216" spans="1:6" ht="12.75">
      <c r="A216" s="165"/>
      <c r="B216" s="165"/>
      <c r="C216" s="165" t="s">
        <v>189</v>
      </c>
      <c r="D216" s="85">
        <v>4587</v>
      </c>
      <c r="E216" s="165"/>
      <c r="F216" s="165"/>
    </row>
    <row r="217" spans="1:6" ht="12.75">
      <c r="A217" s="165"/>
      <c r="B217" s="165"/>
      <c r="C217" s="165" t="s">
        <v>190</v>
      </c>
      <c r="D217" s="85"/>
      <c r="E217" s="165"/>
      <c r="F217" s="165"/>
    </row>
    <row r="218" spans="1:6" ht="15.75" customHeight="1">
      <c r="A218" s="165"/>
      <c r="B218" s="165"/>
      <c r="C218" s="165" t="s">
        <v>191</v>
      </c>
      <c r="D218" s="85"/>
      <c r="E218" s="165"/>
      <c r="F218" s="165"/>
    </row>
    <row r="219" spans="1:6" ht="16.5" customHeight="1">
      <c r="A219" s="163"/>
      <c r="B219" s="163"/>
      <c r="C219" s="165" t="s">
        <v>192</v>
      </c>
      <c r="D219" s="85"/>
      <c r="E219" s="165"/>
      <c r="F219" s="165"/>
    </row>
    <row r="220" spans="1:6" ht="16.5" customHeight="1">
      <c r="A220" s="163"/>
      <c r="B220" s="163"/>
      <c r="C220" s="166" t="s">
        <v>193</v>
      </c>
      <c r="D220" s="167">
        <f>SUM(D214:D219)</f>
        <v>21576</v>
      </c>
      <c r="E220" s="167">
        <f>SUM(E214:E219)</f>
        <v>0</v>
      </c>
      <c r="F220" s="167">
        <f>SUM(F214:F219)</f>
        <v>0</v>
      </c>
    </row>
    <row r="221" spans="1:6" ht="12.75">
      <c r="A221" s="165"/>
      <c r="B221" s="165"/>
      <c r="C221" s="165" t="s">
        <v>194</v>
      </c>
      <c r="D221" s="85"/>
      <c r="E221" s="165"/>
      <c r="F221" s="165"/>
    </row>
    <row r="222" spans="1:6" ht="12.75">
      <c r="A222" s="165"/>
      <c r="B222" s="165"/>
      <c r="C222" s="165" t="s">
        <v>195</v>
      </c>
      <c r="D222" s="85"/>
      <c r="E222" s="165"/>
      <c r="F222" s="165"/>
    </row>
    <row r="223" spans="1:6" ht="12.75">
      <c r="A223" s="165"/>
      <c r="B223" s="165"/>
      <c r="C223" s="165" t="s">
        <v>196</v>
      </c>
      <c r="D223" s="85"/>
      <c r="E223" s="165"/>
      <c r="F223" s="165"/>
    </row>
    <row r="224" spans="1:6" s="172" customFormat="1" ht="12.75">
      <c r="A224" s="166"/>
      <c r="B224" s="166"/>
      <c r="C224" s="166" t="s">
        <v>197</v>
      </c>
      <c r="D224" s="167">
        <f>SUM(D221:D223)</f>
        <v>0</v>
      </c>
      <c r="E224" s="167">
        <f>SUM(E221:E223)</f>
        <v>0</v>
      </c>
      <c r="F224" s="167">
        <f>SUM(F221:F223)</f>
        <v>0</v>
      </c>
    </row>
    <row r="225" spans="1:6" ht="12.75">
      <c r="A225" s="165"/>
      <c r="B225" s="165"/>
      <c r="C225" s="165" t="s">
        <v>198</v>
      </c>
      <c r="D225" s="85"/>
      <c r="E225" s="165"/>
      <c r="F225" s="165"/>
    </row>
    <row r="226" spans="1:6" ht="12.75">
      <c r="A226" s="165"/>
      <c r="B226" s="165"/>
      <c r="C226" s="165" t="s">
        <v>199</v>
      </c>
      <c r="D226" s="85"/>
      <c r="E226" s="165"/>
      <c r="F226" s="165"/>
    </row>
    <row r="227" spans="1:6" s="172" customFormat="1" ht="12.75">
      <c r="A227" s="166"/>
      <c r="B227" s="166"/>
      <c r="C227" s="166" t="s">
        <v>200</v>
      </c>
      <c r="D227" s="167">
        <f>SUM(D225:D226)</f>
        <v>0</v>
      </c>
      <c r="E227" s="167">
        <f>SUM(E225:E226)</f>
        <v>0</v>
      </c>
      <c r="F227" s="167">
        <f>SUM(F225:F226)</f>
        <v>0</v>
      </c>
    </row>
    <row r="228" spans="1:6" s="88" customFormat="1" ht="13.5">
      <c r="A228" s="168"/>
      <c r="B228" s="168"/>
      <c r="C228" s="168" t="s">
        <v>201</v>
      </c>
      <c r="D228" s="169">
        <f>SUM(D220+D224+D227)</f>
        <v>21576</v>
      </c>
      <c r="E228" s="169">
        <f>SUM(E220+E224+E227)</f>
        <v>0</v>
      </c>
      <c r="F228" s="169">
        <f>SUM(F220+F224+F227)</f>
        <v>0</v>
      </c>
    </row>
    <row r="229" spans="1:6" s="179" customFormat="1" ht="15.75" customHeight="1">
      <c r="A229" s="175"/>
      <c r="B229" s="175">
        <v>101150</v>
      </c>
      <c r="C229" s="175" t="s">
        <v>222</v>
      </c>
      <c r="D229" s="178"/>
      <c r="E229" s="175"/>
      <c r="F229" s="175"/>
    </row>
    <row r="230" spans="1:6" ht="12.75">
      <c r="A230" s="165"/>
      <c r="B230" s="165"/>
      <c r="C230" s="165" t="s">
        <v>17</v>
      </c>
      <c r="D230" s="85"/>
      <c r="E230" s="165"/>
      <c r="F230" s="165"/>
    </row>
    <row r="231" spans="1:6" ht="12.75">
      <c r="A231" s="165"/>
      <c r="B231" s="165"/>
      <c r="C231" s="165" t="s">
        <v>189</v>
      </c>
      <c r="D231" s="85"/>
      <c r="E231" s="165"/>
      <c r="F231" s="165"/>
    </row>
    <row r="232" spans="1:6" ht="12.75">
      <c r="A232" s="165"/>
      <c r="B232" s="165"/>
      <c r="C232" s="165" t="s">
        <v>190</v>
      </c>
      <c r="D232" s="85"/>
      <c r="E232" s="165"/>
      <c r="F232" s="165"/>
    </row>
    <row r="233" spans="1:6" ht="12.75">
      <c r="A233" s="165"/>
      <c r="B233" s="165"/>
      <c r="C233" s="165" t="s">
        <v>191</v>
      </c>
      <c r="D233" s="85">
        <v>2500</v>
      </c>
      <c r="E233" s="165"/>
      <c r="F233" s="165"/>
    </row>
    <row r="234" spans="1:6" ht="16.5" customHeight="1">
      <c r="A234" s="163"/>
      <c r="B234" s="163"/>
      <c r="C234" s="165" t="s">
        <v>192</v>
      </c>
      <c r="D234" s="85"/>
      <c r="E234" s="165"/>
      <c r="F234" s="165"/>
    </row>
    <row r="235" spans="1:6" ht="16.5" customHeight="1">
      <c r="A235" s="163"/>
      <c r="B235" s="163"/>
      <c r="C235" s="166" t="s">
        <v>193</v>
      </c>
      <c r="D235" s="167">
        <f>SUM(D229:D234)</f>
        <v>2500</v>
      </c>
      <c r="E235" s="167">
        <f>SUM(E229:E234)</f>
        <v>0</v>
      </c>
      <c r="F235" s="167">
        <f>SUM(F229:F234)</f>
        <v>0</v>
      </c>
    </row>
    <row r="236" spans="1:6" ht="12.75">
      <c r="A236" s="165"/>
      <c r="B236" s="165"/>
      <c r="C236" s="165" t="s">
        <v>194</v>
      </c>
      <c r="D236" s="85"/>
      <c r="E236" s="165"/>
      <c r="F236" s="165"/>
    </row>
    <row r="237" spans="1:6" ht="12.75">
      <c r="A237" s="165"/>
      <c r="B237" s="165"/>
      <c r="C237" s="165" t="s">
        <v>195</v>
      </c>
      <c r="D237" s="85"/>
      <c r="E237" s="165"/>
      <c r="F237" s="165"/>
    </row>
    <row r="238" spans="1:6" ht="12.75">
      <c r="A238" s="165"/>
      <c r="B238" s="165"/>
      <c r="C238" s="165" t="s">
        <v>196</v>
      </c>
      <c r="D238" s="85"/>
      <c r="E238" s="165"/>
      <c r="F238" s="165"/>
    </row>
    <row r="239" spans="1:6" s="172" customFormat="1" ht="12.75">
      <c r="A239" s="166"/>
      <c r="B239" s="166"/>
      <c r="C239" s="166" t="s">
        <v>197</v>
      </c>
      <c r="D239" s="167">
        <f>SUM(D236:D238)</f>
        <v>0</v>
      </c>
      <c r="E239" s="166"/>
      <c r="F239" s="166"/>
    </row>
    <row r="240" spans="1:6" ht="12.75">
      <c r="A240" s="165"/>
      <c r="B240" s="165"/>
      <c r="C240" s="165" t="s">
        <v>198</v>
      </c>
      <c r="D240" s="85"/>
      <c r="E240" s="165"/>
      <c r="F240" s="165"/>
    </row>
    <row r="241" spans="1:6" ht="12.75">
      <c r="A241" s="165"/>
      <c r="B241" s="165"/>
      <c r="C241" s="165" t="s">
        <v>199</v>
      </c>
      <c r="D241" s="85"/>
      <c r="E241" s="165"/>
      <c r="F241" s="165"/>
    </row>
    <row r="242" spans="1:6" s="172" customFormat="1" ht="12.75">
      <c r="A242" s="166"/>
      <c r="B242" s="166"/>
      <c r="C242" s="166" t="s">
        <v>200</v>
      </c>
      <c r="D242" s="167">
        <f>SUM(D240:D241)</f>
        <v>0</v>
      </c>
      <c r="E242" s="166"/>
      <c r="F242" s="166"/>
    </row>
    <row r="243" spans="1:6" s="88" customFormat="1" ht="13.5">
      <c r="A243" s="168"/>
      <c r="B243" s="168"/>
      <c r="C243" s="168" t="s">
        <v>201</v>
      </c>
      <c r="D243" s="169">
        <f>SUM(D235+D239+D242)</f>
        <v>2500</v>
      </c>
      <c r="E243" s="169">
        <f>SUM(E235+E239+E242)</f>
        <v>0</v>
      </c>
      <c r="F243" s="169">
        <f>SUM(F235+F239+F242)</f>
        <v>0</v>
      </c>
    </row>
    <row r="244" spans="1:6" ht="12.75">
      <c r="A244" s="165"/>
      <c r="B244" s="175">
        <v>106020</v>
      </c>
      <c r="C244" s="175" t="s">
        <v>216</v>
      </c>
      <c r="D244" s="85"/>
      <c r="E244" s="165"/>
      <c r="F244" s="165"/>
    </row>
    <row r="245" spans="1:6" ht="12.75">
      <c r="A245" s="165"/>
      <c r="B245" s="165"/>
      <c r="C245" s="165" t="s">
        <v>17</v>
      </c>
      <c r="D245" s="85"/>
      <c r="E245" s="165"/>
      <c r="F245" s="165"/>
    </row>
    <row r="246" spans="1:6" ht="12.75">
      <c r="A246" s="165"/>
      <c r="B246" s="165"/>
      <c r="C246" s="165" t="s">
        <v>189</v>
      </c>
      <c r="D246" s="85"/>
      <c r="E246" s="165"/>
      <c r="F246" s="165"/>
    </row>
    <row r="247" spans="1:6" ht="12.75">
      <c r="A247" s="165"/>
      <c r="B247" s="165"/>
      <c r="C247" s="165" t="s">
        <v>190</v>
      </c>
      <c r="D247" s="85"/>
      <c r="E247" s="165"/>
      <c r="F247" s="165"/>
    </row>
    <row r="248" spans="1:6" ht="12.75">
      <c r="A248" s="165"/>
      <c r="B248" s="165"/>
      <c r="C248" s="165" t="s">
        <v>191</v>
      </c>
      <c r="D248" s="85">
        <v>100</v>
      </c>
      <c r="E248" s="165"/>
      <c r="F248" s="165"/>
    </row>
    <row r="249" spans="1:6" ht="16.5" customHeight="1">
      <c r="A249" s="163"/>
      <c r="B249" s="163"/>
      <c r="C249" s="165" t="s">
        <v>192</v>
      </c>
      <c r="D249" s="85"/>
      <c r="E249" s="165"/>
      <c r="F249" s="165"/>
    </row>
    <row r="250" spans="1:6" ht="16.5" customHeight="1">
      <c r="A250" s="163"/>
      <c r="B250" s="163"/>
      <c r="C250" s="166" t="s">
        <v>193</v>
      </c>
      <c r="D250" s="167">
        <f>SUM(D244:D249)</f>
        <v>100</v>
      </c>
      <c r="E250" s="167">
        <f>SUM(E244:E249)</f>
        <v>0</v>
      </c>
      <c r="F250" s="167">
        <f>SUM(F244:F249)</f>
        <v>0</v>
      </c>
    </row>
    <row r="251" spans="1:6" ht="12.75">
      <c r="A251" s="165"/>
      <c r="B251" s="165"/>
      <c r="C251" s="165" t="s">
        <v>194</v>
      </c>
      <c r="D251" s="85"/>
      <c r="E251" s="165"/>
      <c r="F251" s="165"/>
    </row>
    <row r="252" spans="1:6" ht="12.75">
      <c r="A252" s="165"/>
      <c r="B252" s="165"/>
      <c r="C252" s="165" t="s">
        <v>195</v>
      </c>
      <c r="D252" s="85"/>
      <c r="E252" s="165"/>
      <c r="F252" s="165"/>
    </row>
    <row r="253" spans="1:6" ht="12.75">
      <c r="A253" s="165"/>
      <c r="B253" s="165"/>
      <c r="C253" s="165" t="s">
        <v>196</v>
      </c>
      <c r="D253" s="85"/>
      <c r="E253" s="165"/>
      <c r="F253" s="165"/>
    </row>
    <row r="254" spans="1:6" ht="12.75">
      <c r="A254" s="165"/>
      <c r="B254" s="165"/>
      <c r="C254" s="166" t="s">
        <v>197</v>
      </c>
      <c r="D254" s="167">
        <f>SUM(D251:D253)</f>
        <v>0</v>
      </c>
      <c r="E254" s="167">
        <f>SUM(E251:E253)</f>
        <v>0</v>
      </c>
      <c r="F254" s="167">
        <f>SUM(F251:F253)</f>
        <v>0</v>
      </c>
    </row>
    <row r="255" spans="1:6" ht="12.75">
      <c r="A255" s="165"/>
      <c r="B255" s="165"/>
      <c r="C255" s="165" t="s">
        <v>198</v>
      </c>
      <c r="D255" s="85"/>
      <c r="E255" s="165"/>
      <c r="F255" s="165"/>
    </row>
    <row r="256" spans="1:6" ht="12.75">
      <c r="A256" s="165"/>
      <c r="B256" s="165"/>
      <c r="C256" s="165" t="s">
        <v>199</v>
      </c>
      <c r="D256" s="85"/>
      <c r="E256" s="165"/>
      <c r="F256" s="165"/>
    </row>
    <row r="257" spans="1:6" ht="12.75">
      <c r="A257" s="165"/>
      <c r="B257" s="165"/>
      <c r="C257" s="166" t="s">
        <v>200</v>
      </c>
      <c r="D257" s="167">
        <f>SUM(D255:D256)</f>
        <v>0</v>
      </c>
      <c r="E257" s="167">
        <f>SUM(E255:E256)</f>
        <v>0</v>
      </c>
      <c r="F257" s="167">
        <f>SUM(F255:F256)</f>
        <v>0</v>
      </c>
    </row>
    <row r="258" spans="1:6" ht="13.5">
      <c r="A258" s="165"/>
      <c r="B258" s="165"/>
      <c r="C258" s="168" t="s">
        <v>201</v>
      </c>
      <c r="D258" s="169">
        <f>SUM(D250+D254+D257)</f>
        <v>100</v>
      </c>
      <c r="E258" s="169">
        <f>SUM(E250+E254+E257)</f>
        <v>0</v>
      </c>
      <c r="F258" s="169">
        <f>SUM(F250+F254+F257)</f>
        <v>0</v>
      </c>
    </row>
    <row r="259" spans="1:6" ht="12.75">
      <c r="A259" s="165"/>
      <c r="B259" s="175">
        <v>107060</v>
      </c>
      <c r="C259" s="175" t="s">
        <v>223</v>
      </c>
      <c r="D259" s="85"/>
      <c r="E259" s="165"/>
      <c r="F259" s="165"/>
    </row>
    <row r="260" spans="1:6" ht="12.75">
      <c r="A260" s="165"/>
      <c r="B260" s="165"/>
      <c r="C260" s="165" t="s">
        <v>17</v>
      </c>
      <c r="D260" s="85"/>
      <c r="E260" s="165"/>
      <c r="F260" s="165"/>
    </row>
    <row r="261" spans="1:6" ht="12.75">
      <c r="A261" s="165"/>
      <c r="B261" s="165"/>
      <c r="C261" s="165" t="s">
        <v>189</v>
      </c>
      <c r="D261" s="85"/>
      <c r="E261" s="165"/>
      <c r="F261" s="165"/>
    </row>
    <row r="262" spans="1:6" ht="12.75">
      <c r="A262" s="165"/>
      <c r="B262" s="165"/>
      <c r="C262" s="165" t="s">
        <v>190</v>
      </c>
      <c r="D262" s="85">
        <v>500</v>
      </c>
      <c r="E262" s="165"/>
      <c r="F262" s="165"/>
    </row>
    <row r="263" spans="1:6" ht="12.75">
      <c r="A263" s="165"/>
      <c r="B263" s="165"/>
      <c r="C263" s="165" t="s">
        <v>191</v>
      </c>
      <c r="D263" s="85">
        <v>12700</v>
      </c>
      <c r="E263" s="165"/>
      <c r="F263" s="165"/>
    </row>
    <row r="264" spans="1:6" ht="16.5" customHeight="1">
      <c r="A264" s="163"/>
      <c r="B264" s="163"/>
      <c r="C264" s="165" t="s">
        <v>192</v>
      </c>
      <c r="D264" s="85"/>
      <c r="E264" s="165"/>
      <c r="F264" s="165"/>
    </row>
    <row r="265" spans="1:6" ht="16.5" customHeight="1">
      <c r="A265" s="163"/>
      <c r="B265" s="163"/>
      <c r="C265" s="166" t="s">
        <v>193</v>
      </c>
      <c r="D265" s="167">
        <f>SUM(D259:D264)</f>
        <v>13200</v>
      </c>
      <c r="E265" s="167">
        <f>SUM(E259:E264)</f>
        <v>0</v>
      </c>
      <c r="F265" s="167">
        <f>SUM(F259:F264)</f>
        <v>0</v>
      </c>
    </row>
    <row r="266" spans="1:6" ht="12.75">
      <c r="A266" s="165"/>
      <c r="B266" s="165"/>
      <c r="C266" s="165" t="s">
        <v>194</v>
      </c>
      <c r="D266" s="85"/>
      <c r="E266" s="165"/>
      <c r="F266" s="165"/>
    </row>
    <row r="267" spans="1:6" ht="12.75">
      <c r="A267" s="165"/>
      <c r="B267" s="165"/>
      <c r="C267" s="165" t="s">
        <v>195</v>
      </c>
      <c r="D267" s="85"/>
      <c r="E267" s="165"/>
      <c r="F267" s="165"/>
    </row>
    <row r="268" spans="1:6" ht="12.75">
      <c r="A268" s="165"/>
      <c r="B268" s="165"/>
      <c r="C268" s="165" t="s">
        <v>196</v>
      </c>
      <c r="D268" s="85"/>
      <c r="E268" s="165"/>
      <c r="F268" s="165"/>
    </row>
    <row r="269" spans="1:6" ht="12.75">
      <c r="A269" s="165"/>
      <c r="B269" s="165"/>
      <c r="C269" s="166" t="s">
        <v>197</v>
      </c>
      <c r="D269" s="167">
        <f>SUM(D266:D268)</f>
        <v>0</v>
      </c>
      <c r="E269" s="167">
        <f>SUM(E266:E268)</f>
        <v>0</v>
      </c>
      <c r="F269" s="167">
        <f>SUM(F266:F268)</f>
        <v>0</v>
      </c>
    </row>
    <row r="270" spans="1:6" ht="12.75">
      <c r="A270" s="165"/>
      <c r="B270" s="165"/>
      <c r="C270" s="165" t="s">
        <v>198</v>
      </c>
      <c r="D270" s="85"/>
      <c r="E270" s="165"/>
      <c r="F270" s="165"/>
    </row>
    <row r="271" spans="1:6" ht="12.75">
      <c r="A271" s="165"/>
      <c r="B271" s="165"/>
      <c r="C271" s="165" t="s">
        <v>199</v>
      </c>
      <c r="D271" s="85"/>
      <c r="E271" s="165"/>
      <c r="F271" s="165"/>
    </row>
    <row r="272" spans="1:6" ht="12.75">
      <c r="A272" s="165"/>
      <c r="B272" s="165"/>
      <c r="C272" s="166" t="s">
        <v>200</v>
      </c>
      <c r="D272" s="167">
        <f>SUM(D270:D271)</f>
        <v>0</v>
      </c>
      <c r="E272" s="167">
        <f>SUM(E270:E271)</f>
        <v>0</v>
      </c>
      <c r="F272" s="167">
        <f>SUM(F270:F271)</f>
        <v>0</v>
      </c>
    </row>
    <row r="273" spans="1:6" ht="13.5">
      <c r="A273" s="165"/>
      <c r="B273" s="165"/>
      <c r="C273" s="168" t="s">
        <v>201</v>
      </c>
      <c r="D273" s="169">
        <f>SUM(D265+D269+D272)</f>
        <v>13200</v>
      </c>
      <c r="E273" s="169">
        <f>SUM(E265+E269+E272)</f>
        <v>0</v>
      </c>
      <c r="F273" s="169">
        <f>SUM(F265+F269+F272)</f>
        <v>0</v>
      </c>
    </row>
    <row r="274" spans="1:6" ht="12.75">
      <c r="A274" s="165"/>
      <c r="B274" s="175">
        <v>104051</v>
      </c>
      <c r="C274" s="175" t="s">
        <v>224</v>
      </c>
      <c r="D274" s="85"/>
      <c r="E274" s="165"/>
      <c r="F274" s="165"/>
    </row>
    <row r="275" spans="1:6" ht="12.75">
      <c r="A275" s="165"/>
      <c r="B275" s="165"/>
      <c r="C275" s="165" t="s">
        <v>17</v>
      </c>
      <c r="D275" s="85"/>
      <c r="E275" s="165"/>
      <c r="F275" s="165"/>
    </row>
    <row r="276" spans="1:6" ht="12.75">
      <c r="A276" s="165"/>
      <c r="B276" s="165"/>
      <c r="C276" s="165" t="s">
        <v>189</v>
      </c>
      <c r="D276" s="85"/>
      <c r="E276" s="165"/>
      <c r="F276" s="165"/>
    </row>
    <row r="277" spans="1:6" ht="12.75">
      <c r="A277" s="165"/>
      <c r="B277" s="165"/>
      <c r="C277" s="165" t="s">
        <v>190</v>
      </c>
      <c r="D277" s="85"/>
      <c r="E277" s="165"/>
      <c r="F277" s="165"/>
    </row>
    <row r="278" spans="1:6" ht="12.75">
      <c r="A278" s="165"/>
      <c r="B278" s="165"/>
      <c r="C278" s="165" t="s">
        <v>191</v>
      </c>
      <c r="D278" s="85">
        <v>6710</v>
      </c>
      <c r="E278" s="165"/>
      <c r="F278" s="165"/>
    </row>
    <row r="279" spans="1:6" ht="16.5" customHeight="1">
      <c r="A279" s="163"/>
      <c r="B279" s="163"/>
      <c r="C279" s="165" t="s">
        <v>192</v>
      </c>
      <c r="D279" s="85"/>
      <c r="E279" s="165"/>
      <c r="F279" s="165"/>
    </row>
    <row r="280" spans="1:6" ht="16.5" customHeight="1">
      <c r="A280" s="163"/>
      <c r="B280" s="163"/>
      <c r="C280" s="166" t="s">
        <v>193</v>
      </c>
      <c r="D280" s="167">
        <f>SUM(D274:D279)</f>
        <v>6710</v>
      </c>
      <c r="E280" s="167">
        <f>SUM(E274:E279)</f>
        <v>0</v>
      </c>
      <c r="F280" s="167">
        <f>SUM(F274:F279)</f>
        <v>0</v>
      </c>
    </row>
    <row r="281" spans="1:6" ht="12.75">
      <c r="A281" s="165"/>
      <c r="B281" s="165"/>
      <c r="C281" s="165" t="s">
        <v>194</v>
      </c>
      <c r="D281" s="85"/>
      <c r="E281" s="165"/>
      <c r="F281" s="165"/>
    </row>
    <row r="282" spans="1:6" ht="12.75">
      <c r="A282" s="165"/>
      <c r="B282" s="165"/>
      <c r="C282" s="165" t="s">
        <v>195</v>
      </c>
      <c r="D282" s="85"/>
      <c r="E282" s="165"/>
      <c r="F282" s="165"/>
    </row>
    <row r="283" spans="1:6" ht="12.75">
      <c r="A283" s="165"/>
      <c r="B283" s="165"/>
      <c r="C283" s="165" t="s">
        <v>196</v>
      </c>
      <c r="D283" s="85"/>
      <c r="E283" s="165"/>
      <c r="F283" s="165"/>
    </row>
    <row r="284" spans="1:6" ht="12.75">
      <c r="A284" s="165"/>
      <c r="B284" s="165"/>
      <c r="C284" s="166" t="s">
        <v>197</v>
      </c>
      <c r="D284" s="167">
        <f>SUM(D281:D283)</f>
        <v>0</v>
      </c>
      <c r="E284" s="167">
        <f>SUM(E281:E283)</f>
        <v>0</v>
      </c>
      <c r="F284" s="167">
        <f>SUM(F281:F283)</f>
        <v>0</v>
      </c>
    </row>
    <row r="285" spans="1:6" ht="12.75">
      <c r="A285" s="165"/>
      <c r="B285" s="165"/>
      <c r="C285" s="165" t="s">
        <v>198</v>
      </c>
      <c r="D285" s="85"/>
      <c r="E285" s="165"/>
      <c r="F285" s="165"/>
    </row>
    <row r="286" spans="1:6" ht="12.75">
      <c r="A286" s="165"/>
      <c r="B286" s="165"/>
      <c r="C286" s="165" t="s">
        <v>199</v>
      </c>
      <c r="D286" s="85"/>
      <c r="E286" s="165"/>
      <c r="F286" s="165"/>
    </row>
    <row r="287" spans="1:6" ht="12.75">
      <c r="A287" s="165"/>
      <c r="B287" s="165"/>
      <c r="C287" s="166" t="s">
        <v>200</v>
      </c>
      <c r="D287" s="167">
        <f>SUM(D285:D286)</f>
        <v>0</v>
      </c>
      <c r="E287" s="167">
        <f>SUM(E285:E286)</f>
        <v>0</v>
      </c>
      <c r="F287" s="167">
        <f>SUM(F285:F286)</f>
        <v>0</v>
      </c>
    </row>
    <row r="288" spans="1:6" ht="13.5">
      <c r="A288" s="165"/>
      <c r="B288" s="165"/>
      <c r="C288" s="168" t="s">
        <v>201</v>
      </c>
      <c r="D288" s="169">
        <f>SUM(D280+D284+D287)</f>
        <v>6710</v>
      </c>
      <c r="E288" s="169">
        <f>SUM(E280+E284+E287)</f>
        <v>0</v>
      </c>
      <c r="F288" s="169">
        <f>SUM(F280+F284+F287)</f>
        <v>0</v>
      </c>
    </row>
    <row r="289" spans="1:6" ht="12.75">
      <c r="A289" s="165"/>
      <c r="B289" s="176" t="s">
        <v>225</v>
      </c>
      <c r="C289" s="175" t="s">
        <v>226</v>
      </c>
      <c r="D289" s="85"/>
      <c r="E289" s="165"/>
      <c r="F289" s="165"/>
    </row>
    <row r="290" spans="1:6" ht="12.75">
      <c r="A290" s="165"/>
      <c r="B290" s="165"/>
      <c r="C290" s="165" t="s">
        <v>17</v>
      </c>
      <c r="D290" s="85">
        <v>881</v>
      </c>
      <c r="E290" s="165"/>
      <c r="F290" s="165"/>
    </row>
    <row r="291" spans="1:6" ht="12.75">
      <c r="A291" s="165"/>
      <c r="B291" s="165"/>
      <c r="C291" s="165" t="s">
        <v>189</v>
      </c>
      <c r="D291" s="85">
        <v>119</v>
      </c>
      <c r="E291" s="165"/>
      <c r="F291" s="165"/>
    </row>
    <row r="292" spans="1:6" ht="12.75">
      <c r="A292" s="165"/>
      <c r="B292" s="165"/>
      <c r="C292" s="165" t="s">
        <v>190</v>
      </c>
      <c r="D292" s="85"/>
      <c r="E292" s="165"/>
      <c r="F292" s="165"/>
    </row>
    <row r="293" spans="1:6" ht="12.75">
      <c r="A293" s="165"/>
      <c r="B293" s="165"/>
      <c r="C293" s="165" t="s">
        <v>191</v>
      </c>
      <c r="D293" s="85"/>
      <c r="E293" s="165"/>
      <c r="F293" s="165"/>
    </row>
    <row r="294" spans="1:6" ht="16.5" customHeight="1">
      <c r="A294" s="163"/>
      <c r="B294" s="163"/>
      <c r="C294" s="165" t="s">
        <v>192</v>
      </c>
      <c r="D294" s="85"/>
      <c r="E294" s="165"/>
      <c r="F294" s="165"/>
    </row>
    <row r="295" spans="1:6" ht="16.5" customHeight="1">
      <c r="A295" s="163"/>
      <c r="B295" s="163"/>
      <c r="C295" s="166" t="s">
        <v>193</v>
      </c>
      <c r="D295" s="167">
        <f>SUM(D289:D294)</f>
        <v>1000</v>
      </c>
      <c r="E295" s="167">
        <f>SUM(E289:E294)</f>
        <v>0</v>
      </c>
      <c r="F295" s="167">
        <f>SUM(F289:F294)</f>
        <v>0</v>
      </c>
    </row>
    <row r="296" spans="1:6" ht="12.75">
      <c r="A296" s="165"/>
      <c r="B296" s="165"/>
      <c r="C296" s="165" t="s">
        <v>194</v>
      </c>
      <c r="D296" s="85"/>
      <c r="E296" s="165"/>
      <c r="F296" s="165"/>
    </row>
    <row r="297" spans="1:6" ht="12.75">
      <c r="A297" s="165"/>
      <c r="B297" s="165"/>
      <c r="C297" s="165" t="s">
        <v>195</v>
      </c>
      <c r="D297" s="85"/>
      <c r="E297" s="165"/>
      <c r="F297" s="165"/>
    </row>
    <row r="298" spans="1:6" ht="12.75">
      <c r="A298" s="165"/>
      <c r="B298" s="165"/>
      <c r="C298" s="165" t="s">
        <v>196</v>
      </c>
      <c r="D298" s="85"/>
      <c r="E298" s="165"/>
      <c r="F298" s="165"/>
    </row>
    <row r="299" spans="1:6" ht="12.75">
      <c r="A299" s="165"/>
      <c r="B299" s="165"/>
      <c r="C299" s="166" t="s">
        <v>197</v>
      </c>
      <c r="D299" s="167">
        <f>SUM(D296:D298)</f>
        <v>0</v>
      </c>
      <c r="E299" s="167">
        <f>SUM(E296:E298)</f>
        <v>0</v>
      </c>
      <c r="F299" s="167">
        <f>SUM(F296:F298)</f>
        <v>0</v>
      </c>
    </row>
    <row r="300" spans="1:6" ht="12.75">
      <c r="A300" s="165"/>
      <c r="B300" s="165"/>
      <c r="C300" s="165" t="s">
        <v>198</v>
      </c>
      <c r="D300" s="85"/>
      <c r="E300" s="165"/>
      <c r="F300" s="165"/>
    </row>
    <row r="301" spans="1:6" ht="12.75">
      <c r="A301" s="165"/>
      <c r="B301" s="165"/>
      <c r="C301" s="165" t="s">
        <v>199</v>
      </c>
      <c r="D301" s="85"/>
      <c r="E301" s="165"/>
      <c r="F301" s="165"/>
    </row>
    <row r="302" spans="1:6" ht="12.75">
      <c r="A302" s="165"/>
      <c r="B302" s="165"/>
      <c r="C302" s="166" t="s">
        <v>200</v>
      </c>
      <c r="D302" s="167">
        <f>SUM(D300:D301)</f>
        <v>0</v>
      </c>
      <c r="E302" s="167">
        <f>SUM(E300:E301)</f>
        <v>0</v>
      </c>
      <c r="F302" s="167">
        <f>SUM(F300:F301)</f>
        <v>0</v>
      </c>
    </row>
    <row r="303" spans="1:6" ht="13.5">
      <c r="A303" s="165"/>
      <c r="B303" s="165"/>
      <c r="C303" s="168" t="s">
        <v>201</v>
      </c>
      <c r="D303" s="169">
        <f>SUM(D295+D299+D302)</f>
        <v>1000</v>
      </c>
      <c r="E303" s="169">
        <f>SUM(E295+E299+E302)</f>
        <v>0</v>
      </c>
      <c r="F303" s="169">
        <f>SUM(F295+F299+F302)</f>
        <v>0</v>
      </c>
    </row>
    <row r="304" spans="1:6" ht="12.75">
      <c r="A304" s="165"/>
      <c r="B304" s="176" t="s">
        <v>227</v>
      </c>
      <c r="C304" s="175" t="s">
        <v>228</v>
      </c>
      <c r="D304" s="85"/>
      <c r="E304" s="165"/>
      <c r="F304" s="165"/>
    </row>
    <row r="305" spans="1:6" ht="12.75">
      <c r="A305" s="165"/>
      <c r="B305" s="165"/>
      <c r="C305" s="165" t="s">
        <v>17</v>
      </c>
      <c r="D305" s="85"/>
      <c r="E305" s="165"/>
      <c r="F305" s="165"/>
    </row>
    <row r="306" spans="1:6" ht="12.75">
      <c r="A306" s="165"/>
      <c r="B306" s="165"/>
      <c r="C306" s="165" t="s">
        <v>189</v>
      </c>
      <c r="D306" s="85"/>
      <c r="E306" s="165"/>
      <c r="F306" s="165"/>
    </row>
    <row r="307" spans="1:6" ht="12.75">
      <c r="A307" s="165"/>
      <c r="B307" s="165"/>
      <c r="C307" s="165" t="s">
        <v>190</v>
      </c>
      <c r="D307" s="85">
        <v>105908</v>
      </c>
      <c r="E307" s="165"/>
      <c r="F307" s="165"/>
    </row>
    <row r="308" spans="1:6" ht="12.75">
      <c r="A308" s="165"/>
      <c r="B308" s="165"/>
      <c r="C308" s="165" t="s">
        <v>191</v>
      </c>
      <c r="D308" s="85"/>
      <c r="E308" s="165"/>
      <c r="F308" s="165"/>
    </row>
    <row r="309" spans="1:6" ht="16.5" customHeight="1">
      <c r="A309" s="163"/>
      <c r="B309" s="163"/>
      <c r="C309" s="165" t="s">
        <v>192</v>
      </c>
      <c r="D309" s="85"/>
      <c r="E309" s="165"/>
      <c r="F309" s="165"/>
    </row>
    <row r="310" spans="1:6" ht="16.5" customHeight="1">
      <c r="A310" s="163"/>
      <c r="B310" s="163"/>
      <c r="C310" s="166" t="s">
        <v>193</v>
      </c>
      <c r="D310" s="167">
        <f>SUM(D304:D309)</f>
        <v>105908</v>
      </c>
      <c r="E310" s="167">
        <f>SUM(E304:E309)</f>
        <v>0</v>
      </c>
      <c r="F310" s="167">
        <f>SUM(F304:F309)</f>
        <v>0</v>
      </c>
    </row>
    <row r="311" spans="1:6" ht="12.75">
      <c r="A311" s="165"/>
      <c r="B311" s="165"/>
      <c r="C311" s="165" t="s">
        <v>194</v>
      </c>
      <c r="D311" s="85"/>
      <c r="E311" s="165"/>
      <c r="F311" s="165"/>
    </row>
    <row r="312" spans="1:6" ht="12.75">
      <c r="A312" s="165"/>
      <c r="B312" s="165"/>
      <c r="C312" s="165" t="s">
        <v>195</v>
      </c>
      <c r="D312" s="85"/>
      <c r="E312" s="165"/>
      <c r="F312" s="165"/>
    </row>
    <row r="313" spans="1:6" ht="12.75">
      <c r="A313" s="165"/>
      <c r="B313" s="165"/>
      <c r="C313" s="165" t="s">
        <v>196</v>
      </c>
      <c r="D313" s="85"/>
      <c r="E313" s="165"/>
      <c r="F313" s="165"/>
    </row>
    <row r="314" spans="1:6" ht="12.75">
      <c r="A314" s="165"/>
      <c r="B314" s="165"/>
      <c r="C314" s="166" t="s">
        <v>197</v>
      </c>
      <c r="D314" s="167">
        <f>SUM(D311:D313)</f>
        <v>0</v>
      </c>
      <c r="E314" s="167">
        <f>SUM(E311:E313)</f>
        <v>0</v>
      </c>
      <c r="F314" s="167">
        <f>SUM(F311:F313)</f>
        <v>0</v>
      </c>
    </row>
    <row r="315" spans="1:6" ht="12.75">
      <c r="A315" s="165"/>
      <c r="B315" s="165"/>
      <c r="C315" s="165" t="s">
        <v>198</v>
      </c>
      <c r="D315" s="85"/>
      <c r="E315" s="165"/>
      <c r="F315" s="165"/>
    </row>
    <row r="316" spans="1:6" ht="12.75">
      <c r="A316" s="165"/>
      <c r="B316" s="165"/>
      <c r="C316" s="165" t="s">
        <v>199</v>
      </c>
      <c r="D316" s="85"/>
      <c r="E316" s="165"/>
      <c r="F316" s="165"/>
    </row>
    <row r="317" spans="1:6" ht="12.75">
      <c r="A317" s="165"/>
      <c r="B317" s="165"/>
      <c r="C317" s="166" t="s">
        <v>200</v>
      </c>
      <c r="D317" s="167">
        <f>SUM(D315:D316)</f>
        <v>0</v>
      </c>
      <c r="E317" s="167">
        <f>SUM(E315:E316)</f>
        <v>0</v>
      </c>
      <c r="F317" s="167">
        <f>SUM(F315:F316)</f>
        <v>0</v>
      </c>
    </row>
    <row r="318" spans="1:6" ht="13.5">
      <c r="A318" s="165"/>
      <c r="B318" s="165"/>
      <c r="C318" s="168" t="s">
        <v>201</v>
      </c>
      <c r="D318" s="169">
        <f>SUM(D310+D314+D317)</f>
        <v>105908</v>
      </c>
      <c r="E318" s="169">
        <f>SUM(E310+E314+E317)</f>
        <v>0</v>
      </c>
      <c r="F318" s="169">
        <f>SUM(F310+F314+F317)</f>
        <v>0</v>
      </c>
    </row>
    <row r="319" spans="1:6" ht="12.75">
      <c r="A319" s="165"/>
      <c r="B319" s="176" t="s">
        <v>229</v>
      </c>
      <c r="C319" s="175" t="s">
        <v>230</v>
      </c>
      <c r="D319" s="85"/>
      <c r="E319" s="165"/>
      <c r="F319" s="165"/>
    </row>
    <row r="320" spans="1:6" ht="12.75">
      <c r="A320" s="165"/>
      <c r="B320" s="165"/>
      <c r="C320" s="165" t="s">
        <v>17</v>
      </c>
      <c r="D320" s="85"/>
      <c r="E320" s="165"/>
      <c r="F320" s="165"/>
    </row>
    <row r="321" spans="1:6" ht="12.75">
      <c r="A321" s="165"/>
      <c r="B321" s="165"/>
      <c r="C321" s="165" t="s">
        <v>189</v>
      </c>
      <c r="D321" s="85"/>
      <c r="E321" s="165"/>
      <c r="F321" s="165"/>
    </row>
    <row r="322" spans="1:6" ht="12.75">
      <c r="A322" s="165"/>
      <c r="B322" s="165"/>
      <c r="C322" s="165" t="s">
        <v>190</v>
      </c>
      <c r="D322" s="85">
        <v>1500</v>
      </c>
      <c r="E322" s="165"/>
      <c r="F322" s="165"/>
    </row>
    <row r="323" spans="1:6" ht="12.75">
      <c r="A323" s="165"/>
      <c r="B323" s="165"/>
      <c r="C323" s="165" t="s">
        <v>191</v>
      </c>
      <c r="D323" s="85"/>
      <c r="E323" s="165"/>
      <c r="F323" s="165"/>
    </row>
    <row r="324" spans="1:6" ht="16.5" customHeight="1">
      <c r="A324" s="163"/>
      <c r="B324" s="163"/>
      <c r="C324" s="165" t="s">
        <v>192</v>
      </c>
      <c r="D324" s="85"/>
      <c r="E324" s="165"/>
      <c r="F324" s="165"/>
    </row>
    <row r="325" spans="1:6" ht="16.5" customHeight="1">
      <c r="A325" s="163"/>
      <c r="B325" s="163"/>
      <c r="C325" s="166" t="s">
        <v>193</v>
      </c>
      <c r="D325" s="167">
        <f>SUM(D319:D324)</f>
        <v>1500</v>
      </c>
      <c r="E325" s="167">
        <f>SUM(E319:E324)</f>
        <v>0</v>
      </c>
      <c r="F325" s="167">
        <f>SUM(F319:F324)</f>
        <v>0</v>
      </c>
    </row>
    <row r="326" spans="1:6" ht="12.75">
      <c r="A326" s="165"/>
      <c r="B326" s="165"/>
      <c r="C326" s="165" t="s">
        <v>194</v>
      </c>
      <c r="D326" s="85"/>
      <c r="E326" s="165"/>
      <c r="F326" s="165"/>
    </row>
    <row r="327" spans="1:6" ht="12.75">
      <c r="A327" s="165"/>
      <c r="B327" s="165"/>
      <c r="C327" s="165" t="s">
        <v>195</v>
      </c>
      <c r="D327" s="85"/>
      <c r="E327" s="165"/>
      <c r="F327" s="165"/>
    </row>
    <row r="328" spans="1:6" ht="12.75">
      <c r="A328" s="165"/>
      <c r="B328" s="165"/>
      <c r="C328" s="165" t="s">
        <v>196</v>
      </c>
      <c r="D328" s="85"/>
      <c r="E328" s="165"/>
      <c r="F328" s="165"/>
    </row>
    <row r="329" spans="1:6" ht="12.75">
      <c r="A329" s="165"/>
      <c r="B329" s="165"/>
      <c r="C329" s="166" t="s">
        <v>197</v>
      </c>
      <c r="D329" s="167">
        <f>SUM(D326:D328)</f>
        <v>0</v>
      </c>
      <c r="E329" s="167">
        <f>SUM(E326:E328)</f>
        <v>0</v>
      </c>
      <c r="F329" s="167">
        <f>SUM(F326:F328)</f>
        <v>0</v>
      </c>
    </row>
    <row r="330" spans="1:6" ht="12.75">
      <c r="A330" s="165"/>
      <c r="B330" s="165"/>
      <c r="C330" s="165" t="s">
        <v>198</v>
      </c>
      <c r="D330" s="85"/>
      <c r="E330" s="165"/>
      <c r="F330" s="165"/>
    </row>
    <row r="331" spans="1:6" ht="12.75">
      <c r="A331" s="165"/>
      <c r="B331" s="165"/>
      <c r="C331" s="165" t="s">
        <v>199</v>
      </c>
      <c r="D331" s="85"/>
      <c r="E331" s="165"/>
      <c r="F331" s="165"/>
    </row>
    <row r="332" spans="1:6" ht="12.75">
      <c r="A332" s="165"/>
      <c r="B332" s="165"/>
      <c r="C332" s="166" t="s">
        <v>200</v>
      </c>
      <c r="D332" s="167">
        <f>SUM(D330:D331)</f>
        <v>0</v>
      </c>
      <c r="E332" s="167">
        <f>SUM(E330:E331)</f>
        <v>0</v>
      </c>
      <c r="F332" s="167">
        <f>SUM(F330:F331)</f>
        <v>0</v>
      </c>
    </row>
    <row r="333" spans="1:6" ht="13.5">
      <c r="A333" s="165"/>
      <c r="B333" s="165"/>
      <c r="C333" s="168" t="s">
        <v>201</v>
      </c>
      <c r="D333" s="169">
        <f>SUM(D325+D329+D332)</f>
        <v>1500</v>
      </c>
      <c r="E333" s="169">
        <f>SUM(E325+E329+E332)</f>
        <v>0</v>
      </c>
      <c r="F333" s="169">
        <f>SUM(F325+F329+F332)</f>
        <v>0</v>
      </c>
    </row>
    <row r="334" spans="1:6" ht="12.75">
      <c r="A334" s="165"/>
      <c r="B334" s="176" t="s">
        <v>231</v>
      </c>
      <c r="C334" s="175" t="s">
        <v>232</v>
      </c>
      <c r="D334" s="85"/>
      <c r="E334" s="165"/>
      <c r="F334" s="165"/>
    </row>
    <row r="335" spans="1:6" ht="12.75">
      <c r="A335" s="165"/>
      <c r="B335" s="165"/>
      <c r="C335" s="165" t="s">
        <v>17</v>
      </c>
      <c r="D335" s="85"/>
      <c r="E335" s="165"/>
      <c r="F335" s="165"/>
    </row>
    <row r="336" spans="1:6" ht="12.75">
      <c r="A336" s="165"/>
      <c r="B336" s="165"/>
      <c r="C336" s="165" t="s">
        <v>189</v>
      </c>
      <c r="D336" s="85"/>
      <c r="E336" s="165"/>
      <c r="F336" s="165"/>
    </row>
    <row r="337" spans="1:6" ht="12.75">
      <c r="A337" s="165"/>
      <c r="B337" s="165"/>
      <c r="C337" s="165" t="s">
        <v>190</v>
      </c>
      <c r="D337" s="85">
        <v>904</v>
      </c>
      <c r="E337" s="165"/>
      <c r="F337" s="165"/>
    </row>
    <row r="338" spans="1:6" ht="12.75">
      <c r="A338" s="165"/>
      <c r="B338" s="165"/>
      <c r="C338" s="165" t="s">
        <v>191</v>
      </c>
      <c r="D338" s="85"/>
      <c r="E338" s="165"/>
      <c r="F338" s="165"/>
    </row>
    <row r="339" spans="1:6" ht="16.5" customHeight="1">
      <c r="A339" s="163"/>
      <c r="B339" s="163"/>
      <c r="C339" s="165" t="s">
        <v>192</v>
      </c>
      <c r="D339" s="85">
        <v>10000</v>
      </c>
      <c r="E339" s="165"/>
      <c r="F339" s="165"/>
    </row>
    <row r="340" spans="1:6" ht="16.5" customHeight="1">
      <c r="A340" s="163"/>
      <c r="B340" s="163"/>
      <c r="C340" s="166" t="s">
        <v>193</v>
      </c>
      <c r="D340" s="167">
        <f>SUM(D334:D339)</f>
        <v>10904</v>
      </c>
      <c r="E340" s="167">
        <f>SUM(E334:E339)</f>
        <v>0</v>
      </c>
      <c r="F340" s="167">
        <f>SUM(F334:F339)</f>
        <v>0</v>
      </c>
    </row>
    <row r="341" spans="1:6" ht="12.75">
      <c r="A341" s="165"/>
      <c r="B341" s="165"/>
      <c r="C341" s="165" t="s">
        <v>194</v>
      </c>
      <c r="D341" s="85"/>
      <c r="E341" s="165"/>
      <c r="F341" s="165"/>
    </row>
    <row r="342" spans="1:6" ht="12.75">
      <c r="A342" s="165"/>
      <c r="B342" s="165"/>
      <c r="C342" s="165" t="s">
        <v>195</v>
      </c>
      <c r="D342" s="85"/>
      <c r="E342" s="165"/>
      <c r="F342" s="165"/>
    </row>
    <row r="343" spans="1:6" ht="12.75">
      <c r="A343" s="165"/>
      <c r="B343" s="165"/>
      <c r="C343" s="165" t="s">
        <v>196</v>
      </c>
      <c r="D343" s="85"/>
      <c r="E343" s="165"/>
      <c r="F343" s="165"/>
    </row>
    <row r="344" spans="1:6" ht="12.75">
      <c r="A344" s="165"/>
      <c r="B344" s="165"/>
      <c r="C344" s="166" t="s">
        <v>197</v>
      </c>
      <c r="D344" s="167">
        <f>SUM(D341:D343)</f>
        <v>0</v>
      </c>
      <c r="E344" s="167">
        <f>SUM(E341:E343)</f>
        <v>0</v>
      </c>
      <c r="F344" s="167">
        <f>SUM(F341:F343)</f>
        <v>0</v>
      </c>
    </row>
    <row r="345" spans="1:6" ht="12.75">
      <c r="A345" s="165"/>
      <c r="B345" s="165"/>
      <c r="C345" s="165" t="s">
        <v>198</v>
      </c>
      <c r="D345" s="85"/>
      <c r="E345" s="165"/>
      <c r="F345" s="165"/>
    </row>
    <row r="346" spans="1:6" ht="12.75">
      <c r="A346" s="165"/>
      <c r="B346" s="165"/>
      <c r="C346" s="165" t="s">
        <v>199</v>
      </c>
      <c r="D346" s="85"/>
      <c r="E346" s="165"/>
      <c r="F346" s="165"/>
    </row>
    <row r="347" spans="1:6" ht="12.75">
      <c r="A347" s="165"/>
      <c r="B347" s="165"/>
      <c r="C347" s="166" t="s">
        <v>200</v>
      </c>
      <c r="D347" s="167">
        <f>SUM(D345:D346)</f>
        <v>0</v>
      </c>
      <c r="E347" s="167">
        <f>SUM(E345:E346)</f>
        <v>0</v>
      </c>
      <c r="F347" s="167">
        <f>SUM(F345:F346)</f>
        <v>0</v>
      </c>
    </row>
    <row r="348" spans="1:6" ht="13.5">
      <c r="A348" s="165"/>
      <c r="B348" s="165"/>
      <c r="C348" s="168" t="s">
        <v>201</v>
      </c>
      <c r="D348" s="169">
        <f>SUM(D340+D344+D347)</f>
        <v>10904</v>
      </c>
      <c r="E348" s="169">
        <f>SUM(E340+E344+E347)</f>
        <v>0</v>
      </c>
      <c r="F348" s="169">
        <f>SUM(F340+F344+F347)</f>
        <v>0</v>
      </c>
    </row>
    <row r="349" spans="1:6" ht="12.75">
      <c r="A349" s="165"/>
      <c r="B349" s="176" t="s">
        <v>233</v>
      </c>
      <c r="C349" s="175" t="s">
        <v>234</v>
      </c>
      <c r="D349" s="85"/>
      <c r="E349" s="165"/>
      <c r="F349" s="165"/>
    </row>
    <row r="350" spans="1:6" ht="12.75">
      <c r="A350" s="165"/>
      <c r="B350" s="165"/>
      <c r="C350" s="165" t="s">
        <v>17</v>
      </c>
      <c r="D350" s="85"/>
      <c r="E350" s="165"/>
      <c r="F350" s="165"/>
    </row>
    <row r="351" spans="1:6" ht="12.75">
      <c r="A351" s="165"/>
      <c r="B351" s="165"/>
      <c r="C351" s="165" t="s">
        <v>189</v>
      </c>
      <c r="D351" s="85"/>
      <c r="E351" s="165"/>
      <c r="F351" s="165"/>
    </row>
    <row r="352" spans="1:6" ht="12.75">
      <c r="A352" s="165"/>
      <c r="B352" s="165"/>
      <c r="C352" s="165" t="s">
        <v>190</v>
      </c>
      <c r="D352" s="85"/>
      <c r="E352" s="165"/>
      <c r="F352" s="165"/>
    </row>
    <row r="353" spans="1:6" ht="12.75">
      <c r="A353" s="165"/>
      <c r="B353" s="165"/>
      <c r="C353" s="165" t="s">
        <v>191</v>
      </c>
      <c r="D353" s="85"/>
      <c r="E353" s="165"/>
      <c r="F353" s="165"/>
    </row>
    <row r="354" spans="1:6" ht="16.5" customHeight="1">
      <c r="A354" s="163"/>
      <c r="B354" s="163"/>
      <c r="C354" s="165" t="s">
        <v>192</v>
      </c>
      <c r="D354" s="85"/>
      <c r="E354" s="165"/>
      <c r="F354" s="165"/>
    </row>
    <row r="355" spans="1:6" ht="16.5" customHeight="1">
      <c r="A355" s="163"/>
      <c r="B355" s="163"/>
      <c r="C355" s="166" t="s">
        <v>193</v>
      </c>
      <c r="D355" s="167">
        <f>SUM(D349:D354)</f>
        <v>0</v>
      </c>
      <c r="E355" s="167">
        <f>SUM(E349:E354)</f>
        <v>0</v>
      </c>
      <c r="F355" s="167">
        <f>SUM(F349:F354)</f>
        <v>0</v>
      </c>
    </row>
    <row r="356" spans="1:6" ht="12.75">
      <c r="A356" s="165"/>
      <c r="B356" s="165"/>
      <c r="C356" s="165" t="s">
        <v>194</v>
      </c>
      <c r="D356" s="85"/>
      <c r="E356" s="165"/>
      <c r="F356" s="165"/>
    </row>
    <row r="357" spans="1:6" ht="12.75">
      <c r="A357" s="165"/>
      <c r="B357" s="165"/>
      <c r="C357" s="165" t="s">
        <v>195</v>
      </c>
      <c r="D357" s="85"/>
      <c r="E357" s="165"/>
      <c r="F357" s="165"/>
    </row>
    <row r="358" spans="1:6" ht="12.75">
      <c r="A358" s="165"/>
      <c r="B358" s="165"/>
      <c r="C358" s="165" t="s">
        <v>196</v>
      </c>
      <c r="D358" s="85">
        <v>3000</v>
      </c>
      <c r="E358" s="165"/>
      <c r="F358" s="165"/>
    </row>
    <row r="359" spans="1:6" ht="12.75">
      <c r="A359" s="165"/>
      <c r="B359" s="165"/>
      <c r="C359" s="166" t="s">
        <v>197</v>
      </c>
      <c r="D359" s="167">
        <f>SUM(D356:D358)</f>
        <v>3000</v>
      </c>
      <c r="E359" s="167">
        <f>SUM(E356:E358)</f>
        <v>0</v>
      </c>
      <c r="F359" s="167">
        <f>SUM(F356:F358)</f>
        <v>0</v>
      </c>
    </row>
    <row r="360" spans="1:6" ht="12.75">
      <c r="A360" s="165"/>
      <c r="B360" s="165"/>
      <c r="C360" s="165" t="s">
        <v>198</v>
      </c>
      <c r="D360" s="85"/>
      <c r="E360" s="165"/>
      <c r="F360" s="165"/>
    </row>
    <row r="361" spans="1:6" ht="12.75">
      <c r="A361" s="165"/>
      <c r="B361" s="165"/>
      <c r="C361" s="165" t="s">
        <v>199</v>
      </c>
      <c r="D361" s="85"/>
      <c r="E361" s="165"/>
      <c r="F361" s="165"/>
    </row>
    <row r="362" spans="1:6" ht="12.75">
      <c r="A362" s="165"/>
      <c r="B362" s="165"/>
      <c r="C362" s="166" t="s">
        <v>200</v>
      </c>
      <c r="D362" s="167">
        <f>SUM(D360:D361)</f>
        <v>0</v>
      </c>
      <c r="E362" s="167">
        <f>SUM(E360:E361)</f>
        <v>0</v>
      </c>
      <c r="F362" s="167">
        <f>SUM(F360:F361)</f>
        <v>0</v>
      </c>
    </row>
    <row r="363" spans="1:6" ht="13.5">
      <c r="A363" s="165"/>
      <c r="B363" s="165"/>
      <c r="C363" s="168" t="s">
        <v>201</v>
      </c>
      <c r="D363" s="169">
        <f>SUM(D355+D359+D362)</f>
        <v>3000</v>
      </c>
      <c r="E363" s="169">
        <f>SUM(E355+E359+E362)</f>
        <v>0</v>
      </c>
      <c r="F363" s="169">
        <f>SUM(F355+F359+F362)</f>
        <v>0</v>
      </c>
    </row>
    <row r="364" spans="1:6" ht="13.5">
      <c r="A364" s="165"/>
      <c r="B364" s="176" t="s">
        <v>235</v>
      </c>
      <c r="C364" s="168" t="s">
        <v>236</v>
      </c>
      <c r="D364" s="169"/>
      <c r="E364" s="169"/>
      <c r="F364" s="169"/>
    </row>
    <row r="365" spans="1:6" ht="12.75">
      <c r="A365" s="165"/>
      <c r="B365" s="165"/>
      <c r="C365" s="165" t="s">
        <v>17</v>
      </c>
      <c r="D365" s="85"/>
      <c r="E365" s="165"/>
      <c r="F365" s="165"/>
    </row>
    <row r="366" spans="1:6" ht="12.75">
      <c r="A366" s="165"/>
      <c r="B366" s="165"/>
      <c r="C366" s="165" t="s">
        <v>189</v>
      </c>
      <c r="D366" s="85"/>
      <c r="E366" s="165"/>
      <c r="F366" s="165"/>
    </row>
    <row r="367" spans="1:6" ht="12.75">
      <c r="A367" s="165"/>
      <c r="B367" s="165"/>
      <c r="C367" s="165" t="s">
        <v>190</v>
      </c>
      <c r="D367" s="85">
        <v>15400</v>
      </c>
      <c r="E367" s="165"/>
      <c r="F367" s="165"/>
    </row>
    <row r="368" spans="1:6" ht="12.75">
      <c r="A368" s="165"/>
      <c r="B368" s="165"/>
      <c r="C368" s="165" t="s">
        <v>191</v>
      </c>
      <c r="D368" s="85"/>
      <c r="E368" s="165"/>
      <c r="F368" s="165"/>
    </row>
    <row r="369" spans="1:6" ht="16.5" customHeight="1">
      <c r="A369" s="163"/>
      <c r="B369" s="163"/>
      <c r="C369" s="165" t="s">
        <v>192</v>
      </c>
      <c r="D369" s="85"/>
      <c r="E369" s="165"/>
      <c r="F369" s="165"/>
    </row>
    <row r="370" spans="1:6" ht="16.5" customHeight="1">
      <c r="A370" s="163"/>
      <c r="B370" s="163"/>
      <c r="C370" s="166" t="s">
        <v>193</v>
      </c>
      <c r="D370" s="167">
        <f>SUM(D364:D369)</f>
        <v>15400</v>
      </c>
      <c r="E370" s="167">
        <f>SUM(E364:E369)</f>
        <v>0</v>
      </c>
      <c r="F370" s="167">
        <f>SUM(F364:F369)</f>
        <v>0</v>
      </c>
    </row>
    <row r="371" spans="1:6" ht="12.75">
      <c r="A371" s="165"/>
      <c r="B371" s="165"/>
      <c r="C371" s="165" t="s">
        <v>194</v>
      </c>
      <c r="D371" s="85"/>
      <c r="E371" s="165"/>
      <c r="F371" s="165"/>
    </row>
    <row r="372" spans="1:6" ht="12.75">
      <c r="A372" s="165"/>
      <c r="B372" s="165"/>
      <c r="C372" s="165" t="s">
        <v>195</v>
      </c>
      <c r="D372" s="85"/>
      <c r="E372" s="165"/>
      <c r="F372" s="165"/>
    </row>
    <row r="373" spans="1:6" ht="12.75">
      <c r="A373" s="165"/>
      <c r="B373" s="165"/>
      <c r="C373" s="165" t="s">
        <v>196</v>
      </c>
      <c r="D373" s="85"/>
      <c r="E373" s="165"/>
      <c r="F373" s="165"/>
    </row>
    <row r="374" spans="1:6" ht="12.75">
      <c r="A374" s="165"/>
      <c r="B374" s="165"/>
      <c r="C374" s="166" t="s">
        <v>197</v>
      </c>
      <c r="D374" s="167">
        <f>SUM(D371:D373)</f>
        <v>0</v>
      </c>
      <c r="E374" s="167">
        <f>SUM(E371:E373)</f>
        <v>0</v>
      </c>
      <c r="F374" s="167">
        <f>SUM(F371:F373)</f>
        <v>0</v>
      </c>
    </row>
    <row r="375" spans="1:6" ht="12.75">
      <c r="A375" s="165"/>
      <c r="B375" s="165"/>
      <c r="C375" s="165" t="s">
        <v>198</v>
      </c>
      <c r="D375" s="85"/>
      <c r="E375" s="165"/>
      <c r="F375" s="165"/>
    </row>
    <row r="376" spans="1:6" ht="12.75">
      <c r="A376" s="165"/>
      <c r="B376" s="165"/>
      <c r="C376" s="165" t="s">
        <v>199</v>
      </c>
      <c r="D376" s="85"/>
      <c r="E376" s="165"/>
      <c r="F376" s="165"/>
    </row>
    <row r="377" spans="1:6" ht="12.75">
      <c r="A377" s="165"/>
      <c r="B377" s="165"/>
      <c r="C377" s="166" t="s">
        <v>200</v>
      </c>
      <c r="D377" s="167">
        <f>SUM(D375:D376)</f>
        <v>0</v>
      </c>
      <c r="E377" s="167">
        <f>SUM(E375:E376)</f>
        <v>0</v>
      </c>
      <c r="F377" s="167">
        <f>SUM(F375:F376)</f>
        <v>0</v>
      </c>
    </row>
    <row r="378" spans="1:6" ht="13.5">
      <c r="A378" s="165"/>
      <c r="B378" s="165"/>
      <c r="C378" s="168" t="s">
        <v>201</v>
      </c>
      <c r="D378" s="169">
        <f>SUM(D370+D374+D377)</f>
        <v>15400</v>
      </c>
      <c r="E378" s="169">
        <f>SUM(E370+E374+E377)</f>
        <v>0</v>
      </c>
      <c r="F378" s="169">
        <f>SUM(F370+F374+F377)</f>
        <v>0</v>
      </c>
    </row>
    <row r="379" spans="1:6" ht="13.5">
      <c r="A379" s="165"/>
      <c r="B379" s="176" t="s">
        <v>237</v>
      </c>
      <c r="C379" s="168" t="s">
        <v>238</v>
      </c>
      <c r="D379" s="169"/>
      <c r="E379" s="169"/>
      <c r="F379" s="169"/>
    </row>
    <row r="380" spans="1:6" ht="12.75">
      <c r="A380" s="165"/>
      <c r="B380" s="165"/>
      <c r="C380" s="165" t="s">
        <v>17</v>
      </c>
      <c r="D380" s="85"/>
      <c r="E380" s="165"/>
      <c r="F380" s="165"/>
    </row>
    <row r="381" spans="1:6" ht="12.75">
      <c r="A381" s="165"/>
      <c r="B381" s="165"/>
      <c r="C381" s="165" t="s">
        <v>189</v>
      </c>
      <c r="D381" s="85"/>
      <c r="E381" s="165"/>
      <c r="F381" s="165"/>
    </row>
    <row r="382" spans="1:6" ht="12.75">
      <c r="A382" s="165"/>
      <c r="B382" s="165"/>
      <c r="C382" s="165" t="s">
        <v>190</v>
      </c>
      <c r="D382" s="85">
        <v>2160</v>
      </c>
      <c r="E382" s="165"/>
      <c r="F382" s="165"/>
    </row>
    <row r="383" spans="1:6" ht="12.75">
      <c r="A383" s="165"/>
      <c r="B383" s="165"/>
      <c r="C383" s="165" t="s">
        <v>191</v>
      </c>
      <c r="D383" s="85"/>
      <c r="E383" s="165"/>
      <c r="F383" s="165"/>
    </row>
    <row r="384" spans="1:6" ht="16.5" customHeight="1">
      <c r="A384" s="163"/>
      <c r="B384" s="163"/>
      <c r="C384" s="165" t="s">
        <v>192</v>
      </c>
      <c r="D384" s="85">
        <v>3050</v>
      </c>
      <c r="E384" s="165"/>
      <c r="F384" s="165"/>
    </row>
    <row r="385" spans="1:6" ht="16.5" customHeight="1">
      <c r="A385" s="163"/>
      <c r="B385" s="163"/>
      <c r="C385" s="166" t="s">
        <v>193</v>
      </c>
      <c r="D385" s="167">
        <f>SUM(D380:D384)</f>
        <v>5210</v>
      </c>
      <c r="E385" s="167">
        <f>SUM(E380:E384)</f>
        <v>0</v>
      </c>
      <c r="F385" s="167">
        <f>SUM(F380:F384)</f>
        <v>0</v>
      </c>
    </row>
    <row r="386" spans="1:6" ht="12.75">
      <c r="A386" s="165"/>
      <c r="B386" s="165"/>
      <c r="C386" s="165" t="s">
        <v>194</v>
      </c>
      <c r="D386" s="85"/>
      <c r="E386" s="165"/>
      <c r="F386" s="165"/>
    </row>
    <row r="387" spans="1:6" ht="12.75">
      <c r="A387" s="165"/>
      <c r="B387" s="165"/>
      <c r="C387" s="165" t="s">
        <v>195</v>
      </c>
      <c r="D387" s="85"/>
      <c r="E387" s="165"/>
      <c r="F387" s="165"/>
    </row>
    <row r="388" spans="1:6" ht="12.75">
      <c r="A388" s="165"/>
      <c r="B388" s="165"/>
      <c r="C388" s="165" t="s">
        <v>196</v>
      </c>
      <c r="D388" s="85"/>
      <c r="E388" s="165"/>
      <c r="F388" s="165"/>
    </row>
    <row r="389" spans="1:6" ht="12.75">
      <c r="A389" s="165"/>
      <c r="B389" s="165"/>
      <c r="C389" s="166" t="s">
        <v>197</v>
      </c>
      <c r="D389" s="167">
        <f>SUM(D386:D388)</f>
        <v>0</v>
      </c>
      <c r="E389" s="167">
        <f>SUM(E386:E388)</f>
        <v>0</v>
      </c>
      <c r="F389" s="167">
        <f>SUM(F386:F388)</f>
        <v>0</v>
      </c>
    </row>
    <row r="390" spans="1:6" ht="12.75">
      <c r="A390" s="165"/>
      <c r="B390" s="165"/>
      <c r="C390" s="165" t="s">
        <v>198</v>
      </c>
      <c r="D390" s="85"/>
      <c r="E390" s="165"/>
      <c r="F390" s="165"/>
    </row>
    <row r="391" spans="1:6" ht="12.75">
      <c r="A391" s="165"/>
      <c r="B391" s="165"/>
      <c r="C391" s="165" t="s">
        <v>199</v>
      </c>
      <c r="D391" s="85"/>
      <c r="E391" s="165"/>
      <c r="F391" s="165"/>
    </row>
    <row r="392" spans="1:6" ht="12.75">
      <c r="A392" s="165"/>
      <c r="B392" s="165"/>
      <c r="C392" s="166" t="s">
        <v>200</v>
      </c>
      <c r="D392" s="167">
        <f>SUM(D390:D391)</f>
        <v>0</v>
      </c>
      <c r="E392" s="167">
        <f>SUM(E390:E391)</f>
        <v>0</v>
      </c>
      <c r="F392" s="167">
        <f>SUM(F390:F391)</f>
        <v>0</v>
      </c>
    </row>
    <row r="393" spans="1:6" ht="13.5">
      <c r="A393" s="165"/>
      <c r="B393" s="165"/>
      <c r="C393" s="168" t="s">
        <v>201</v>
      </c>
      <c r="D393" s="169">
        <f>SUM(D385+D389+D392)</f>
        <v>5210</v>
      </c>
      <c r="E393" s="169">
        <f>SUM(E385+E389+E392)</f>
        <v>0</v>
      </c>
      <c r="F393" s="169">
        <f>SUM(F385+F389+F392)</f>
        <v>0</v>
      </c>
    </row>
    <row r="394" spans="1:6" ht="13.5">
      <c r="A394" s="165"/>
      <c r="B394" s="176" t="s">
        <v>239</v>
      </c>
      <c r="C394" s="168" t="s">
        <v>240</v>
      </c>
      <c r="D394" s="169"/>
      <c r="E394" s="169"/>
      <c r="F394" s="169"/>
    </row>
    <row r="395" spans="1:6" ht="12.75">
      <c r="A395" s="165"/>
      <c r="B395" s="165"/>
      <c r="C395" s="165" t="s">
        <v>17</v>
      </c>
      <c r="D395" s="85"/>
      <c r="E395" s="165"/>
      <c r="F395" s="165"/>
    </row>
    <row r="396" spans="1:6" ht="12.75">
      <c r="A396" s="165"/>
      <c r="B396" s="165"/>
      <c r="C396" s="165" t="s">
        <v>189</v>
      </c>
      <c r="D396" s="85"/>
      <c r="E396" s="165"/>
      <c r="F396" s="165"/>
    </row>
    <row r="397" spans="1:6" ht="12.75">
      <c r="A397" s="165"/>
      <c r="B397" s="165"/>
      <c r="C397" s="165" t="s">
        <v>190</v>
      </c>
      <c r="D397" s="85"/>
      <c r="E397" s="165"/>
      <c r="F397" s="165"/>
    </row>
    <row r="398" spans="1:6" ht="12.75">
      <c r="A398" s="165"/>
      <c r="B398" s="165"/>
      <c r="C398" s="165" t="s">
        <v>191</v>
      </c>
      <c r="D398" s="85"/>
      <c r="E398" s="165"/>
      <c r="F398" s="165"/>
    </row>
    <row r="399" spans="1:6" ht="12.75">
      <c r="A399" s="165"/>
      <c r="B399" s="165"/>
      <c r="C399" s="165" t="s">
        <v>192</v>
      </c>
      <c r="D399" s="85"/>
      <c r="E399" s="165"/>
      <c r="F399" s="165"/>
    </row>
    <row r="400" spans="1:6" ht="12.75">
      <c r="A400" s="165"/>
      <c r="B400" s="165"/>
      <c r="C400" s="166" t="s">
        <v>193</v>
      </c>
      <c r="D400" s="167">
        <f>SUM(D395:D399)</f>
        <v>0</v>
      </c>
      <c r="E400" s="167">
        <f>SUM(E395:E399)</f>
        <v>0</v>
      </c>
      <c r="F400" s="167">
        <f>SUM(F395:F399)</f>
        <v>0</v>
      </c>
    </row>
    <row r="401" spans="1:6" ht="12.75">
      <c r="A401" s="165"/>
      <c r="B401" s="165"/>
      <c r="C401" s="165" t="s">
        <v>194</v>
      </c>
      <c r="D401" s="85"/>
      <c r="E401" s="165"/>
      <c r="F401" s="165"/>
    </row>
    <row r="402" spans="1:6" ht="12.75">
      <c r="A402" s="165"/>
      <c r="B402" s="165"/>
      <c r="C402" s="165" t="s">
        <v>195</v>
      </c>
      <c r="D402" s="85"/>
      <c r="E402" s="165"/>
      <c r="F402" s="165"/>
    </row>
    <row r="403" spans="1:6" ht="12.75">
      <c r="A403" s="165"/>
      <c r="B403" s="165"/>
      <c r="C403" s="165" t="s">
        <v>196</v>
      </c>
      <c r="D403" s="85"/>
      <c r="E403" s="165"/>
      <c r="F403" s="165"/>
    </row>
    <row r="404" spans="1:6" ht="12.75">
      <c r="A404" s="165"/>
      <c r="B404" s="165"/>
      <c r="C404" s="166" t="s">
        <v>197</v>
      </c>
      <c r="D404" s="167">
        <f>SUM(D401:D403)</f>
        <v>0</v>
      </c>
      <c r="E404" s="167">
        <f>SUM(E401:E403)</f>
        <v>0</v>
      </c>
      <c r="F404" s="167">
        <f>SUM(F401:F403)</f>
        <v>0</v>
      </c>
    </row>
    <row r="405" spans="1:6" ht="12.75">
      <c r="A405" s="165"/>
      <c r="B405" s="165"/>
      <c r="C405" s="165" t="s">
        <v>198</v>
      </c>
      <c r="D405" s="85"/>
      <c r="E405" s="165"/>
      <c r="F405" s="165"/>
    </row>
    <row r="406" spans="1:6" ht="12.75">
      <c r="A406" s="165"/>
      <c r="B406" s="165"/>
      <c r="C406" s="165" t="s">
        <v>199</v>
      </c>
      <c r="D406" s="85"/>
      <c r="E406" s="165"/>
      <c r="F406" s="165"/>
    </row>
    <row r="407" spans="1:6" ht="12.75">
      <c r="A407" s="165"/>
      <c r="B407" s="165"/>
      <c r="C407" s="166" t="s">
        <v>200</v>
      </c>
      <c r="D407" s="167">
        <f>SUM(D405:D406)</f>
        <v>0</v>
      </c>
      <c r="E407" s="167">
        <f>SUM(E405:E406)</f>
        <v>0</v>
      </c>
      <c r="F407" s="167">
        <f>SUM(F405:F406)</f>
        <v>0</v>
      </c>
    </row>
    <row r="408" spans="1:6" ht="13.5">
      <c r="A408" s="165"/>
      <c r="B408" s="165"/>
      <c r="C408" s="168" t="s">
        <v>201</v>
      </c>
      <c r="D408" s="169">
        <f>SUM(D400+D404+D407)</f>
        <v>0</v>
      </c>
      <c r="E408" s="169">
        <f>SUM(E400+E404+E407)</f>
        <v>0</v>
      </c>
      <c r="F408" s="169">
        <f>SUM(F400+F404+F407)</f>
        <v>0</v>
      </c>
    </row>
    <row r="409" spans="1:6" ht="13.5">
      <c r="A409" s="165"/>
      <c r="B409" s="176" t="s">
        <v>241</v>
      </c>
      <c r="C409" s="168" t="s">
        <v>242</v>
      </c>
      <c r="D409" s="169"/>
      <c r="E409" s="169"/>
      <c r="F409" s="169"/>
    </row>
    <row r="410" spans="1:6" ht="12.75">
      <c r="A410" s="165"/>
      <c r="B410" s="165"/>
      <c r="C410" s="165" t="s">
        <v>17</v>
      </c>
      <c r="D410" s="85"/>
      <c r="E410" s="165"/>
      <c r="F410" s="165"/>
    </row>
    <row r="411" spans="1:6" ht="12.75">
      <c r="A411" s="165"/>
      <c r="B411" s="165"/>
      <c r="C411" s="165" t="s">
        <v>189</v>
      </c>
      <c r="D411" s="85"/>
      <c r="E411" s="165"/>
      <c r="F411" s="165"/>
    </row>
    <row r="412" spans="1:6" ht="12.75">
      <c r="A412" s="165"/>
      <c r="B412" s="165"/>
      <c r="C412" s="165" t="s">
        <v>190</v>
      </c>
      <c r="D412" s="85"/>
      <c r="E412" s="165"/>
      <c r="F412" s="165"/>
    </row>
    <row r="413" spans="1:6" ht="12.75">
      <c r="A413" s="165"/>
      <c r="B413" s="165"/>
      <c r="C413" s="165" t="s">
        <v>191</v>
      </c>
      <c r="D413" s="85"/>
      <c r="E413" s="165"/>
      <c r="F413" s="165"/>
    </row>
    <row r="414" spans="1:6" ht="12.75">
      <c r="A414" s="165"/>
      <c r="B414" s="165"/>
      <c r="C414" s="165" t="s">
        <v>243</v>
      </c>
      <c r="D414" s="85">
        <v>5400</v>
      </c>
      <c r="E414" s="165"/>
      <c r="F414" s="165"/>
    </row>
    <row r="415" spans="1:6" ht="12.75">
      <c r="A415" s="165"/>
      <c r="B415" s="165"/>
      <c r="C415" s="166" t="s">
        <v>193</v>
      </c>
      <c r="D415" s="167">
        <f>SUM(D410:D414)</f>
        <v>5400</v>
      </c>
      <c r="E415" s="167">
        <f>SUM(E409:E413)</f>
        <v>0</v>
      </c>
      <c r="F415" s="167">
        <f>SUM(F409:F413)</f>
        <v>0</v>
      </c>
    </row>
    <row r="416" spans="1:6" ht="12.75">
      <c r="A416" s="165"/>
      <c r="B416" s="165"/>
      <c r="C416" s="165" t="s">
        <v>194</v>
      </c>
      <c r="D416" s="85"/>
      <c r="E416" s="165"/>
      <c r="F416" s="165"/>
    </row>
    <row r="417" spans="1:6" ht="12.75">
      <c r="A417" s="165"/>
      <c r="B417" s="165"/>
      <c r="C417" s="165" t="s">
        <v>195</v>
      </c>
      <c r="D417" s="85"/>
      <c r="E417" s="165"/>
      <c r="F417" s="165"/>
    </row>
    <row r="418" spans="1:6" ht="12.75">
      <c r="A418" s="165"/>
      <c r="B418" s="165"/>
      <c r="C418" s="165" t="s">
        <v>196</v>
      </c>
      <c r="D418" s="85"/>
      <c r="E418" s="165"/>
      <c r="F418" s="165"/>
    </row>
    <row r="419" spans="1:6" ht="12.75">
      <c r="A419" s="165"/>
      <c r="B419" s="165"/>
      <c r="C419" s="166" t="s">
        <v>197</v>
      </c>
      <c r="D419" s="167">
        <f>SUM(D416:D418)</f>
        <v>0</v>
      </c>
      <c r="E419" s="167">
        <f>SUM(E416:E418)</f>
        <v>0</v>
      </c>
      <c r="F419" s="167">
        <f>SUM(F416:F418)</f>
        <v>0</v>
      </c>
    </row>
    <row r="420" spans="1:6" ht="12.75">
      <c r="A420" s="165"/>
      <c r="B420" s="165"/>
      <c r="C420" s="165" t="s">
        <v>198</v>
      </c>
      <c r="D420" s="85"/>
      <c r="E420" s="165"/>
      <c r="F420" s="165"/>
    </row>
    <row r="421" spans="1:6" ht="12.75">
      <c r="A421" s="165"/>
      <c r="B421" s="165"/>
      <c r="C421" s="165" t="s">
        <v>199</v>
      </c>
      <c r="D421" s="85"/>
      <c r="E421" s="165"/>
      <c r="F421" s="165"/>
    </row>
    <row r="422" spans="1:6" ht="12.75">
      <c r="A422" s="165"/>
      <c r="B422" s="165"/>
      <c r="C422" s="166" t="s">
        <v>200</v>
      </c>
      <c r="D422" s="167">
        <f>SUM(D420:D421)</f>
        <v>0</v>
      </c>
      <c r="E422" s="167">
        <f>SUM(E420:E421)</f>
        <v>0</v>
      </c>
      <c r="F422" s="167">
        <f>SUM(F420:F421)</f>
        <v>0</v>
      </c>
    </row>
    <row r="423" spans="1:6" ht="13.5">
      <c r="A423" s="165"/>
      <c r="B423" s="165"/>
      <c r="C423" s="168" t="s">
        <v>201</v>
      </c>
      <c r="D423" s="169">
        <f>SUM(D415+D419+D422)</f>
        <v>5400</v>
      </c>
      <c r="E423" s="169">
        <f>SUM(E415+E419+E422)</f>
        <v>0</v>
      </c>
      <c r="F423" s="169">
        <f>SUM(F415+F419+F422)</f>
        <v>0</v>
      </c>
    </row>
    <row r="424" spans="1:6" ht="13.5">
      <c r="A424" s="165"/>
      <c r="B424" s="176" t="s">
        <v>244</v>
      </c>
      <c r="C424" s="168" t="s">
        <v>245</v>
      </c>
      <c r="D424" s="169"/>
      <c r="E424" s="169"/>
      <c r="F424" s="169"/>
    </row>
    <row r="425" spans="1:6" ht="12.75">
      <c r="A425" s="165"/>
      <c r="B425" s="165"/>
      <c r="C425" s="165" t="s">
        <v>17</v>
      </c>
      <c r="D425" s="85"/>
      <c r="E425" s="165"/>
      <c r="F425" s="165"/>
    </row>
    <row r="426" spans="1:6" ht="12.75">
      <c r="A426" s="165"/>
      <c r="B426" s="165"/>
      <c r="C426" s="165" t="s">
        <v>189</v>
      </c>
      <c r="D426" s="85"/>
      <c r="E426" s="165"/>
      <c r="F426" s="165"/>
    </row>
    <row r="427" spans="1:6" ht="12.75">
      <c r="A427" s="165"/>
      <c r="B427" s="165"/>
      <c r="C427" s="165" t="s">
        <v>190</v>
      </c>
      <c r="D427" s="85">
        <v>500</v>
      </c>
      <c r="E427" s="165"/>
      <c r="F427" s="165"/>
    </row>
    <row r="428" spans="1:6" ht="12.75">
      <c r="A428" s="165"/>
      <c r="B428" s="165"/>
      <c r="C428" s="165" t="s">
        <v>191</v>
      </c>
      <c r="D428" s="85"/>
      <c r="E428" s="165"/>
      <c r="F428" s="165"/>
    </row>
    <row r="429" spans="1:6" ht="12.75">
      <c r="A429" s="165"/>
      <c r="B429" s="165"/>
      <c r="C429" s="165" t="s">
        <v>243</v>
      </c>
      <c r="D429" s="85"/>
      <c r="E429" s="165"/>
      <c r="F429" s="165"/>
    </row>
    <row r="430" spans="1:6" ht="12.75">
      <c r="A430" s="165"/>
      <c r="B430" s="165"/>
      <c r="C430" s="166" t="s">
        <v>193</v>
      </c>
      <c r="D430" s="167">
        <f>SUM(D425:D429)</f>
        <v>500</v>
      </c>
      <c r="E430" s="167">
        <f>SUM(E424:E428)</f>
        <v>0</v>
      </c>
      <c r="F430" s="167">
        <f>SUM(F424:F428)</f>
        <v>0</v>
      </c>
    </row>
    <row r="431" spans="1:6" ht="12.75">
      <c r="A431" s="165"/>
      <c r="B431" s="165"/>
      <c r="C431" s="165" t="s">
        <v>194</v>
      </c>
      <c r="D431" s="85"/>
      <c r="E431" s="165"/>
      <c r="F431" s="165"/>
    </row>
    <row r="432" spans="1:6" ht="12.75">
      <c r="A432" s="165"/>
      <c r="B432" s="165"/>
      <c r="C432" s="165" t="s">
        <v>195</v>
      </c>
      <c r="D432" s="85"/>
      <c r="E432" s="165"/>
      <c r="F432" s="165"/>
    </row>
    <row r="433" spans="1:6" ht="12.75">
      <c r="A433" s="165"/>
      <c r="B433" s="165"/>
      <c r="C433" s="165" t="s">
        <v>196</v>
      </c>
      <c r="D433" s="85"/>
      <c r="E433" s="165"/>
      <c r="F433" s="165"/>
    </row>
    <row r="434" spans="1:6" ht="12.75">
      <c r="A434" s="165"/>
      <c r="B434" s="165"/>
      <c r="C434" s="166" t="s">
        <v>197</v>
      </c>
      <c r="D434" s="167">
        <f>SUM(D431:D433)</f>
        <v>0</v>
      </c>
      <c r="E434" s="167">
        <f>SUM(E431:E433)</f>
        <v>0</v>
      </c>
      <c r="F434" s="167">
        <f>SUM(F431:F433)</f>
        <v>0</v>
      </c>
    </row>
    <row r="435" spans="1:6" ht="12.75">
      <c r="A435" s="165"/>
      <c r="B435" s="165"/>
      <c r="C435" s="165" t="s">
        <v>198</v>
      </c>
      <c r="D435" s="85"/>
      <c r="E435" s="165"/>
      <c r="F435" s="165"/>
    </row>
    <row r="436" spans="1:6" ht="12.75">
      <c r="A436" s="165"/>
      <c r="B436" s="165"/>
      <c r="C436" s="165" t="s">
        <v>199</v>
      </c>
      <c r="D436" s="85"/>
      <c r="E436" s="165"/>
      <c r="F436" s="165"/>
    </row>
    <row r="437" spans="1:6" ht="12.75">
      <c r="A437" s="165"/>
      <c r="B437" s="165"/>
      <c r="C437" s="166" t="s">
        <v>200</v>
      </c>
      <c r="D437" s="167">
        <f>SUM(D435:D436)</f>
        <v>0</v>
      </c>
      <c r="E437" s="167">
        <f>SUM(E435:E436)</f>
        <v>0</v>
      </c>
      <c r="F437" s="167">
        <f>SUM(F435:F436)</f>
        <v>0</v>
      </c>
    </row>
    <row r="438" spans="1:6" ht="13.5">
      <c r="A438" s="165"/>
      <c r="B438" s="165"/>
      <c r="C438" s="168" t="s">
        <v>201</v>
      </c>
      <c r="D438" s="169">
        <f>SUM(D430+D434+D437)</f>
        <v>500</v>
      </c>
      <c r="E438" s="169">
        <f>SUM(E430+E434+E437)</f>
        <v>0</v>
      </c>
      <c r="F438" s="169">
        <f>SUM(F430+F434+F437)</f>
        <v>0</v>
      </c>
    </row>
    <row r="439" spans="1:6" ht="13.5">
      <c r="A439" s="165"/>
      <c r="B439" s="176" t="s">
        <v>246</v>
      </c>
      <c r="C439" s="168" t="s">
        <v>178</v>
      </c>
      <c r="D439" s="169"/>
      <c r="E439" s="169"/>
      <c r="F439" s="169"/>
    </row>
    <row r="440" spans="1:6" ht="12.75">
      <c r="A440" s="165"/>
      <c r="B440" s="165"/>
      <c r="C440" s="165" t="s">
        <v>17</v>
      </c>
      <c r="D440" s="85"/>
      <c r="E440" s="165"/>
      <c r="F440" s="165"/>
    </row>
    <row r="441" spans="1:6" ht="12.75">
      <c r="A441" s="165"/>
      <c r="B441" s="165"/>
      <c r="C441" s="165" t="s">
        <v>189</v>
      </c>
      <c r="D441" s="85"/>
      <c r="E441" s="165"/>
      <c r="F441" s="165"/>
    </row>
    <row r="442" spans="1:6" ht="12.75">
      <c r="A442" s="165"/>
      <c r="B442" s="165"/>
      <c r="C442" s="165" t="s">
        <v>190</v>
      </c>
      <c r="D442" s="85"/>
      <c r="E442" s="165"/>
      <c r="F442" s="165"/>
    </row>
    <row r="443" spans="1:6" ht="12.75">
      <c r="A443" s="165"/>
      <c r="B443" s="165"/>
      <c r="C443" s="165" t="s">
        <v>191</v>
      </c>
      <c r="D443" s="85"/>
      <c r="E443" s="165"/>
      <c r="F443" s="165"/>
    </row>
    <row r="444" spans="1:6" ht="12.75">
      <c r="A444" s="165"/>
      <c r="B444" s="165"/>
      <c r="C444" s="165" t="s">
        <v>192</v>
      </c>
      <c r="D444" s="85">
        <v>3240</v>
      </c>
      <c r="E444" s="165"/>
      <c r="F444" s="165"/>
    </row>
    <row r="445" spans="1:6" ht="12.75">
      <c r="A445" s="165"/>
      <c r="B445" s="165"/>
      <c r="C445" s="166" t="s">
        <v>193</v>
      </c>
      <c r="D445" s="167">
        <f>SUM(D440:D444)</f>
        <v>3240</v>
      </c>
      <c r="E445" s="167">
        <f>SUM(E439:E443)</f>
        <v>0</v>
      </c>
      <c r="F445" s="167">
        <f>SUM(F439:F443)</f>
        <v>0</v>
      </c>
    </row>
    <row r="446" spans="1:6" ht="12.75">
      <c r="A446" s="165"/>
      <c r="B446" s="165"/>
      <c r="C446" s="165" t="s">
        <v>194</v>
      </c>
      <c r="D446" s="85"/>
      <c r="E446" s="165"/>
      <c r="F446" s="165"/>
    </row>
    <row r="447" spans="1:6" ht="12.75">
      <c r="A447" s="165"/>
      <c r="B447" s="165"/>
      <c r="C447" s="165" t="s">
        <v>195</v>
      </c>
      <c r="D447" s="85"/>
      <c r="E447" s="165"/>
      <c r="F447" s="165"/>
    </row>
    <row r="448" spans="1:6" ht="12.75">
      <c r="A448" s="165"/>
      <c r="B448" s="165"/>
      <c r="C448" s="165" t="s">
        <v>196</v>
      </c>
      <c r="D448" s="85"/>
      <c r="E448" s="165"/>
      <c r="F448" s="165"/>
    </row>
    <row r="449" spans="1:6" ht="12.75">
      <c r="A449" s="165"/>
      <c r="B449" s="165"/>
      <c r="C449" s="166" t="s">
        <v>197</v>
      </c>
      <c r="D449" s="167">
        <f>SUM(D446:D448)</f>
        <v>0</v>
      </c>
      <c r="E449" s="167">
        <f>SUM(E446:E448)</f>
        <v>0</v>
      </c>
      <c r="F449" s="167">
        <f>SUM(F446:F448)</f>
        <v>0</v>
      </c>
    </row>
    <row r="450" spans="1:6" ht="12.75">
      <c r="A450" s="165"/>
      <c r="B450" s="165"/>
      <c r="C450" s="165" t="s">
        <v>198</v>
      </c>
      <c r="D450" s="85"/>
      <c r="E450" s="165"/>
      <c r="F450" s="165"/>
    </row>
    <row r="451" spans="1:6" ht="12.75">
      <c r="A451" s="165"/>
      <c r="B451" s="165"/>
      <c r="C451" s="165" t="s">
        <v>199</v>
      </c>
      <c r="D451" s="85"/>
      <c r="E451" s="165"/>
      <c r="F451" s="165"/>
    </row>
    <row r="452" spans="1:6" ht="12.75">
      <c r="A452" s="165"/>
      <c r="B452" s="165"/>
      <c r="C452" s="166" t="s">
        <v>200</v>
      </c>
      <c r="D452" s="167">
        <f>SUM(D450:D451)</f>
        <v>0</v>
      </c>
      <c r="E452" s="167">
        <f>SUM(E450:E451)</f>
        <v>0</v>
      </c>
      <c r="F452" s="167">
        <f>SUM(F450:F451)</f>
        <v>0</v>
      </c>
    </row>
    <row r="453" spans="1:6" ht="13.5">
      <c r="A453" s="165"/>
      <c r="B453" s="165"/>
      <c r="C453" s="168" t="s">
        <v>201</v>
      </c>
      <c r="D453" s="169">
        <f>SUM(D445+D449+D452)</f>
        <v>3240</v>
      </c>
      <c r="E453" s="169">
        <f>SUM(E445+E449+E452)</f>
        <v>0</v>
      </c>
      <c r="F453" s="169">
        <f>SUM(F445+F449+F452)</f>
        <v>0</v>
      </c>
    </row>
    <row r="454" spans="1:6" ht="25.5" customHeight="1">
      <c r="A454" s="165"/>
      <c r="B454" s="176" t="s">
        <v>247</v>
      </c>
      <c r="C454" s="187" t="s">
        <v>248</v>
      </c>
      <c r="D454" s="169"/>
      <c r="E454" s="169"/>
      <c r="F454" s="169"/>
    </row>
    <row r="455" spans="1:6" ht="12.75">
      <c r="A455" s="165"/>
      <c r="B455" s="165"/>
      <c r="C455" s="165" t="s">
        <v>17</v>
      </c>
      <c r="D455" s="85"/>
      <c r="E455" s="165"/>
      <c r="F455" s="165"/>
    </row>
    <row r="456" spans="1:6" ht="12.75">
      <c r="A456" s="165"/>
      <c r="B456" s="165"/>
      <c r="C456" s="165" t="s">
        <v>189</v>
      </c>
      <c r="D456" s="85"/>
      <c r="E456" s="165"/>
      <c r="F456" s="165"/>
    </row>
    <row r="457" spans="1:6" ht="12.75">
      <c r="A457" s="165"/>
      <c r="B457" s="165"/>
      <c r="C457" s="165" t="s">
        <v>190</v>
      </c>
      <c r="D457" s="85">
        <v>500</v>
      </c>
      <c r="E457" s="165"/>
      <c r="F457" s="165"/>
    </row>
    <row r="458" spans="1:6" ht="18.75" customHeight="1">
      <c r="A458" s="165"/>
      <c r="B458" s="165"/>
      <c r="C458" s="165" t="s">
        <v>191</v>
      </c>
      <c r="D458" s="85"/>
      <c r="E458" s="165"/>
      <c r="F458" s="165"/>
    </row>
    <row r="459" spans="1:6" ht="12.75">
      <c r="A459" s="165"/>
      <c r="B459" s="165"/>
      <c r="C459" s="165" t="s">
        <v>192</v>
      </c>
      <c r="D459" s="85"/>
      <c r="E459" s="165"/>
      <c r="F459" s="165"/>
    </row>
    <row r="460" spans="1:6" ht="12.75">
      <c r="A460" s="165"/>
      <c r="B460" s="165"/>
      <c r="C460" s="166" t="s">
        <v>193</v>
      </c>
      <c r="D460" s="167">
        <f>SUM(D455:D459)</f>
        <v>500</v>
      </c>
      <c r="E460" s="167">
        <f>SUM(E454:E458)</f>
        <v>0</v>
      </c>
      <c r="F460" s="167">
        <f>SUM(F454:F458)</f>
        <v>0</v>
      </c>
    </row>
    <row r="461" spans="1:6" ht="12.75">
      <c r="A461" s="165"/>
      <c r="B461" s="165"/>
      <c r="C461" s="165" t="s">
        <v>194</v>
      </c>
      <c r="D461" s="85"/>
      <c r="E461" s="165"/>
      <c r="F461" s="165"/>
    </row>
    <row r="462" spans="1:6" ht="12.75">
      <c r="A462" s="165"/>
      <c r="B462" s="165"/>
      <c r="C462" s="165" t="s">
        <v>195</v>
      </c>
      <c r="D462" s="85"/>
      <c r="E462" s="165"/>
      <c r="F462" s="165"/>
    </row>
    <row r="463" spans="1:6" ht="12.75">
      <c r="A463" s="165"/>
      <c r="B463" s="165"/>
      <c r="C463" s="165" t="s">
        <v>196</v>
      </c>
      <c r="D463" s="85"/>
      <c r="E463" s="165"/>
      <c r="F463" s="165"/>
    </row>
    <row r="464" spans="1:6" ht="12.75">
      <c r="A464" s="165"/>
      <c r="B464" s="165"/>
      <c r="C464" s="166" t="s">
        <v>197</v>
      </c>
      <c r="D464" s="167">
        <f>SUM(D461:D463)</f>
        <v>0</v>
      </c>
      <c r="E464" s="167">
        <f>SUM(E461:E463)</f>
        <v>0</v>
      </c>
      <c r="F464" s="167">
        <f>SUM(F461:F463)</f>
        <v>0</v>
      </c>
    </row>
    <row r="465" spans="1:6" ht="12.75">
      <c r="A465" s="165"/>
      <c r="B465" s="165"/>
      <c r="C465" s="165" t="s">
        <v>198</v>
      </c>
      <c r="D465" s="85"/>
      <c r="E465" s="165"/>
      <c r="F465" s="165"/>
    </row>
    <row r="466" spans="1:6" ht="12.75">
      <c r="A466" s="165"/>
      <c r="B466" s="165"/>
      <c r="C466" s="165" t="s">
        <v>199</v>
      </c>
      <c r="D466" s="85"/>
      <c r="E466" s="165"/>
      <c r="F466" s="165"/>
    </row>
    <row r="467" spans="1:6" ht="12.75">
      <c r="A467" s="165"/>
      <c r="B467" s="165"/>
      <c r="C467" s="166" t="s">
        <v>200</v>
      </c>
      <c r="D467" s="167">
        <f>SUM(D465:D466)</f>
        <v>0</v>
      </c>
      <c r="E467" s="167">
        <f>SUM(E465:E466)</f>
        <v>0</v>
      </c>
      <c r="F467" s="167">
        <f>SUM(F465:F466)</f>
        <v>0</v>
      </c>
    </row>
    <row r="468" spans="1:6" ht="13.5">
      <c r="A468" s="165"/>
      <c r="B468" s="165"/>
      <c r="C468" s="168" t="s">
        <v>201</v>
      </c>
      <c r="D468" s="169">
        <f>SUM(D460+D464+D467)</f>
        <v>500</v>
      </c>
      <c r="E468" s="169">
        <f>SUM(E460+E464+E467)</f>
        <v>0</v>
      </c>
      <c r="F468" s="169">
        <f>SUM(F460+F464+F467)</f>
        <v>0</v>
      </c>
    </row>
    <row r="469" spans="1:6" ht="13.5">
      <c r="A469" s="165"/>
      <c r="B469" s="176" t="s">
        <v>249</v>
      </c>
      <c r="C469" s="168" t="s">
        <v>250</v>
      </c>
      <c r="D469" s="169"/>
      <c r="E469" s="169"/>
      <c r="F469" s="169"/>
    </row>
    <row r="470" spans="1:6" ht="12.75">
      <c r="A470" s="165"/>
      <c r="B470" s="165"/>
      <c r="C470" s="165" t="s">
        <v>17</v>
      </c>
      <c r="D470" s="85"/>
      <c r="E470" s="165"/>
      <c r="F470" s="165"/>
    </row>
    <row r="471" spans="1:6" ht="12.75">
      <c r="A471" s="165"/>
      <c r="B471" s="165"/>
      <c r="C471" s="165" t="s">
        <v>189</v>
      </c>
      <c r="D471" s="85"/>
      <c r="E471" s="165"/>
      <c r="F471" s="165"/>
    </row>
    <row r="472" spans="1:6" ht="12.75">
      <c r="A472" s="165"/>
      <c r="B472" s="165"/>
      <c r="C472" s="165" t="s">
        <v>190</v>
      </c>
      <c r="D472" s="85">
        <v>1000</v>
      </c>
      <c r="E472" s="165"/>
      <c r="F472" s="165"/>
    </row>
    <row r="473" spans="1:6" ht="12.75">
      <c r="A473" s="165"/>
      <c r="B473" s="165"/>
      <c r="C473" s="165" t="s">
        <v>191</v>
      </c>
      <c r="D473" s="85"/>
      <c r="E473" s="165"/>
      <c r="F473" s="165"/>
    </row>
    <row r="474" spans="1:6" ht="12.75">
      <c r="A474" s="165"/>
      <c r="B474" s="165"/>
      <c r="C474" s="165" t="s">
        <v>192</v>
      </c>
      <c r="D474" s="85"/>
      <c r="E474" s="165"/>
      <c r="F474" s="165"/>
    </row>
    <row r="475" spans="1:6" ht="12.75">
      <c r="A475" s="165"/>
      <c r="B475" s="165"/>
      <c r="C475" s="166" t="s">
        <v>193</v>
      </c>
      <c r="D475" s="167">
        <f>SUM(D470:D474)</f>
        <v>1000</v>
      </c>
      <c r="E475" s="167">
        <f>SUM(E469:E473)</f>
        <v>0</v>
      </c>
      <c r="F475" s="167">
        <f>SUM(F469:F473)</f>
        <v>0</v>
      </c>
    </row>
    <row r="476" spans="1:6" ht="12.75">
      <c r="A476" s="165"/>
      <c r="B476" s="165"/>
      <c r="C476" s="165" t="s">
        <v>194</v>
      </c>
      <c r="D476" s="85"/>
      <c r="E476" s="165"/>
      <c r="F476" s="165"/>
    </row>
    <row r="477" spans="1:6" ht="12.75">
      <c r="A477" s="165"/>
      <c r="B477" s="165"/>
      <c r="C477" s="165" t="s">
        <v>195</v>
      </c>
      <c r="D477" s="85"/>
      <c r="E477" s="165"/>
      <c r="F477" s="165"/>
    </row>
    <row r="478" spans="1:6" ht="12.75">
      <c r="A478" s="165"/>
      <c r="B478" s="165"/>
      <c r="C478" s="165" t="s">
        <v>196</v>
      </c>
      <c r="D478" s="85"/>
      <c r="E478" s="165"/>
      <c r="F478" s="165"/>
    </row>
    <row r="479" spans="1:6" ht="12.75">
      <c r="A479" s="165"/>
      <c r="B479" s="165"/>
      <c r="C479" s="166" t="s">
        <v>197</v>
      </c>
      <c r="D479" s="167">
        <f>SUM(D476:D478)</f>
        <v>0</v>
      </c>
      <c r="E479" s="167">
        <f>SUM(E476:E478)</f>
        <v>0</v>
      </c>
      <c r="F479" s="167">
        <f>SUM(F476:F478)</f>
        <v>0</v>
      </c>
    </row>
    <row r="480" spans="1:6" ht="12.75">
      <c r="A480" s="165"/>
      <c r="B480" s="165"/>
      <c r="C480" s="165" t="s">
        <v>198</v>
      </c>
      <c r="D480" s="85"/>
      <c r="E480" s="165"/>
      <c r="F480" s="165"/>
    </row>
    <row r="481" spans="1:6" ht="12.75">
      <c r="A481" s="165"/>
      <c r="B481" s="165"/>
      <c r="C481" s="165" t="s">
        <v>199</v>
      </c>
      <c r="D481" s="85"/>
      <c r="E481" s="165"/>
      <c r="F481" s="165"/>
    </row>
    <row r="482" spans="1:6" ht="12.75">
      <c r="A482" s="165"/>
      <c r="B482" s="165"/>
      <c r="C482" s="166" t="s">
        <v>200</v>
      </c>
      <c r="D482" s="167">
        <f>SUM(D480:D481)</f>
        <v>0</v>
      </c>
      <c r="E482" s="167">
        <f>SUM(E480:E481)</f>
        <v>0</v>
      </c>
      <c r="F482" s="167">
        <f>SUM(F480:F481)</f>
        <v>0</v>
      </c>
    </row>
    <row r="483" spans="1:6" ht="13.5">
      <c r="A483" s="165"/>
      <c r="B483" s="165"/>
      <c r="C483" s="168" t="s">
        <v>201</v>
      </c>
      <c r="D483" s="169">
        <f>SUM(D475+D479+D482)</f>
        <v>1000</v>
      </c>
      <c r="E483" s="169">
        <f>SUM(E475+E479+E482)</f>
        <v>0</v>
      </c>
      <c r="F483" s="169">
        <f>SUM(F475+F479+F482)</f>
        <v>0</v>
      </c>
    </row>
    <row r="484" spans="1:6" ht="13.5">
      <c r="A484" s="165"/>
      <c r="B484" s="176" t="s">
        <v>251</v>
      </c>
      <c r="C484" s="168" t="s">
        <v>252</v>
      </c>
      <c r="D484" s="169"/>
      <c r="E484" s="169"/>
      <c r="F484" s="169"/>
    </row>
    <row r="485" spans="1:6" ht="12.75">
      <c r="A485" s="165"/>
      <c r="B485" s="165"/>
      <c r="C485" s="165" t="s">
        <v>17</v>
      </c>
      <c r="D485" s="85"/>
      <c r="E485" s="165"/>
      <c r="F485" s="165"/>
    </row>
    <row r="486" spans="1:6" ht="12.75">
      <c r="A486" s="165"/>
      <c r="B486" s="165"/>
      <c r="C486" s="165" t="s">
        <v>189</v>
      </c>
      <c r="D486" s="85"/>
      <c r="E486" s="165"/>
      <c r="F486" s="165"/>
    </row>
    <row r="487" spans="1:6" ht="12.75">
      <c r="A487" s="165"/>
      <c r="B487" s="165"/>
      <c r="C487" s="165" t="s">
        <v>190</v>
      </c>
      <c r="D487" s="85">
        <v>3098</v>
      </c>
      <c r="E487" s="165"/>
      <c r="F487" s="165"/>
    </row>
    <row r="488" spans="1:6" ht="12.75">
      <c r="A488" s="165"/>
      <c r="B488" s="165"/>
      <c r="C488" s="165" t="s">
        <v>191</v>
      </c>
      <c r="D488" s="85"/>
      <c r="E488" s="165"/>
      <c r="F488" s="165"/>
    </row>
    <row r="489" spans="1:6" ht="12.75">
      <c r="A489" s="165"/>
      <c r="B489" s="165"/>
      <c r="C489" s="165" t="s">
        <v>192</v>
      </c>
      <c r="D489" s="85"/>
      <c r="E489" s="165"/>
      <c r="F489" s="165"/>
    </row>
    <row r="490" spans="1:6" ht="12.75">
      <c r="A490" s="165"/>
      <c r="B490" s="165"/>
      <c r="C490" s="166" t="s">
        <v>193</v>
      </c>
      <c r="D490" s="167">
        <f>SUM(D485:D489)</f>
        <v>3098</v>
      </c>
      <c r="E490" s="167">
        <f>SUM(E484:E488)</f>
        <v>0</v>
      </c>
      <c r="F490" s="167">
        <f>SUM(F484:F488)</f>
        <v>0</v>
      </c>
    </row>
    <row r="491" spans="1:6" ht="12.75">
      <c r="A491" s="165"/>
      <c r="B491" s="165"/>
      <c r="C491" s="165" t="s">
        <v>194</v>
      </c>
      <c r="D491" s="85"/>
      <c r="E491" s="165"/>
      <c r="F491" s="165"/>
    </row>
    <row r="492" spans="1:6" ht="12.75">
      <c r="A492" s="165"/>
      <c r="B492" s="165"/>
      <c r="C492" s="165" t="s">
        <v>195</v>
      </c>
      <c r="D492" s="85"/>
      <c r="E492" s="165"/>
      <c r="F492" s="165"/>
    </row>
    <row r="493" spans="1:6" ht="12.75">
      <c r="A493" s="165"/>
      <c r="B493" s="165"/>
      <c r="C493" s="165" t="s">
        <v>196</v>
      </c>
      <c r="D493" s="85"/>
      <c r="E493" s="165"/>
      <c r="F493" s="165"/>
    </row>
    <row r="494" spans="1:6" ht="12.75">
      <c r="A494" s="165"/>
      <c r="B494" s="165"/>
      <c r="C494" s="166" t="s">
        <v>197</v>
      </c>
      <c r="D494" s="167">
        <f>SUM(D491:D493)</f>
        <v>0</v>
      </c>
      <c r="E494" s="167">
        <f>SUM(E491:E493)</f>
        <v>0</v>
      </c>
      <c r="F494" s="167">
        <f>SUM(F491:F493)</f>
        <v>0</v>
      </c>
    </row>
    <row r="495" spans="1:6" ht="12.75">
      <c r="A495" s="165"/>
      <c r="B495" s="165"/>
      <c r="C495" s="165" t="s">
        <v>198</v>
      </c>
      <c r="D495" s="85"/>
      <c r="E495" s="165"/>
      <c r="F495" s="165"/>
    </row>
    <row r="496" spans="1:6" ht="12.75">
      <c r="A496" s="165"/>
      <c r="B496" s="165"/>
      <c r="C496" s="165" t="s">
        <v>199</v>
      </c>
      <c r="D496" s="85"/>
      <c r="E496" s="165"/>
      <c r="F496" s="165"/>
    </row>
    <row r="497" spans="1:6" ht="12.75">
      <c r="A497" s="165"/>
      <c r="B497" s="165"/>
      <c r="C497" s="166" t="s">
        <v>200</v>
      </c>
      <c r="D497" s="167">
        <f>SUM(D495:D496)</f>
        <v>0</v>
      </c>
      <c r="E497" s="167">
        <f>SUM(E495:E496)</f>
        <v>0</v>
      </c>
      <c r="F497" s="167">
        <f>SUM(F495:F496)</f>
        <v>0</v>
      </c>
    </row>
    <row r="498" spans="1:6" ht="13.5">
      <c r="A498" s="165"/>
      <c r="B498" s="165"/>
      <c r="C498" s="168" t="s">
        <v>201</v>
      </c>
      <c r="D498" s="169">
        <f>SUM(D490+D494+D497)</f>
        <v>3098</v>
      </c>
      <c r="E498" s="169">
        <f>SUM(E490+E494+E497)</f>
        <v>0</v>
      </c>
      <c r="F498" s="169">
        <f>SUM(F490+F494+F497)</f>
        <v>0</v>
      </c>
    </row>
    <row r="499" spans="1:6" ht="13.5">
      <c r="A499" s="165"/>
      <c r="B499" s="176" t="s">
        <v>253</v>
      </c>
      <c r="C499" s="168" t="s">
        <v>254</v>
      </c>
      <c r="D499" s="169"/>
      <c r="E499" s="169"/>
      <c r="F499" s="169"/>
    </row>
    <row r="500" spans="1:6" ht="12.75">
      <c r="A500" s="165"/>
      <c r="B500" s="165"/>
      <c r="C500" s="165" t="s">
        <v>17</v>
      </c>
      <c r="D500" s="85"/>
      <c r="E500" s="165"/>
      <c r="F500" s="165"/>
    </row>
    <row r="501" spans="1:6" ht="12.75">
      <c r="A501" s="165"/>
      <c r="B501" s="165"/>
      <c r="C501" s="165" t="s">
        <v>189</v>
      </c>
      <c r="D501" s="85"/>
      <c r="E501" s="165"/>
      <c r="F501" s="165"/>
    </row>
    <row r="502" spans="1:6" ht="12.75">
      <c r="A502" s="165"/>
      <c r="B502" s="165"/>
      <c r="C502" s="165" t="s">
        <v>190</v>
      </c>
      <c r="D502" s="85"/>
      <c r="E502" s="165"/>
      <c r="F502" s="165"/>
    </row>
    <row r="503" spans="1:6" ht="12.75">
      <c r="A503" s="165"/>
      <c r="B503" s="165"/>
      <c r="C503" s="165" t="s">
        <v>191</v>
      </c>
      <c r="D503" s="85"/>
      <c r="E503" s="165"/>
      <c r="F503" s="165"/>
    </row>
    <row r="504" spans="1:6" ht="12.75">
      <c r="A504" s="165"/>
      <c r="B504" s="165"/>
      <c r="C504" s="165" t="s">
        <v>192</v>
      </c>
      <c r="D504" s="85">
        <v>11815</v>
      </c>
      <c r="E504" s="165"/>
      <c r="F504" s="165"/>
    </row>
    <row r="505" spans="1:6" ht="12.75">
      <c r="A505" s="165"/>
      <c r="B505" s="165"/>
      <c r="C505" s="166" t="s">
        <v>193</v>
      </c>
      <c r="D505" s="167">
        <f>SUM(D500:D504)</f>
        <v>11815</v>
      </c>
      <c r="E505" s="167">
        <f>SUM(E499:E503)</f>
        <v>0</v>
      </c>
      <c r="F505" s="167">
        <f>SUM(F499:F503)</f>
        <v>0</v>
      </c>
    </row>
    <row r="506" spans="1:6" ht="12.75">
      <c r="A506" s="165"/>
      <c r="B506" s="165"/>
      <c r="C506" s="165" t="s">
        <v>194</v>
      </c>
      <c r="D506" s="85"/>
      <c r="E506" s="165"/>
      <c r="F506" s="165"/>
    </row>
    <row r="507" spans="1:6" ht="12.75">
      <c r="A507" s="165"/>
      <c r="B507" s="165"/>
      <c r="C507" s="165" t="s">
        <v>195</v>
      </c>
      <c r="D507" s="85"/>
      <c r="E507" s="165"/>
      <c r="F507" s="165"/>
    </row>
    <row r="508" spans="1:6" ht="12.75">
      <c r="A508" s="165"/>
      <c r="B508" s="165"/>
      <c r="C508" s="165" t="s">
        <v>196</v>
      </c>
      <c r="D508" s="85"/>
      <c r="E508" s="165"/>
      <c r="F508" s="165"/>
    </row>
    <row r="509" spans="1:6" ht="12.75">
      <c r="A509" s="165"/>
      <c r="B509" s="165"/>
      <c r="C509" s="166" t="s">
        <v>197</v>
      </c>
      <c r="D509" s="167">
        <f>SUM(D506:D508)</f>
        <v>0</v>
      </c>
      <c r="E509" s="167">
        <f>SUM(E506:E508)</f>
        <v>0</v>
      </c>
      <c r="F509" s="167">
        <f>SUM(F506:F508)</f>
        <v>0</v>
      </c>
    </row>
    <row r="510" spans="1:6" ht="12.75">
      <c r="A510" s="165"/>
      <c r="B510" s="165"/>
      <c r="C510" s="165" t="s">
        <v>198</v>
      </c>
      <c r="D510" s="85"/>
      <c r="E510" s="165"/>
      <c r="F510" s="165"/>
    </row>
    <row r="511" spans="1:6" ht="12.75">
      <c r="A511" s="165"/>
      <c r="B511" s="165"/>
      <c r="C511" s="165" t="s">
        <v>199</v>
      </c>
      <c r="D511" s="85"/>
      <c r="E511" s="165"/>
      <c r="F511" s="165"/>
    </row>
    <row r="512" spans="1:6" ht="12.75">
      <c r="A512" s="165"/>
      <c r="B512" s="165"/>
      <c r="C512" s="166" t="s">
        <v>200</v>
      </c>
      <c r="D512" s="167">
        <f>SUM(D510:D511)</f>
        <v>0</v>
      </c>
      <c r="E512" s="167">
        <f>SUM(E510:E511)</f>
        <v>0</v>
      </c>
      <c r="F512" s="167">
        <f>SUM(F510:F511)</f>
        <v>0</v>
      </c>
    </row>
    <row r="513" spans="1:6" ht="13.5">
      <c r="A513" s="165"/>
      <c r="B513" s="165"/>
      <c r="C513" s="168" t="s">
        <v>201</v>
      </c>
      <c r="D513" s="169">
        <f>SUM(D505+D509+D512)</f>
        <v>11815</v>
      </c>
      <c r="E513" s="169">
        <f>SUM(E505+E509+E512)</f>
        <v>0</v>
      </c>
      <c r="F513" s="169">
        <f>SUM(F505+F509+F512)</f>
        <v>0</v>
      </c>
    </row>
    <row r="514" spans="1:6" ht="27">
      <c r="A514" s="165"/>
      <c r="B514" s="176" t="s">
        <v>255</v>
      </c>
      <c r="C514" s="188" t="s">
        <v>256</v>
      </c>
      <c r="D514" s="169"/>
      <c r="E514" s="169"/>
      <c r="F514" s="169"/>
    </row>
    <row r="515" spans="1:6" ht="12.75">
      <c r="A515" s="165"/>
      <c r="B515" s="165"/>
      <c r="C515" s="165" t="s">
        <v>17</v>
      </c>
      <c r="D515" s="85"/>
      <c r="E515" s="165"/>
      <c r="F515" s="165"/>
    </row>
    <row r="516" spans="1:6" ht="12.75">
      <c r="A516" s="165"/>
      <c r="B516" s="165"/>
      <c r="C516" s="165" t="s">
        <v>189</v>
      </c>
      <c r="D516" s="85"/>
      <c r="E516" s="165"/>
      <c r="F516" s="165"/>
    </row>
    <row r="517" spans="1:6" ht="12.75">
      <c r="A517" s="165"/>
      <c r="B517" s="165"/>
      <c r="C517" s="165" t="s">
        <v>190</v>
      </c>
      <c r="D517" s="85"/>
      <c r="E517" s="165"/>
      <c r="F517" s="165"/>
    </row>
    <row r="518" spans="1:6" ht="12.75">
      <c r="A518" s="165"/>
      <c r="B518" s="165"/>
      <c r="C518" s="165" t="s">
        <v>191</v>
      </c>
      <c r="D518" s="85"/>
      <c r="E518" s="165"/>
      <c r="F518" s="165"/>
    </row>
    <row r="519" spans="1:6" ht="12.75">
      <c r="A519" s="165"/>
      <c r="B519" s="165"/>
      <c r="C519" s="165" t="s">
        <v>192</v>
      </c>
      <c r="D519" s="85">
        <v>21504</v>
      </c>
      <c r="E519" s="165"/>
      <c r="F519" s="165"/>
    </row>
    <row r="520" spans="1:6" ht="12.75">
      <c r="A520" s="165"/>
      <c r="B520" s="165"/>
      <c r="C520" s="166" t="s">
        <v>193</v>
      </c>
      <c r="D520" s="167">
        <f>SUM(D515:D519)</f>
        <v>21504</v>
      </c>
      <c r="E520" s="167">
        <f>SUM(E514:E518)</f>
        <v>0</v>
      </c>
      <c r="F520" s="167">
        <f>SUM(F514:F518)</f>
        <v>0</v>
      </c>
    </row>
    <row r="521" spans="1:6" ht="12.75">
      <c r="A521" s="165"/>
      <c r="B521" s="165"/>
      <c r="C521" s="165" t="s">
        <v>194</v>
      </c>
      <c r="D521" s="85"/>
      <c r="E521" s="165"/>
      <c r="F521" s="165"/>
    </row>
    <row r="522" spans="1:6" ht="12.75">
      <c r="A522" s="165"/>
      <c r="B522" s="165"/>
      <c r="C522" s="165" t="s">
        <v>195</v>
      </c>
      <c r="D522" s="85"/>
      <c r="E522" s="165"/>
      <c r="F522" s="165"/>
    </row>
    <row r="523" spans="1:6" ht="12.75">
      <c r="A523" s="165"/>
      <c r="B523" s="165"/>
      <c r="C523" s="165" t="s">
        <v>196</v>
      </c>
      <c r="D523" s="85"/>
      <c r="E523" s="165"/>
      <c r="F523" s="165"/>
    </row>
    <row r="524" spans="1:6" ht="12.75">
      <c r="A524" s="165"/>
      <c r="B524" s="165"/>
      <c r="C524" s="166" t="s">
        <v>197</v>
      </c>
      <c r="D524" s="167">
        <f>SUM(D521:D523)</f>
        <v>0</v>
      </c>
      <c r="E524" s="167">
        <f>SUM(E521:E523)</f>
        <v>0</v>
      </c>
      <c r="F524" s="167">
        <f>SUM(F521:F523)</f>
        <v>0</v>
      </c>
    </row>
    <row r="525" spans="1:6" ht="12.75">
      <c r="A525" s="165"/>
      <c r="B525" s="165"/>
      <c r="C525" s="165" t="s">
        <v>198</v>
      </c>
      <c r="D525" s="85"/>
      <c r="E525" s="165"/>
      <c r="F525" s="165"/>
    </row>
    <row r="526" spans="1:6" ht="12.75">
      <c r="A526" s="165"/>
      <c r="B526" s="165"/>
      <c r="C526" s="165" t="s">
        <v>199</v>
      </c>
      <c r="D526" s="85"/>
      <c r="E526" s="165"/>
      <c r="F526" s="165"/>
    </row>
    <row r="527" spans="1:6" ht="12.75">
      <c r="A527" s="165"/>
      <c r="B527" s="165"/>
      <c r="C527" s="166" t="s">
        <v>200</v>
      </c>
      <c r="D527" s="167">
        <f>SUM(D525:D526)</f>
        <v>0</v>
      </c>
      <c r="E527" s="167">
        <f>SUM(E525:E526)</f>
        <v>0</v>
      </c>
      <c r="F527" s="167">
        <f>SUM(F525:F526)</f>
        <v>0</v>
      </c>
    </row>
    <row r="528" spans="1:6" ht="13.5">
      <c r="A528" s="165"/>
      <c r="B528" s="165"/>
      <c r="C528" s="168" t="s">
        <v>201</v>
      </c>
      <c r="D528" s="169">
        <f>SUM(D520+D524+D527)</f>
        <v>21504</v>
      </c>
      <c r="E528" s="169">
        <f>SUM(E520+E524+E527)</f>
        <v>0</v>
      </c>
      <c r="F528" s="169">
        <f>SUM(F520+F524+F527)</f>
        <v>0</v>
      </c>
    </row>
    <row r="529" spans="1:6" ht="13.5">
      <c r="A529" s="165"/>
      <c r="B529" s="176" t="s">
        <v>257</v>
      </c>
      <c r="C529" s="168" t="s">
        <v>258</v>
      </c>
      <c r="D529" s="169"/>
      <c r="E529" s="169"/>
      <c r="F529" s="169"/>
    </row>
    <row r="530" spans="1:6" ht="12.75">
      <c r="A530" s="165"/>
      <c r="B530" s="165"/>
      <c r="C530" s="165" t="s">
        <v>17</v>
      </c>
      <c r="D530" s="85"/>
      <c r="E530" s="165"/>
      <c r="F530" s="165"/>
    </row>
    <row r="531" spans="1:6" ht="12.75">
      <c r="A531" s="165"/>
      <c r="B531" s="165"/>
      <c r="C531" s="165" t="s">
        <v>189</v>
      </c>
      <c r="D531" s="85"/>
      <c r="E531" s="165"/>
      <c r="F531" s="165"/>
    </row>
    <row r="532" spans="1:6" ht="12.75">
      <c r="A532" s="165"/>
      <c r="B532" s="165"/>
      <c r="C532" s="165" t="s">
        <v>190</v>
      </c>
      <c r="D532" s="85">
        <v>15213</v>
      </c>
      <c r="E532" s="165"/>
      <c r="F532" s="165"/>
    </row>
    <row r="533" spans="1:6" ht="18" customHeight="1">
      <c r="A533" s="165"/>
      <c r="B533" s="165"/>
      <c r="C533" s="165" t="s">
        <v>191</v>
      </c>
      <c r="D533" s="85"/>
      <c r="E533" s="165"/>
      <c r="F533" s="165"/>
    </row>
    <row r="534" spans="1:6" ht="12.75">
      <c r="A534" s="165"/>
      <c r="B534" s="165"/>
      <c r="C534" s="165" t="s">
        <v>192</v>
      </c>
      <c r="D534" s="85"/>
      <c r="E534" s="165"/>
      <c r="F534" s="165"/>
    </row>
    <row r="535" spans="1:6" ht="12.75">
      <c r="A535" s="165"/>
      <c r="B535" s="165"/>
      <c r="C535" s="166" t="s">
        <v>193</v>
      </c>
      <c r="D535" s="167">
        <f>SUM(D530:D534)</f>
        <v>15213</v>
      </c>
      <c r="E535" s="167">
        <f>SUM(E529:E533)</f>
        <v>0</v>
      </c>
      <c r="F535" s="167">
        <f>SUM(F529:F533)</f>
        <v>0</v>
      </c>
    </row>
    <row r="536" spans="1:6" ht="12.75">
      <c r="A536" s="165"/>
      <c r="B536" s="165"/>
      <c r="C536" s="165" t="s">
        <v>194</v>
      </c>
      <c r="D536" s="85"/>
      <c r="E536" s="165"/>
      <c r="F536" s="165"/>
    </row>
    <row r="537" spans="1:6" ht="12.75">
      <c r="A537" s="165"/>
      <c r="B537" s="165"/>
      <c r="C537" s="165" t="s">
        <v>195</v>
      </c>
      <c r="D537" s="85"/>
      <c r="E537" s="165"/>
      <c r="F537" s="165"/>
    </row>
    <row r="538" spans="1:6" ht="12.75">
      <c r="A538" s="165"/>
      <c r="B538" s="165"/>
      <c r="C538" s="165" t="s">
        <v>196</v>
      </c>
      <c r="D538" s="85"/>
      <c r="E538" s="165"/>
      <c r="F538" s="165"/>
    </row>
    <row r="539" spans="1:6" ht="12.75">
      <c r="A539" s="165"/>
      <c r="B539" s="165"/>
      <c r="C539" s="166" t="s">
        <v>197</v>
      </c>
      <c r="D539" s="167">
        <f>SUM(D536:D538)</f>
        <v>0</v>
      </c>
      <c r="E539" s="167">
        <f>SUM(E536:E538)</f>
        <v>0</v>
      </c>
      <c r="F539" s="167">
        <f>SUM(F536:F538)</f>
        <v>0</v>
      </c>
    </row>
    <row r="540" spans="1:6" ht="12.75">
      <c r="A540" s="165"/>
      <c r="B540" s="165"/>
      <c r="C540" s="165" t="s">
        <v>198</v>
      </c>
      <c r="D540" s="85"/>
      <c r="E540" s="165"/>
      <c r="F540" s="165"/>
    </row>
    <row r="541" spans="1:6" ht="12.75">
      <c r="A541" s="165"/>
      <c r="B541" s="165"/>
      <c r="C541" s="165" t="s">
        <v>199</v>
      </c>
      <c r="D541" s="85"/>
      <c r="E541" s="165"/>
      <c r="F541" s="165"/>
    </row>
    <row r="542" spans="1:6" ht="12.75">
      <c r="A542" s="165"/>
      <c r="B542" s="165"/>
      <c r="C542" s="166" t="s">
        <v>200</v>
      </c>
      <c r="D542" s="167">
        <f>SUM(D540:D541)</f>
        <v>0</v>
      </c>
      <c r="E542" s="167">
        <f>SUM(E540:E541)</f>
        <v>0</v>
      </c>
      <c r="F542" s="167">
        <f>SUM(F540:F541)</f>
        <v>0</v>
      </c>
    </row>
    <row r="543" spans="1:6" ht="13.5">
      <c r="A543" s="165"/>
      <c r="B543" s="165"/>
      <c r="C543" s="168" t="s">
        <v>201</v>
      </c>
      <c r="D543" s="169">
        <f>SUM(D535+D539+D542)</f>
        <v>15213</v>
      </c>
      <c r="E543" s="169">
        <f>SUM(E535+E539+E542)</f>
        <v>0</v>
      </c>
      <c r="F543" s="169">
        <f>SUM(F535+F539+F542)</f>
        <v>0</v>
      </c>
    </row>
    <row r="544" spans="1:6" ht="27">
      <c r="A544" s="165"/>
      <c r="B544" s="176" t="s">
        <v>259</v>
      </c>
      <c r="C544" s="188" t="s">
        <v>260</v>
      </c>
      <c r="D544" s="169"/>
      <c r="E544" s="169"/>
      <c r="F544" s="169"/>
    </row>
    <row r="545" spans="1:6" ht="12.75">
      <c r="A545" s="165"/>
      <c r="B545" s="165"/>
      <c r="C545" s="165" t="s">
        <v>17</v>
      </c>
      <c r="D545" s="85"/>
      <c r="E545" s="165"/>
      <c r="F545" s="165"/>
    </row>
    <row r="546" spans="1:6" ht="12.75">
      <c r="A546" s="165"/>
      <c r="B546" s="165"/>
      <c r="C546" s="165" t="s">
        <v>189</v>
      </c>
      <c r="D546" s="85"/>
      <c r="E546" s="165"/>
      <c r="F546" s="165"/>
    </row>
    <row r="547" spans="1:6" ht="12.75">
      <c r="A547" s="165"/>
      <c r="B547" s="165"/>
      <c r="C547" s="165" t="s">
        <v>190</v>
      </c>
      <c r="D547" s="85">
        <v>70551</v>
      </c>
      <c r="E547" s="165"/>
      <c r="F547" s="165"/>
    </row>
    <row r="548" spans="1:6" ht="12.75">
      <c r="A548" s="165"/>
      <c r="B548" s="165"/>
      <c r="C548" s="165" t="s">
        <v>191</v>
      </c>
      <c r="D548" s="85"/>
      <c r="E548" s="165"/>
      <c r="F548" s="165"/>
    </row>
    <row r="549" spans="1:6" ht="12.75">
      <c r="A549" s="165"/>
      <c r="B549" s="165"/>
      <c r="C549" s="165" t="s">
        <v>192</v>
      </c>
      <c r="D549" s="85">
        <v>74787</v>
      </c>
      <c r="E549" s="165"/>
      <c r="F549" s="165"/>
    </row>
    <row r="550" spans="1:6" ht="12.75">
      <c r="A550" s="165"/>
      <c r="B550" s="165"/>
      <c r="C550" s="166" t="s">
        <v>193</v>
      </c>
      <c r="D550" s="167">
        <f>SUM(D545:D549)</f>
        <v>145338</v>
      </c>
      <c r="E550" s="167">
        <f>SUM(E544:E548)</f>
        <v>0</v>
      </c>
      <c r="F550" s="167">
        <f>SUM(F544:F548)</f>
        <v>0</v>
      </c>
    </row>
    <row r="551" spans="1:6" ht="12.75">
      <c r="A551" s="165"/>
      <c r="B551" s="165"/>
      <c r="C551" s="165" t="s">
        <v>194</v>
      </c>
      <c r="D551" s="85">
        <v>276245</v>
      </c>
      <c r="E551" s="165"/>
      <c r="F551" s="165"/>
    </row>
    <row r="552" spans="1:6" ht="12.75">
      <c r="A552" s="165"/>
      <c r="B552" s="165"/>
      <c r="C552" s="165" t="s">
        <v>195</v>
      </c>
      <c r="D552" s="85">
        <v>563427</v>
      </c>
      <c r="E552" s="165"/>
      <c r="F552" s="165"/>
    </row>
    <row r="553" spans="1:6" ht="12.75">
      <c r="A553" s="165"/>
      <c r="B553" s="165"/>
      <c r="C553" s="165" t="s">
        <v>196</v>
      </c>
      <c r="D553" s="85"/>
      <c r="E553" s="165"/>
      <c r="F553" s="165"/>
    </row>
    <row r="554" spans="1:6" ht="12.75">
      <c r="A554" s="165"/>
      <c r="B554" s="165"/>
      <c r="C554" s="166" t="s">
        <v>197</v>
      </c>
      <c r="D554" s="167">
        <f>SUM(D551:D553)</f>
        <v>839672</v>
      </c>
      <c r="E554" s="167">
        <f>SUM(E551:E553)</f>
        <v>0</v>
      </c>
      <c r="F554" s="167">
        <f>SUM(F551:F553)</f>
        <v>0</v>
      </c>
    </row>
    <row r="555" spans="1:6" ht="12.75">
      <c r="A555" s="165"/>
      <c r="B555" s="165"/>
      <c r="C555" s="165" t="s">
        <v>198</v>
      </c>
      <c r="D555" s="85"/>
      <c r="E555" s="165"/>
      <c r="F555" s="165"/>
    </row>
    <row r="556" spans="1:6" ht="12.75">
      <c r="A556" s="165"/>
      <c r="B556" s="165"/>
      <c r="C556" s="165" t="s">
        <v>199</v>
      </c>
      <c r="D556" s="85"/>
      <c r="E556" s="165"/>
      <c r="F556" s="165"/>
    </row>
    <row r="557" spans="1:6" ht="12.75">
      <c r="A557" s="165"/>
      <c r="B557" s="165"/>
      <c r="C557" s="166" t="s">
        <v>200</v>
      </c>
      <c r="D557" s="167">
        <f>SUM(D555:D556)</f>
        <v>0</v>
      </c>
      <c r="E557" s="167">
        <f>SUM(E555:E556)</f>
        <v>0</v>
      </c>
      <c r="F557" s="167">
        <f>SUM(F555:F556)</f>
        <v>0</v>
      </c>
    </row>
    <row r="558" spans="1:6" ht="13.5">
      <c r="A558" s="165"/>
      <c r="B558" s="165"/>
      <c r="C558" s="168" t="s">
        <v>201</v>
      </c>
      <c r="D558" s="169">
        <f>SUM(D550+D554+D557)</f>
        <v>985010</v>
      </c>
      <c r="E558" s="169">
        <f>SUM(E550+E554+E557)</f>
        <v>0</v>
      </c>
      <c r="F558" s="169">
        <f>SUM(F550+F554+F557)</f>
        <v>0</v>
      </c>
    </row>
    <row r="559" spans="1:6" ht="13.5">
      <c r="A559" s="165"/>
      <c r="B559" s="176" t="s">
        <v>261</v>
      </c>
      <c r="C559" s="168" t="s">
        <v>262</v>
      </c>
      <c r="D559" s="169"/>
      <c r="E559" s="169"/>
      <c r="F559" s="169"/>
    </row>
    <row r="560" spans="1:6" ht="12.75">
      <c r="A560" s="165"/>
      <c r="B560" s="165"/>
      <c r="C560" s="165" t="s">
        <v>17</v>
      </c>
      <c r="D560" s="85"/>
      <c r="E560" s="165"/>
      <c r="F560" s="165"/>
    </row>
    <row r="561" spans="1:6" ht="12.75">
      <c r="A561" s="165"/>
      <c r="B561" s="165"/>
      <c r="C561" s="165" t="s">
        <v>189</v>
      </c>
      <c r="D561" s="85"/>
      <c r="E561" s="165"/>
      <c r="F561" s="165"/>
    </row>
    <row r="562" spans="1:6" ht="12.75">
      <c r="A562" s="165"/>
      <c r="B562" s="165"/>
      <c r="C562" s="165" t="s">
        <v>190</v>
      </c>
      <c r="D562" s="85"/>
      <c r="E562" s="165"/>
      <c r="F562" s="165"/>
    </row>
    <row r="563" spans="1:6" ht="12.75">
      <c r="A563" s="165"/>
      <c r="B563" s="165"/>
      <c r="C563" s="165" t="s">
        <v>191</v>
      </c>
      <c r="D563" s="85"/>
      <c r="E563" s="165"/>
      <c r="F563" s="165"/>
    </row>
    <row r="564" spans="1:6" ht="12.75">
      <c r="A564" s="165"/>
      <c r="B564" s="165"/>
      <c r="C564" s="165" t="s">
        <v>192</v>
      </c>
      <c r="D564" s="85"/>
      <c r="E564" s="165"/>
      <c r="F564" s="165"/>
    </row>
    <row r="565" spans="1:6" ht="12.75">
      <c r="A565" s="165"/>
      <c r="B565" s="165"/>
      <c r="C565" s="166" t="s">
        <v>193</v>
      </c>
      <c r="D565" s="167">
        <f>SUM(D560:D564)</f>
        <v>0</v>
      </c>
      <c r="E565" s="167">
        <f>SUM(E559:E563)</f>
        <v>0</v>
      </c>
      <c r="F565" s="167">
        <f>SUM(F559:F563)</f>
        <v>0</v>
      </c>
    </row>
    <row r="566" spans="1:6" ht="12.75">
      <c r="A566" s="165"/>
      <c r="B566" s="165"/>
      <c r="C566" s="165" t="s">
        <v>194</v>
      </c>
      <c r="D566" s="85"/>
      <c r="E566" s="165"/>
      <c r="F566" s="165"/>
    </row>
    <row r="567" spans="1:6" ht="12.75">
      <c r="A567" s="165"/>
      <c r="B567" s="165"/>
      <c r="C567" s="165" t="s">
        <v>195</v>
      </c>
      <c r="D567" s="85"/>
      <c r="E567" s="165"/>
      <c r="F567" s="165"/>
    </row>
    <row r="568" spans="1:6" ht="12.75">
      <c r="A568" s="165"/>
      <c r="B568" s="165"/>
      <c r="C568" s="165" t="s">
        <v>196</v>
      </c>
      <c r="D568" s="85"/>
      <c r="E568" s="165"/>
      <c r="F568" s="165"/>
    </row>
    <row r="569" spans="1:6" ht="12.75">
      <c r="A569" s="165"/>
      <c r="B569" s="165"/>
      <c r="C569" s="166" t="s">
        <v>197</v>
      </c>
      <c r="D569" s="167">
        <f>SUM(D566:D568)</f>
        <v>0</v>
      </c>
      <c r="E569" s="167">
        <f>SUM(E566:E568)</f>
        <v>0</v>
      </c>
      <c r="F569" s="167">
        <f>SUM(F566:F568)</f>
        <v>0</v>
      </c>
    </row>
    <row r="570" spans="1:6" ht="12.75">
      <c r="A570" s="165"/>
      <c r="B570" s="165"/>
      <c r="C570" s="165" t="s">
        <v>198</v>
      </c>
      <c r="D570" s="85">
        <v>7250</v>
      </c>
      <c r="E570" s="165"/>
      <c r="F570" s="165"/>
    </row>
    <row r="571" spans="1:6" ht="12.75">
      <c r="A571" s="165"/>
      <c r="B571" s="165"/>
      <c r="C571" s="165" t="s">
        <v>199</v>
      </c>
      <c r="D571" s="85"/>
      <c r="E571" s="165"/>
      <c r="F571" s="165"/>
    </row>
    <row r="572" spans="1:6" ht="12.75">
      <c r="A572" s="165"/>
      <c r="B572" s="165"/>
      <c r="C572" s="166" t="s">
        <v>200</v>
      </c>
      <c r="D572" s="167">
        <f>SUM(D570:D571)</f>
        <v>7250</v>
      </c>
      <c r="E572" s="167">
        <f>SUM(E570:E571)</f>
        <v>0</v>
      </c>
      <c r="F572" s="167">
        <f>SUM(F570:F571)</f>
        <v>0</v>
      </c>
    </row>
    <row r="573" spans="1:6" ht="13.5">
      <c r="A573" s="165"/>
      <c r="B573" s="165"/>
      <c r="C573" s="168" t="s">
        <v>201</v>
      </c>
      <c r="D573" s="169">
        <f>SUM(D565+D569+D572)</f>
        <v>7250</v>
      </c>
      <c r="E573" s="169">
        <f>SUM(E565+E569+E572)</f>
        <v>0</v>
      </c>
      <c r="F573" s="169">
        <f>SUM(F565+F569+F572)</f>
        <v>0</v>
      </c>
    </row>
    <row r="574" spans="1:6" ht="13.5">
      <c r="A574" s="189"/>
      <c r="B574" s="176" t="s">
        <v>263</v>
      </c>
      <c r="C574" s="168" t="s">
        <v>264</v>
      </c>
      <c r="D574" s="169"/>
      <c r="E574" s="169"/>
      <c r="F574" s="169"/>
    </row>
    <row r="575" spans="1:6" ht="12.75">
      <c r="A575" s="189"/>
      <c r="B575" s="165"/>
      <c r="C575" s="165" t="s">
        <v>17</v>
      </c>
      <c r="D575" s="85"/>
      <c r="E575" s="165"/>
      <c r="F575" s="165"/>
    </row>
    <row r="576" spans="1:6" ht="12.75">
      <c r="A576" s="189"/>
      <c r="B576" s="165"/>
      <c r="C576" s="165" t="s">
        <v>189</v>
      </c>
      <c r="D576" s="85"/>
      <c r="E576" s="165"/>
      <c r="F576" s="165"/>
    </row>
    <row r="577" spans="1:6" ht="12.75">
      <c r="A577" s="189"/>
      <c r="B577" s="165"/>
      <c r="C577" s="165" t="s">
        <v>190</v>
      </c>
      <c r="D577" s="85"/>
      <c r="E577" s="165"/>
      <c r="F577" s="165"/>
    </row>
    <row r="578" spans="1:6" ht="12.75">
      <c r="A578" s="189"/>
      <c r="B578" s="165"/>
      <c r="C578" s="165" t="s">
        <v>191</v>
      </c>
      <c r="D578" s="85"/>
      <c r="E578" s="165"/>
      <c r="F578" s="165"/>
    </row>
    <row r="579" spans="1:6" ht="12.75">
      <c r="A579" s="165"/>
      <c r="B579" s="165"/>
      <c r="C579" s="165" t="s">
        <v>192</v>
      </c>
      <c r="D579" s="85">
        <v>50000</v>
      </c>
      <c r="E579" s="165"/>
      <c r="F579" s="165"/>
    </row>
    <row r="580" spans="1:6" ht="12.75">
      <c r="A580" s="165"/>
      <c r="B580" s="165"/>
      <c r="C580" s="166" t="s">
        <v>193</v>
      </c>
      <c r="D580" s="167">
        <f>SUM(D575:D579)</f>
        <v>50000</v>
      </c>
      <c r="E580" s="167">
        <f>SUM(E574:E578)</f>
        <v>0</v>
      </c>
      <c r="F580" s="167">
        <f>SUM(F574:F578)</f>
        <v>0</v>
      </c>
    </row>
    <row r="581" spans="1:6" ht="12.75">
      <c r="A581" s="189"/>
      <c r="B581" s="165"/>
      <c r="C581" s="165" t="s">
        <v>194</v>
      </c>
      <c r="D581" s="85"/>
      <c r="E581" s="165"/>
      <c r="F581" s="165"/>
    </row>
    <row r="582" spans="1:6" ht="12.75">
      <c r="A582" s="189"/>
      <c r="B582" s="165"/>
      <c r="C582" s="165" t="s">
        <v>195</v>
      </c>
      <c r="D582" s="85"/>
      <c r="E582" s="165"/>
      <c r="F582" s="165"/>
    </row>
    <row r="583" spans="1:6" ht="12.75">
      <c r="A583" s="189"/>
      <c r="B583" s="165"/>
      <c r="C583" s="165" t="s">
        <v>196</v>
      </c>
      <c r="D583" s="85"/>
      <c r="E583" s="165"/>
      <c r="F583" s="165"/>
    </row>
    <row r="584" spans="1:6" ht="12.75">
      <c r="A584" s="189"/>
      <c r="B584" s="165"/>
      <c r="C584" s="166" t="s">
        <v>197</v>
      </c>
      <c r="D584" s="167">
        <f>SUM(D581:D583)</f>
        <v>0</v>
      </c>
      <c r="E584" s="167">
        <f>SUM(E581:E583)</f>
        <v>0</v>
      </c>
      <c r="F584" s="167">
        <f>SUM(F581:F583)</f>
        <v>0</v>
      </c>
    </row>
    <row r="585" spans="1:6" ht="12.75">
      <c r="A585" s="189"/>
      <c r="B585" s="165"/>
      <c r="C585" s="165" t="s">
        <v>198</v>
      </c>
      <c r="D585" s="85"/>
      <c r="E585" s="165"/>
      <c r="F585" s="165"/>
    </row>
    <row r="586" spans="1:6" ht="12.75">
      <c r="A586" s="189"/>
      <c r="B586" s="165"/>
      <c r="C586" s="165" t="s">
        <v>199</v>
      </c>
      <c r="D586" s="85"/>
      <c r="E586" s="165"/>
      <c r="F586" s="165"/>
    </row>
    <row r="587" spans="1:6" ht="12.75">
      <c r="A587" s="189"/>
      <c r="B587" s="165"/>
      <c r="C587" s="166" t="s">
        <v>200</v>
      </c>
      <c r="D587" s="167">
        <f>SUM(D585:D586)</f>
        <v>0</v>
      </c>
      <c r="E587" s="167">
        <f>SUM(E585:E586)</f>
        <v>0</v>
      </c>
      <c r="F587" s="167">
        <f>SUM(F585:F586)</f>
        <v>0</v>
      </c>
    </row>
    <row r="588" spans="1:6" ht="13.5">
      <c r="A588" s="189"/>
      <c r="B588" s="165"/>
      <c r="C588" s="168" t="s">
        <v>201</v>
      </c>
      <c r="D588" s="169">
        <f>SUM(D580+D584+D587)</f>
        <v>50000</v>
      </c>
      <c r="E588" s="169">
        <f>SUM(E580+E584+E587)</f>
        <v>0</v>
      </c>
      <c r="F588" s="169">
        <f>SUM(F580+F584+F587)</f>
        <v>0</v>
      </c>
    </row>
    <row r="589" spans="1:6" ht="13.5">
      <c r="A589" s="189"/>
      <c r="B589" s="176" t="s">
        <v>265</v>
      </c>
      <c r="C589" s="168" t="s">
        <v>266</v>
      </c>
      <c r="D589" s="169"/>
      <c r="E589" s="169"/>
      <c r="F589" s="169"/>
    </row>
    <row r="590" spans="1:6" ht="12.75">
      <c r="A590" s="189"/>
      <c r="B590" s="165"/>
      <c r="C590" s="165" t="s">
        <v>17</v>
      </c>
      <c r="D590" s="85"/>
      <c r="E590" s="165"/>
      <c r="F590" s="165"/>
    </row>
    <row r="591" spans="1:6" ht="12.75">
      <c r="A591" s="189"/>
      <c r="B591" s="165"/>
      <c r="C591" s="165" t="s">
        <v>189</v>
      </c>
      <c r="D591" s="85"/>
      <c r="E591" s="165"/>
      <c r="F591" s="165"/>
    </row>
    <row r="592" spans="1:6" ht="12.75">
      <c r="A592" s="189"/>
      <c r="B592" s="165"/>
      <c r="C592" s="165" t="s">
        <v>190</v>
      </c>
      <c r="D592" s="85"/>
      <c r="E592" s="165"/>
      <c r="F592" s="165"/>
    </row>
    <row r="593" spans="1:6" ht="12.75">
      <c r="A593" s="189"/>
      <c r="B593" s="165"/>
      <c r="C593" s="165" t="s">
        <v>191</v>
      </c>
      <c r="D593" s="85"/>
      <c r="E593" s="165"/>
      <c r="F593" s="165"/>
    </row>
    <row r="594" spans="1:6" ht="12.75">
      <c r="A594" s="165"/>
      <c r="B594" s="165"/>
      <c r="C594" s="165" t="s">
        <v>192</v>
      </c>
      <c r="D594" s="85">
        <v>239016</v>
      </c>
      <c r="E594" s="165"/>
      <c r="F594" s="165"/>
    </row>
    <row r="595" spans="1:6" ht="12.75">
      <c r="A595" s="165"/>
      <c r="B595" s="165"/>
      <c r="C595" s="166" t="s">
        <v>193</v>
      </c>
      <c r="D595" s="167">
        <f>SUM(D590:D594)</f>
        <v>239016</v>
      </c>
      <c r="E595" s="167">
        <f>SUM(E589:E593)</f>
        <v>0</v>
      </c>
      <c r="F595" s="167">
        <f>SUM(F589:F593)</f>
        <v>0</v>
      </c>
    </row>
    <row r="596" spans="1:6" ht="12.75">
      <c r="A596" s="189"/>
      <c r="B596" s="165"/>
      <c r="C596" s="165" t="s">
        <v>194</v>
      </c>
      <c r="D596" s="85"/>
      <c r="E596" s="165"/>
      <c r="F596" s="165"/>
    </row>
    <row r="597" spans="1:6" ht="12.75">
      <c r="A597" s="189"/>
      <c r="B597" s="165"/>
      <c r="C597" s="165" t="s">
        <v>195</v>
      </c>
      <c r="D597" s="85"/>
      <c r="E597" s="165"/>
      <c r="F597" s="165"/>
    </row>
    <row r="598" spans="1:6" ht="12.75">
      <c r="A598" s="189"/>
      <c r="B598" s="165"/>
      <c r="C598" s="165" t="s">
        <v>196</v>
      </c>
      <c r="D598" s="85"/>
      <c r="E598" s="165"/>
      <c r="F598" s="165"/>
    </row>
    <row r="599" spans="1:6" ht="12.75">
      <c r="A599" s="189"/>
      <c r="B599" s="165"/>
      <c r="C599" s="166" t="s">
        <v>197</v>
      </c>
      <c r="D599" s="167">
        <f>SUM(D596:D598)</f>
        <v>0</v>
      </c>
      <c r="E599" s="167">
        <f>SUM(E596:E598)</f>
        <v>0</v>
      </c>
      <c r="F599" s="167">
        <f>SUM(F596:F598)</f>
        <v>0</v>
      </c>
    </row>
    <row r="600" spans="1:6" ht="12.75">
      <c r="A600" s="189"/>
      <c r="B600" s="165"/>
      <c r="C600" s="165" t="s">
        <v>198</v>
      </c>
      <c r="D600" s="85"/>
      <c r="E600" s="165"/>
      <c r="F600" s="165"/>
    </row>
    <row r="601" spans="1:6" ht="12.75">
      <c r="A601" s="189"/>
      <c r="B601" s="165"/>
      <c r="C601" s="165" t="s">
        <v>199</v>
      </c>
      <c r="D601" s="85"/>
      <c r="E601" s="165"/>
      <c r="F601" s="165"/>
    </row>
    <row r="602" spans="1:6" ht="12.75">
      <c r="A602" s="189"/>
      <c r="B602" s="165"/>
      <c r="C602" s="166" t="s">
        <v>200</v>
      </c>
      <c r="D602" s="167">
        <f>SUM(D600:D601)</f>
        <v>0</v>
      </c>
      <c r="E602" s="167">
        <f>SUM(E600:E601)</f>
        <v>0</v>
      </c>
      <c r="F602" s="167">
        <f>SUM(F600:F601)</f>
        <v>0</v>
      </c>
    </row>
    <row r="603" spans="1:6" ht="17.25" customHeight="1">
      <c r="A603" s="189"/>
      <c r="B603" s="165"/>
      <c r="C603" s="168" t="s">
        <v>201</v>
      </c>
      <c r="D603" s="169">
        <f>SUM(D595+D599+D602)</f>
        <v>239016</v>
      </c>
      <c r="E603" s="169">
        <f>SUM(E595+E599+E602)</f>
        <v>0</v>
      </c>
      <c r="F603" s="169">
        <f>SUM(F595+F599+F602)</f>
        <v>0</v>
      </c>
    </row>
    <row r="604" spans="1:6" ht="17.25" customHeight="1">
      <c r="A604" s="165"/>
      <c r="B604" s="165"/>
      <c r="C604" s="168" t="s">
        <v>112</v>
      </c>
      <c r="D604" s="169"/>
      <c r="E604" s="169"/>
      <c r="F604" s="169"/>
    </row>
    <row r="605" spans="1:6" ht="17.25" customHeight="1">
      <c r="A605" s="165"/>
      <c r="B605" s="165"/>
      <c r="C605" s="165" t="s">
        <v>17</v>
      </c>
      <c r="D605" s="85">
        <v>1488</v>
      </c>
      <c r="E605" s="165"/>
      <c r="F605" s="165"/>
    </row>
    <row r="606" spans="1:6" ht="17.25" customHeight="1">
      <c r="A606" s="165"/>
      <c r="B606" s="165"/>
      <c r="C606" s="165" t="s">
        <v>189</v>
      </c>
      <c r="D606" s="85">
        <v>402</v>
      </c>
      <c r="E606" s="165"/>
      <c r="F606" s="165"/>
    </row>
    <row r="607" spans="1:6" ht="17.25" customHeight="1">
      <c r="A607" s="165"/>
      <c r="B607" s="165"/>
      <c r="C607" s="165" t="s">
        <v>190</v>
      </c>
      <c r="D607" s="85">
        <v>27512</v>
      </c>
      <c r="E607" s="165"/>
      <c r="F607" s="165"/>
    </row>
    <row r="608" spans="1:6" ht="17.25" customHeight="1">
      <c r="A608" s="165"/>
      <c r="B608" s="165"/>
      <c r="C608" s="165" t="s">
        <v>191</v>
      </c>
      <c r="D608" s="85"/>
      <c r="E608" s="165"/>
      <c r="F608" s="165"/>
    </row>
    <row r="609" spans="1:6" ht="17.25" customHeight="1">
      <c r="A609" s="165"/>
      <c r="B609" s="165"/>
      <c r="C609" s="165" t="s">
        <v>192</v>
      </c>
      <c r="D609" s="85"/>
      <c r="E609" s="165"/>
      <c r="F609" s="165"/>
    </row>
    <row r="610" spans="1:6" ht="17.25" customHeight="1">
      <c r="A610" s="165"/>
      <c r="B610" s="165"/>
      <c r="C610" s="166" t="s">
        <v>193</v>
      </c>
      <c r="D610" s="167">
        <f>SUM(D605:D609)</f>
        <v>29402</v>
      </c>
      <c r="E610" s="167">
        <f>SUM(E604:E608)</f>
        <v>0</v>
      </c>
      <c r="F610" s="167">
        <f>SUM(F604:F608)</f>
        <v>0</v>
      </c>
    </row>
    <row r="611" spans="1:6" ht="17.25" customHeight="1">
      <c r="A611" s="165"/>
      <c r="B611" s="165"/>
      <c r="C611" s="165" t="s">
        <v>194</v>
      </c>
      <c r="D611" s="85"/>
      <c r="E611" s="165"/>
      <c r="F611" s="165"/>
    </row>
    <row r="612" spans="1:6" ht="17.25" customHeight="1">
      <c r="A612" s="165"/>
      <c r="B612" s="165"/>
      <c r="C612" s="165" t="s">
        <v>195</v>
      </c>
      <c r="D612" s="85"/>
      <c r="E612" s="165"/>
      <c r="F612" s="165"/>
    </row>
    <row r="613" spans="1:6" ht="17.25" customHeight="1">
      <c r="A613" s="165"/>
      <c r="B613" s="165"/>
      <c r="C613" s="165" t="s">
        <v>196</v>
      </c>
      <c r="D613" s="85"/>
      <c r="E613" s="165"/>
      <c r="F613" s="165"/>
    </row>
    <row r="614" spans="1:6" ht="17.25" customHeight="1">
      <c r="A614" s="165"/>
      <c r="B614" s="165"/>
      <c r="C614" s="166" t="s">
        <v>197</v>
      </c>
      <c r="D614" s="167">
        <f>SUM(D611:D613)</f>
        <v>0</v>
      </c>
      <c r="E614" s="167">
        <f>SUM(E611:E613)</f>
        <v>0</v>
      </c>
      <c r="F614" s="167">
        <f>SUM(F611:F613)</f>
        <v>0</v>
      </c>
    </row>
    <row r="615" spans="1:6" ht="17.25" customHeight="1">
      <c r="A615" s="165"/>
      <c r="B615" s="165"/>
      <c r="C615" s="165" t="s">
        <v>198</v>
      </c>
      <c r="D615" s="85"/>
      <c r="E615" s="165"/>
      <c r="F615" s="165"/>
    </row>
    <row r="616" spans="1:6" ht="17.25" customHeight="1">
      <c r="A616" s="165"/>
      <c r="B616" s="165"/>
      <c r="C616" s="165" t="s">
        <v>199</v>
      </c>
      <c r="D616" s="85"/>
      <c r="E616" s="165"/>
      <c r="F616" s="165"/>
    </row>
    <row r="617" spans="1:6" ht="17.25" customHeight="1">
      <c r="A617" s="165"/>
      <c r="B617" s="165"/>
      <c r="C617" s="166" t="s">
        <v>200</v>
      </c>
      <c r="D617" s="167">
        <f>SUM(D615:D616)</f>
        <v>0</v>
      </c>
      <c r="E617" s="167">
        <f>SUM(E615:E616)</f>
        <v>0</v>
      </c>
      <c r="F617" s="167">
        <f>SUM(F615:F616)</f>
        <v>0</v>
      </c>
    </row>
    <row r="618" spans="1:6" ht="17.25" customHeight="1">
      <c r="A618" s="165"/>
      <c r="B618" s="165"/>
      <c r="C618" s="168" t="s">
        <v>201</v>
      </c>
      <c r="D618" s="169">
        <f>SUM(D610+D614+D617)</f>
        <v>29402</v>
      </c>
      <c r="E618" s="169">
        <f>SUM(E610+E614+E617)</f>
        <v>0</v>
      </c>
      <c r="F618" s="169">
        <f>SUM(F610+F614+F617)</f>
        <v>0</v>
      </c>
    </row>
    <row r="619" spans="1:6" ht="12.75">
      <c r="A619" s="259" t="s">
        <v>267</v>
      </c>
      <c r="B619" s="262"/>
      <c r="C619" s="263"/>
      <c r="D619" s="182">
        <f>SUM(D228+D243+D258+D273+D288+D303+D318+D333+D348+D363+D378+D393+D408+D423+D438+D453+D468+D483+D498+D513+D528+D543+D558+D573+D588+D603+D618)</f>
        <v>1559956</v>
      </c>
      <c r="E619" s="182">
        <f>SUM(E228+E243+E258+E273+E288+E303+E318+E333+E348+E363+E378+E393+E423+E438+E453+E468+E483+E498+E513+E528+E543+E558+E573+E588+E603)</f>
        <v>0</v>
      </c>
      <c r="F619" s="182">
        <f>SUM(F228+F243+F258+F273+F288+F303+F318+F333+F348+F363+F378+F393+F423+F438+F453+F468+F483+F498+F513+F528+F543+F558+F573+F588+F603)</f>
        <v>0</v>
      </c>
    </row>
    <row r="620" spans="1:6" ht="12.75">
      <c r="A620" s="165"/>
      <c r="B620" s="165"/>
      <c r="C620" s="165" t="s">
        <v>17</v>
      </c>
      <c r="D620" s="85">
        <f aca="true" t="shared" si="3" ref="D620:D633">SUM(D215+D230+D245+D260+D275+D290+D305+D320+D335+D350+D365+D380+D395+D410+D425+D440+D455+D470+D485+D500+D515+D530+D545+D560+D575+D590+D605)</f>
        <v>19358</v>
      </c>
      <c r="E620" s="85">
        <f>SUM(E215+E230+E245+E260+E275+E290+E305+E320+E335+E350+E365+E380+E410+E425+E440+E455+E470+E485+E500+E515+E530+E545+E560+E575+E590)</f>
        <v>0</v>
      </c>
      <c r="F620" s="165"/>
    </row>
    <row r="621" spans="1:6" ht="12.75">
      <c r="A621" s="165"/>
      <c r="B621" s="165"/>
      <c r="C621" s="165" t="s">
        <v>189</v>
      </c>
      <c r="D621" s="85">
        <f t="shared" si="3"/>
        <v>5108</v>
      </c>
      <c r="E621" s="85">
        <f>SUM(E216+E231+E246+E261+E276+E291+E306+E321+E336+E351+E366+E381+E411+E426+E441+E456+E471+E486+E501+E516+E531+E546+E561+E576+E591)</f>
        <v>0</v>
      </c>
      <c r="F621" s="165"/>
    </row>
    <row r="622" spans="1:6" ht="12.75">
      <c r="A622" s="165"/>
      <c r="B622" s="165"/>
      <c r="C622" s="165" t="s">
        <v>190</v>
      </c>
      <c r="D622" s="85">
        <f t="shared" si="3"/>
        <v>244746</v>
      </c>
      <c r="E622" s="85">
        <f>SUM(E217+E232+E247+E262+E277+E292+E307+E322+E337+E352+E367+E382+E412+E427+E442+E457+E472+E487+E502+E517+E532+E547+E562+E577+E592)</f>
        <v>0</v>
      </c>
      <c r="F622" s="165"/>
    </row>
    <row r="623" spans="1:6" ht="12.75">
      <c r="A623" s="165"/>
      <c r="B623" s="165"/>
      <c r="C623" s="165" t="s">
        <v>191</v>
      </c>
      <c r="D623" s="85">
        <f t="shared" si="3"/>
        <v>22010</v>
      </c>
      <c r="E623" s="165"/>
      <c r="F623" s="165"/>
    </row>
    <row r="624" spans="1:6" ht="12.75">
      <c r="A624" s="165"/>
      <c r="B624" s="165"/>
      <c r="C624" s="165" t="s">
        <v>192</v>
      </c>
      <c r="D624" s="85">
        <f t="shared" si="3"/>
        <v>418812</v>
      </c>
      <c r="E624" s="165"/>
      <c r="F624" s="165"/>
    </row>
    <row r="625" spans="1:6" ht="12.75">
      <c r="A625" s="165"/>
      <c r="B625" s="165"/>
      <c r="C625" s="166" t="s">
        <v>193</v>
      </c>
      <c r="D625" s="167">
        <f t="shared" si="3"/>
        <v>710034</v>
      </c>
      <c r="E625" s="167">
        <f>SUM(E220+E235+E250+E265+E280+E295+E310+E325+E340+E355)</f>
        <v>0</v>
      </c>
      <c r="F625" s="167">
        <f>SUM(F220+F235+F250+F265+F280+F295+F310+F325+F340+F355)</f>
        <v>0</v>
      </c>
    </row>
    <row r="626" spans="1:6" ht="12.75">
      <c r="A626" s="165"/>
      <c r="B626" s="165"/>
      <c r="C626" s="165" t="s">
        <v>194</v>
      </c>
      <c r="D626" s="85">
        <f t="shared" si="3"/>
        <v>276245</v>
      </c>
      <c r="E626" s="85">
        <f aca="true" t="shared" si="4" ref="E626:F628">SUM(E222+E237+E252+E267+E282+E297+E312+E327+E342+E357+E372+E387+E417+E432+E447+E462+E477+E492+E507+E522+E537+E552+E567+E582+E597)</f>
        <v>0</v>
      </c>
      <c r="F626" s="85">
        <f t="shared" si="4"/>
        <v>0</v>
      </c>
    </row>
    <row r="627" spans="1:6" ht="12.75">
      <c r="A627" s="165"/>
      <c r="B627" s="165"/>
      <c r="C627" s="165" t="s">
        <v>195</v>
      </c>
      <c r="D627" s="85">
        <f t="shared" si="3"/>
        <v>563427</v>
      </c>
      <c r="E627" s="85">
        <f t="shared" si="4"/>
        <v>0</v>
      </c>
      <c r="F627" s="85">
        <f t="shared" si="4"/>
        <v>0</v>
      </c>
    </row>
    <row r="628" spans="1:6" ht="12.75">
      <c r="A628" s="165"/>
      <c r="B628" s="165"/>
      <c r="C628" s="165" t="s">
        <v>196</v>
      </c>
      <c r="D628" s="85">
        <f t="shared" si="3"/>
        <v>3000</v>
      </c>
      <c r="E628" s="85">
        <f t="shared" si="4"/>
        <v>0</v>
      </c>
      <c r="F628" s="85">
        <f t="shared" si="4"/>
        <v>0</v>
      </c>
    </row>
    <row r="629" spans="1:6" ht="12.75">
      <c r="A629" s="165"/>
      <c r="B629" s="165"/>
      <c r="C629" s="166" t="s">
        <v>197</v>
      </c>
      <c r="D629" s="167">
        <f t="shared" si="3"/>
        <v>842672</v>
      </c>
      <c r="E629" s="167">
        <f>SUM(E224+E239+E254+E269+E284+E299+E314+E329+E344+E359)</f>
        <v>0</v>
      </c>
      <c r="F629" s="167">
        <f>SUM(F224+F239+F254+F269+F284+F299+F314+F329+F344+F359)</f>
        <v>0</v>
      </c>
    </row>
    <row r="630" spans="1:6" ht="12.75">
      <c r="A630" s="165"/>
      <c r="B630" s="165"/>
      <c r="C630" s="165" t="s">
        <v>198</v>
      </c>
      <c r="D630" s="85">
        <f t="shared" si="3"/>
        <v>7250</v>
      </c>
      <c r="E630" s="85">
        <f>SUM(E226+E241+E256+E271+E286+E301+E316+E331+E346+E361+E376+E391+E421+E436+E451+E466+E481+E496+E511+E526+E541+E556+E571+E586+E601)</f>
        <v>0</v>
      </c>
      <c r="F630" s="85">
        <f>SUM(F226+F241+F256+F271+F286+F301+F316+F331+F346+F361+F376+F391+F421+F436+F451+F466+F481+F496+F511+F526+F541+F556+F571+F586+F601)</f>
        <v>0</v>
      </c>
    </row>
    <row r="631" spans="1:6" ht="12.75">
      <c r="A631" s="165"/>
      <c r="B631" s="165"/>
      <c r="C631" s="165" t="s">
        <v>199</v>
      </c>
      <c r="D631" s="85">
        <f t="shared" si="3"/>
        <v>0</v>
      </c>
      <c r="E631" s="85">
        <f>SUM(E227+E242+E257+E272+E287+E302+E317+E332+E347+E362+E377+E392+E422+E437+E452+E467+E482+E497+E512+E527+E542+E557+E572+E587+E602)</f>
        <v>0</v>
      </c>
      <c r="F631" s="85">
        <f>SUM(F227+F242+F257+F272+F287+F302+F317+F332+F347+F362+F377+F392+F422+F437+F452+F467+F482+F497+F512+F527+F542+F557+F572+F587+F602)</f>
        <v>0</v>
      </c>
    </row>
    <row r="632" spans="1:6" ht="12.75">
      <c r="A632" s="165"/>
      <c r="B632" s="165"/>
      <c r="C632" s="166" t="s">
        <v>200</v>
      </c>
      <c r="D632" s="85">
        <f t="shared" si="3"/>
        <v>7250</v>
      </c>
      <c r="E632" s="167">
        <f>SUM(E227+E242+E257+E272+E287+E302+E317+E332+E347+E362)</f>
        <v>0</v>
      </c>
      <c r="F632" s="167">
        <f>SUM(F227+F242+F257+F272+F287+F302+F317+F332+F347+F362)</f>
        <v>0</v>
      </c>
    </row>
    <row r="633" spans="1:6" ht="13.5">
      <c r="A633" s="165"/>
      <c r="B633" s="165"/>
      <c r="C633" s="168" t="s">
        <v>201</v>
      </c>
      <c r="D633" s="169">
        <f t="shared" si="3"/>
        <v>1559956</v>
      </c>
      <c r="E633" s="169">
        <f>SUM(E228+E243+E258+E273+E288+E303+E318+E333+E348+E363)</f>
        <v>0</v>
      </c>
      <c r="F633" s="169">
        <f>SUM(F228+F243+F258+F273+F288+F303+F318+F333+F348+F363)</f>
        <v>0</v>
      </c>
    </row>
    <row r="634" spans="1:6" ht="13.5">
      <c r="A634" s="259" t="s">
        <v>268</v>
      </c>
      <c r="B634" s="260"/>
      <c r="C634" s="261"/>
      <c r="D634" s="169"/>
      <c r="E634" s="169"/>
      <c r="F634" s="169"/>
    </row>
    <row r="635" spans="1:6" s="179" customFormat="1" ht="12.75">
      <c r="A635" s="175"/>
      <c r="B635" s="175"/>
      <c r="C635" s="166" t="s">
        <v>17</v>
      </c>
      <c r="D635" s="167">
        <f aca="true" t="shared" si="5" ref="D635:F648">SUM(D123+D199+D620)</f>
        <v>826944</v>
      </c>
      <c r="E635" s="167">
        <f t="shared" si="5"/>
        <v>0</v>
      </c>
      <c r="F635" s="167">
        <f t="shared" si="5"/>
        <v>0</v>
      </c>
    </row>
    <row r="636" spans="1:6" s="179" customFormat="1" ht="12.75">
      <c r="A636" s="175"/>
      <c r="B636" s="175"/>
      <c r="C636" s="166" t="s">
        <v>189</v>
      </c>
      <c r="D636" s="167">
        <f t="shared" si="5"/>
        <v>233187</v>
      </c>
      <c r="E636" s="167">
        <f t="shared" si="5"/>
        <v>0</v>
      </c>
      <c r="F636" s="167">
        <f t="shared" si="5"/>
        <v>0</v>
      </c>
    </row>
    <row r="637" spans="1:6" s="179" customFormat="1" ht="12.75">
      <c r="A637" s="175"/>
      <c r="B637" s="175"/>
      <c r="C637" s="166" t="s">
        <v>190</v>
      </c>
      <c r="D637" s="167">
        <f t="shared" si="5"/>
        <v>812545</v>
      </c>
      <c r="E637" s="167">
        <f t="shared" si="5"/>
        <v>0</v>
      </c>
      <c r="F637" s="167">
        <f t="shared" si="5"/>
        <v>0</v>
      </c>
    </row>
    <row r="638" spans="1:6" s="179" customFormat="1" ht="12.75">
      <c r="A638" s="175"/>
      <c r="B638" s="175"/>
      <c r="C638" s="166" t="s">
        <v>191</v>
      </c>
      <c r="D638" s="167">
        <f t="shared" si="5"/>
        <v>44464</v>
      </c>
      <c r="E638" s="167">
        <f t="shared" si="5"/>
        <v>0</v>
      </c>
      <c r="F638" s="167">
        <f t="shared" si="5"/>
        <v>0</v>
      </c>
    </row>
    <row r="639" spans="1:6" s="179" customFormat="1" ht="12.75">
      <c r="A639" s="175"/>
      <c r="B639" s="175"/>
      <c r="C639" s="166" t="s">
        <v>192</v>
      </c>
      <c r="D639" s="167">
        <f t="shared" si="5"/>
        <v>422615</v>
      </c>
      <c r="E639" s="167">
        <f t="shared" si="5"/>
        <v>0</v>
      </c>
      <c r="F639" s="167">
        <f t="shared" si="5"/>
        <v>0</v>
      </c>
    </row>
    <row r="640" spans="1:6" s="179" customFormat="1" ht="12.75">
      <c r="A640" s="175"/>
      <c r="B640" s="175"/>
      <c r="C640" s="166" t="s">
        <v>193</v>
      </c>
      <c r="D640" s="167">
        <f t="shared" si="5"/>
        <v>2339755</v>
      </c>
      <c r="E640" s="167">
        <f t="shared" si="5"/>
        <v>0</v>
      </c>
      <c r="F640" s="167">
        <f t="shared" si="5"/>
        <v>0</v>
      </c>
    </row>
    <row r="641" spans="1:6" s="179" customFormat="1" ht="12.75">
      <c r="A641" s="175"/>
      <c r="B641" s="175"/>
      <c r="C641" s="166" t="s">
        <v>194</v>
      </c>
      <c r="D641" s="167">
        <f t="shared" si="5"/>
        <v>280545</v>
      </c>
      <c r="E641" s="167">
        <f t="shared" si="5"/>
        <v>0</v>
      </c>
      <c r="F641" s="167">
        <f t="shared" si="5"/>
        <v>0</v>
      </c>
    </row>
    <row r="642" spans="1:6" s="179" customFormat="1" ht="12.75">
      <c r="A642" s="175"/>
      <c r="B642" s="175"/>
      <c r="C642" s="166" t="s">
        <v>195</v>
      </c>
      <c r="D642" s="167">
        <f t="shared" si="5"/>
        <v>563427</v>
      </c>
      <c r="E642" s="167">
        <f t="shared" si="5"/>
        <v>0</v>
      </c>
      <c r="F642" s="167">
        <f t="shared" si="5"/>
        <v>0</v>
      </c>
    </row>
    <row r="643" spans="1:6" s="179" customFormat="1" ht="12.75">
      <c r="A643" s="175"/>
      <c r="B643" s="175"/>
      <c r="C643" s="166" t="s">
        <v>196</v>
      </c>
      <c r="D643" s="167">
        <f t="shared" si="5"/>
        <v>3000</v>
      </c>
      <c r="E643" s="167">
        <f t="shared" si="5"/>
        <v>0</v>
      </c>
      <c r="F643" s="167">
        <f t="shared" si="5"/>
        <v>0</v>
      </c>
    </row>
    <row r="644" spans="1:6" s="179" customFormat="1" ht="12.75">
      <c r="A644" s="175"/>
      <c r="B644" s="175"/>
      <c r="C644" s="166" t="s">
        <v>197</v>
      </c>
      <c r="D644" s="167">
        <f t="shared" si="5"/>
        <v>846972</v>
      </c>
      <c r="E644" s="167">
        <f t="shared" si="5"/>
        <v>0</v>
      </c>
      <c r="F644" s="167">
        <f t="shared" si="5"/>
        <v>0</v>
      </c>
    </row>
    <row r="645" spans="1:6" s="179" customFormat="1" ht="12.75">
      <c r="A645" s="175"/>
      <c r="B645" s="175"/>
      <c r="C645" s="166" t="s">
        <v>198</v>
      </c>
      <c r="D645" s="167">
        <f t="shared" si="5"/>
        <v>7250</v>
      </c>
      <c r="E645" s="167">
        <f t="shared" si="5"/>
        <v>0</v>
      </c>
      <c r="F645" s="167">
        <f t="shared" si="5"/>
        <v>0</v>
      </c>
    </row>
    <row r="646" spans="1:6" s="179" customFormat="1" ht="12.75">
      <c r="A646" s="175"/>
      <c r="B646" s="175"/>
      <c r="C646" s="166" t="s">
        <v>199</v>
      </c>
      <c r="D646" s="167">
        <f t="shared" si="5"/>
        <v>0</v>
      </c>
      <c r="E646" s="167">
        <f t="shared" si="5"/>
        <v>0</v>
      </c>
      <c r="F646" s="167">
        <f t="shared" si="5"/>
        <v>0</v>
      </c>
    </row>
    <row r="647" spans="1:6" s="179" customFormat="1" ht="12.75">
      <c r="A647" s="175"/>
      <c r="B647" s="175"/>
      <c r="C647" s="166" t="s">
        <v>200</v>
      </c>
      <c r="D647" s="167">
        <f t="shared" si="5"/>
        <v>7250</v>
      </c>
      <c r="E647" s="167">
        <f t="shared" si="5"/>
        <v>0</v>
      </c>
      <c r="F647" s="167">
        <f t="shared" si="5"/>
        <v>0</v>
      </c>
    </row>
    <row r="648" spans="1:6" s="179" customFormat="1" ht="12.75">
      <c r="A648" s="175"/>
      <c r="B648" s="175"/>
      <c r="C648" s="166" t="s">
        <v>201</v>
      </c>
      <c r="D648" s="167">
        <f t="shared" si="5"/>
        <v>3193977</v>
      </c>
      <c r="E648" s="167">
        <f t="shared" si="5"/>
        <v>0</v>
      </c>
      <c r="F648" s="167">
        <f t="shared" si="5"/>
        <v>0</v>
      </c>
    </row>
    <row r="649" spans="1:6" ht="12.75">
      <c r="A649" s="165"/>
      <c r="B649" s="165"/>
      <c r="C649" s="190" t="s">
        <v>269</v>
      </c>
      <c r="D649" s="165"/>
      <c r="E649" s="165"/>
      <c r="F649" s="165"/>
    </row>
    <row r="650" spans="1:6" ht="12.75">
      <c r="A650" s="165"/>
      <c r="B650" s="165"/>
      <c r="C650" s="165" t="s">
        <v>17</v>
      </c>
      <c r="D650" s="85">
        <v>12660</v>
      </c>
      <c r="E650" s="165"/>
      <c r="F650" s="165"/>
    </row>
    <row r="651" spans="1:6" ht="12.75">
      <c r="A651" s="165"/>
      <c r="B651" s="165"/>
      <c r="C651" s="165" t="s">
        <v>189</v>
      </c>
      <c r="D651" s="85">
        <v>3423</v>
      </c>
      <c r="E651" s="165"/>
      <c r="F651" s="165"/>
    </row>
    <row r="652" spans="1:6" ht="12.75">
      <c r="A652" s="165"/>
      <c r="B652" s="165"/>
      <c r="C652" s="165" t="s">
        <v>190</v>
      </c>
      <c r="D652" s="85">
        <v>7309</v>
      </c>
      <c r="E652" s="165"/>
      <c r="F652" s="165"/>
    </row>
    <row r="653" spans="1:6" ht="12.75">
      <c r="A653" s="165"/>
      <c r="B653" s="165"/>
      <c r="C653" s="165" t="s">
        <v>191</v>
      </c>
      <c r="D653" s="85"/>
      <c r="E653" s="165"/>
      <c r="F653" s="165"/>
    </row>
    <row r="654" spans="1:6" ht="12.75">
      <c r="A654" s="165"/>
      <c r="B654" s="165"/>
      <c r="C654" s="165" t="s">
        <v>192</v>
      </c>
      <c r="D654" s="85">
        <v>3000</v>
      </c>
      <c r="E654" s="165"/>
      <c r="F654" s="165"/>
    </row>
    <row r="655" spans="1:6" ht="12.75">
      <c r="A655" s="165"/>
      <c r="B655" s="165"/>
      <c r="C655" s="166" t="s">
        <v>193</v>
      </c>
      <c r="D655" s="167">
        <f>SUM(D650:D654)</f>
        <v>26392</v>
      </c>
      <c r="E655" s="167">
        <f>SUM(E649:E653)</f>
        <v>0</v>
      </c>
      <c r="F655" s="167">
        <f>SUM(F649:F653)</f>
        <v>0</v>
      </c>
    </row>
    <row r="656" spans="1:6" ht="12.75">
      <c r="A656" s="165"/>
      <c r="B656" s="165"/>
      <c r="C656" s="165" t="s">
        <v>194</v>
      </c>
      <c r="D656" s="85"/>
      <c r="E656" s="165"/>
      <c r="F656" s="165"/>
    </row>
    <row r="657" spans="1:6" ht="12.75">
      <c r="A657" s="165"/>
      <c r="B657" s="165"/>
      <c r="C657" s="165" t="s">
        <v>195</v>
      </c>
      <c r="D657" s="85"/>
      <c r="E657" s="165"/>
      <c r="F657" s="165"/>
    </row>
    <row r="658" spans="1:6" ht="12.75">
      <c r="A658" s="165"/>
      <c r="B658" s="165"/>
      <c r="C658" s="165" t="s">
        <v>196</v>
      </c>
      <c r="D658" s="85"/>
      <c r="E658" s="165"/>
      <c r="F658" s="165"/>
    </row>
    <row r="659" spans="1:6" ht="12.75">
      <c r="A659" s="165"/>
      <c r="B659" s="165"/>
      <c r="C659" s="166" t="s">
        <v>197</v>
      </c>
      <c r="D659" s="167">
        <f>SUM(D656:D658)</f>
        <v>0</v>
      </c>
      <c r="E659" s="167">
        <f>SUM(E656:E658)</f>
        <v>0</v>
      </c>
      <c r="F659" s="167">
        <f>SUM(F656:F658)</f>
        <v>0</v>
      </c>
    </row>
    <row r="660" spans="1:6" ht="12.75">
      <c r="A660" s="165"/>
      <c r="B660" s="165"/>
      <c r="C660" s="165" t="s">
        <v>198</v>
      </c>
      <c r="D660" s="85"/>
      <c r="E660" s="165"/>
      <c r="F660" s="165"/>
    </row>
    <row r="661" spans="1:6" ht="12.75">
      <c r="A661" s="165"/>
      <c r="B661" s="165"/>
      <c r="C661" s="165" t="s">
        <v>199</v>
      </c>
      <c r="D661" s="85"/>
      <c r="E661" s="165"/>
      <c r="F661" s="165"/>
    </row>
    <row r="662" spans="1:6" ht="12.75">
      <c r="A662" s="165"/>
      <c r="B662" s="165"/>
      <c r="C662" s="166" t="s">
        <v>200</v>
      </c>
      <c r="D662" s="167">
        <f>SUM(D660:D661)</f>
        <v>0</v>
      </c>
      <c r="E662" s="167">
        <f>SUM(E660:E661)</f>
        <v>0</v>
      </c>
      <c r="F662" s="167">
        <f>SUM(F660:F661)</f>
        <v>0</v>
      </c>
    </row>
    <row r="663" spans="1:6" ht="13.5">
      <c r="A663" s="165"/>
      <c r="B663" s="165"/>
      <c r="C663" s="168" t="s">
        <v>201</v>
      </c>
      <c r="D663" s="169">
        <f>SUM(D655+D659+D662)</f>
        <v>26392</v>
      </c>
      <c r="E663" s="169">
        <f>SUM(E655+E659+E662)</f>
        <v>0</v>
      </c>
      <c r="F663" s="169">
        <f>SUM(F655+F659+F662)</f>
        <v>0</v>
      </c>
    </row>
    <row r="664" spans="1:6" ht="13.5">
      <c r="A664" s="165"/>
      <c r="B664" s="165"/>
      <c r="C664" s="168" t="s">
        <v>270</v>
      </c>
      <c r="D664" s="165"/>
      <c r="E664" s="165"/>
      <c r="F664" s="165"/>
    </row>
    <row r="665" spans="1:6" ht="12.75">
      <c r="A665" s="165"/>
      <c r="B665" s="165"/>
      <c r="C665" s="165" t="s">
        <v>17</v>
      </c>
      <c r="D665" s="85"/>
      <c r="E665" s="165"/>
      <c r="F665" s="165"/>
    </row>
    <row r="666" spans="1:6" ht="12.75">
      <c r="A666" s="165"/>
      <c r="B666" s="165"/>
      <c r="C666" s="165" t="s">
        <v>189</v>
      </c>
      <c r="D666" s="85"/>
      <c r="E666" s="165"/>
      <c r="F666" s="165"/>
    </row>
    <row r="667" spans="1:6" ht="12.75">
      <c r="A667" s="165"/>
      <c r="B667" s="165"/>
      <c r="C667" s="165" t="s">
        <v>190</v>
      </c>
      <c r="D667" s="85">
        <v>407</v>
      </c>
      <c r="E667" s="165"/>
      <c r="F667" s="165"/>
    </row>
    <row r="668" spans="1:6" ht="12.75">
      <c r="A668" s="165"/>
      <c r="B668" s="165"/>
      <c r="C668" s="165" t="s">
        <v>191</v>
      </c>
      <c r="D668" s="85"/>
      <c r="E668" s="165"/>
      <c r="F668" s="165"/>
    </row>
    <row r="669" spans="1:6" ht="12.75">
      <c r="A669" s="165"/>
      <c r="B669" s="165"/>
      <c r="C669" s="165" t="s">
        <v>192</v>
      </c>
      <c r="D669" s="85"/>
      <c r="E669" s="165"/>
      <c r="F669" s="165"/>
    </row>
    <row r="670" spans="1:6" ht="12.75">
      <c r="A670" s="165"/>
      <c r="B670" s="165"/>
      <c r="C670" s="166" t="s">
        <v>193</v>
      </c>
      <c r="D670" s="167">
        <f>SUM(D665:D669)</f>
        <v>407</v>
      </c>
      <c r="E670" s="167">
        <f>SUM(E664:E668)</f>
        <v>0</v>
      </c>
      <c r="F670" s="167">
        <f>SUM(F664:F668)</f>
        <v>0</v>
      </c>
    </row>
    <row r="671" spans="1:6" ht="12.75">
      <c r="A671" s="165"/>
      <c r="B671" s="165"/>
      <c r="C671" s="165" t="s">
        <v>194</v>
      </c>
      <c r="D671" s="85"/>
      <c r="E671" s="165"/>
      <c r="F671" s="165"/>
    </row>
    <row r="672" spans="1:6" ht="12.75">
      <c r="A672" s="165"/>
      <c r="B672" s="165"/>
      <c r="C672" s="165" t="s">
        <v>195</v>
      </c>
      <c r="D672" s="85"/>
      <c r="E672" s="165"/>
      <c r="F672" s="165"/>
    </row>
    <row r="673" spans="1:6" ht="12.75">
      <c r="A673" s="165"/>
      <c r="B673" s="165"/>
      <c r="C673" s="165" t="s">
        <v>196</v>
      </c>
      <c r="D673" s="85"/>
      <c r="E673" s="165"/>
      <c r="F673" s="165"/>
    </row>
    <row r="674" spans="1:6" ht="12.75">
      <c r="A674" s="165"/>
      <c r="B674" s="165"/>
      <c r="C674" s="166" t="s">
        <v>197</v>
      </c>
      <c r="D674" s="167">
        <f>SUM(D671:D673)</f>
        <v>0</v>
      </c>
      <c r="E674" s="167">
        <f>SUM(E671:E673)</f>
        <v>0</v>
      </c>
      <c r="F674" s="167">
        <f>SUM(F671:F673)</f>
        <v>0</v>
      </c>
    </row>
    <row r="675" spans="1:6" ht="12.75">
      <c r="A675" s="165"/>
      <c r="B675" s="165"/>
      <c r="C675" s="165" t="s">
        <v>198</v>
      </c>
      <c r="D675" s="85"/>
      <c r="E675" s="165"/>
      <c r="F675" s="165"/>
    </row>
    <row r="676" spans="1:6" ht="12.75">
      <c r="A676" s="165"/>
      <c r="B676" s="165"/>
      <c r="C676" s="165" t="s">
        <v>199</v>
      </c>
      <c r="D676" s="85"/>
      <c r="E676" s="165"/>
      <c r="F676" s="165"/>
    </row>
    <row r="677" spans="1:6" ht="12.75">
      <c r="A677" s="165"/>
      <c r="B677" s="165"/>
      <c r="C677" s="166" t="s">
        <v>200</v>
      </c>
      <c r="D677" s="167">
        <f>SUM(D675:D676)</f>
        <v>0</v>
      </c>
      <c r="E677" s="167">
        <f>SUM(E675:E676)</f>
        <v>0</v>
      </c>
      <c r="F677" s="167">
        <f>SUM(F675:F676)</f>
        <v>0</v>
      </c>
    </row>
    <row r="678" spans="1:6" ht="13.5">
      <c r="A678" s="165"/>
      <c r="B678" s="165"/>
      <c r="C678" s="168" t="s">
        <v>201</v>
      </c>
      <c r="D678" s="169">
        <f>SUM(D670+D674+D677)</f>
        <v>407</v>
      </c>
      <c r="E678" s="169">
        <f>SUM(E670+E674+E677)</f>
        <v>0</v>
      </c>
      <c r="F678" s="169">
        <f>SUM(F670+F674+F677)</f>
        <v>0</v>
      </c>
    </row>
    <row r="679" spans="1:6" ht="13.5" customHeight="1">
      <c r="A679" s="259" t="s">
        <v>162</v>
      </c>
      <c r="B679" s="262"/>
      <c r="C679" s="263"/>
      <c r="D679" s="178">
        <f>SUM(D136+D212+D633+D663+D678)</f>
        <v>3220776</v>
      </c>
      <c r="E679" s="178">
        <f>SUM(E136+E212+E633+E663+E678)</f>
        <v>0</v>
      </c>
      <c r="F679" s="178">
        <f>SUM(F136+F212+F633+F663+F678)</f>
        <v>0</v>
      </c>
    </row>
    <row r="680" spans="1:6" s="179" customFormat="1" ht="12.75">
      <c r="A680" s="175"/>
      <c r="B680" s="175"/>
      <c r="C680" s="175" t="s">
        <v>17</v>
      </c>
      <c r="D680" s="178">
        <f>SUM(D635+D650+D665)</f>
        <v>839604</v>
      </c>
      <c r="E680" s="175"/>
      <c r="F680" s="175"/>
    </row>
    <row r="681" spans="1:6" s="179" customFormat="1" ht="12.75">
      <c r="A681" s="175"/>
      <c r="B681" s="175"/>
      <c r="C681" s="191" t="s">
        <v>189</v>
      </c>
      <c r="D681" s="178">
        <f aca="true" t="shared" si="6" ref="D681:D693">SUM(D636+D651+D666)</f>
        <v>236610</v>
      </c>
      <c r="E681" s="175"/>
      <c r="F681" s="175"/>
    </row>
    <row r="682" spans="1:6" s="179" customFormat="1" ht="12.75">
      <c r="A682" s="175"/>
      <c r="B682" s="175"/>
      <c r="C682" s="175" t="s">
        <v>190</v>
      </c>
      <c r="D682" s="178">
        <f t="shared" si="6"/>
        <v>820261</v>
      </c>
      <c r="E682" s="175"/>
      <c r="F682" s="175"/>
    </row>
    <row r="683" spans="1:6" s="179" customFormat="1" ht="12.75">
      <c r="A683" s="175"/>
      <c r="B683" s="175"/>
      <c r="C683" s="175" t="s">
        <v>191</v>
      </c>
      <c r="D683" s="178">
        <f t="shared" si="6"/>
        <v>44464</v>
      </c>
      <c r="E683" s="175"/>
      <c r="F683" s="175"/>
    </row>
    <row r="684" spans="1:6" s="179" customFormat="1" ht="12.75">
      <c r="A684" s="175"/>
      <c r="B684" s="175"/>
      <c r="C684" s="175" t="s">
        <v>192</v>
      </c>
      <c r="D684" s="178">
        <f t="shared" si="6"/>
        <v>425615</v>
      </c>
      <c r="E684" s="175"/>
      <c r="F684" s="175"/>
    </row>
    <row r="685" spans="1:6" s="179" customFormat="1" ht="13.5">
      <c r="A685" s="175"/>
      <c r="B685" s="175"/>
      <c r="C685" s="168" t="s">
        <v>193</v>
      </c>
      <c r="D685" s="169">
        <f t="shared" si="6"/>
        <v>2366554</v>
      </c>
      <c r="E685" s="169">
        <f>SUM(E679:E683)</f>
        <v>0</v>
      </c>
      <c r="F685" s="169">
        <f>SUM(F679:F683)</f>
        <v>0</v>
      </c>
    </row>
    <row r="686" spans="1:6" s="179" customFormat="1" ht="12.75">
      <c r="A686" s="175"/>
      <c r="B686" s="175"/>
      <c r="C686" s="175" t="s">
        <v>194</v>
      </c>
      <c r="D686" s="178">
        <f t="shared" si="6"/>
        <v>280545</v>
      </c>
      <c r="E686" s="175"/>
      <c r="F686" s="175"/>
    </row>
    <row r="687" spans="1:6" s="179" customFormat="1" ht="12.75">
      <c r="A687" s="175"/>
      <c r="B687" s="175"/>
      <c r="C687" s="175" t="s">
        <v>195</v>
      </c>
      <c r="D687" s="178">
        <f t="shared" si="6"/>
        <v>563427</v>
      </c>
      <c r="E687" s="175"/>
      <c r="F687" s="175"/>
    </row>
    <row r="688" spans="1:6" s="179" customFormat="1" ht="12.75">
      <c r="A688" s="175"/>
      <c r="B688" s="175"/>
      <c r="C688" s="175" t="s">
        <v>196</v>
      </c>
      <c r="D688" s="178">
        <f t="shared" si="6"/>
        <v>3000</v>
      </c>
      <c r="E688" s="175"/>
      <c r="F688" s="175"/>
    </row>
    <row r="689" spans="1:6" s="179" customFormat="1" ht="13.5">
      <c r="A689" s="175"/>
      <c r="B689" s="175"/>
      <c r="C689" s="168" t="s">
        <v>197</v>
      </c>
      <c r="D689" s="169">
        <f t="shared" si="6"/>
        <v>846972</v>
      </c>
      <c r="E689" s="169">
        <f>SUM(E686:E688)</f>
        <v>0</v>
      </c>
      <c r="F689" s="169">
        <f>SUM(F686:F688)</f>
        <v>0</v>
      </c>
    </row>
    <row r="690" spans="1:6" s="179" customFormat="1" ht="12.75">
      <c r="A690" s="175"/>
      <c r="B690" s="175"/>
      <c r="C690" s="175" t="s">
        <v>198</v>
      </c>
      <c r="D690" s="178">
        <f t="shared" si="6"/>
        <v>7250</v>
      </c>
      <c r="E690" s="175"/>
      <c r="F690" s="175"/>
    </row>
    <row r="691" spans="1:6" s="179" customFormat="1" ht="12.75">
      <c r="A691" s="175"/>
      <c r="B691" s="175"/>
      <c r="C691" s="175" t="s">
        <v>199</v>
      </c>
      <c r="D691" s="178">
        <f t="shared" si="6"/>
        <v>0</v>
      </c>
      <c r="E691" s="175"/>
      <c r="F691" s="175"/>
    </row>
    <row r="692" spans="1:6" s="179" customFormat="1" ht="13.5">
      <c r="A692" s="175"/>
      <c r="B692" s="175"/>
      <c r="C692" s="168" t="s">
        <v>200</v>
      </c>
      <c r="D692" s="169">
        <f t="shared" si="6"/>
        <v>7250</v>
      </c>
      <c r="E692" s="169">
        <f>SUM(E690:E691)</f>
        <v>0</v>
      </c>
      <c r="F692" s="169">
        <f>SUM(F690:F691)</f>
        <v>0</v>
      </c>
    </row>
    <row r="693" spans="1:6" s="179" customFormat="1" ht="13.5">
      <c r="A693" s="175"/>
      <c r="B693" s="175"/>
      <c r="C693" s="168" t="s">
        <v>201</v>
      </c>
      <c r="D693" s="169">
        <f t="shared" si="6"/>
        <v>3220776</v>
      </c>
      <c r="E693" s="169">
        <f>SUM(E685+E689+E692)</f>
        <v>0</v>
      </c>
      <c r="F693" s="169">
        <f>SUM(F685+F689+F692)</f>
        <v>0</v>
      </c>
    </row>
  </sheetData>
  <sheetProtection/>
  <mergeCells count="14">
    <mergeCell ref="B47:C47"/>
    <mergeCell ref="A62:C62"/>
    <mergeCell ref="A1:C1"/>
    <mergeCell ref="B2:C2"/>
    <mergeCell ref="B17:C17"/>
    <mergeCell ref="B32:C32"/>
    <mergeCell ref="B77:C77"/>
    <mergeCell ref="B92:C92"/>
    <mergeCell ref="A634:C634"/>
    <mergeCell ref="A679:C679"/>
    <mergeCell ref="B107:C107"/>
    <mergeCell ref="A122:C122"/>
    <mergeCell ref="A198:C198"/>
    <mergeCell ref="A619:C619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&amp;C&amp;"Arial CE,Félkövér"&amp;12 3.2 KIADÁSOK alakulása kiemelt előirányzatonként  &amp;R
adatok eFt-ban 
</oddHeader>
    <oddFooter>&amp;C&amp;Z&amp;F&amp;R&amp;P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103"/>
  <sheetViews>
    <sheetView view="pageBreakPreview" zoomScaleSheetLayoutView="100" zoomScalePageLayoutView="0" workbookViewId="0" topLeftCell="O76">
      <selection activeCell="Y79" sqref="Y79"/>
    </sheetView>
  </sheetViews>
  <sheetFormatPr defaultColWidth="9.00390625" defaultRowHeight="12.75"/>
  <cols>
    <col min="1" max="2" width="2.75390625" style="203" customWidth="1"/>
    <col min="3" max="17" width="2.75390625" style="192" customWidth="1"/>
    <col min="18" max="18" width="1.37890625" style="192" customWidth="1"/>
    <col min="19" max="19" width="2.75390625" style="192" hidden="1" customWidth="1"/>
    <col min="20" max="20" width="5.625" style="192" customWidth="1"/>
    <col min="21" max="21" width="2.75390625" style="192" customWidth="1"/>
    <col min="22" max="22" width="3.875" style="192" customWidth="1"/>
    <col min="23" max="23" width="8.875" style="192" customWidth="1"/>
    <col min="24" max="24" width="8.375" style="192" customWidth="1"/>
    <col min="25" max="25" width="8.875" style="192" customWidth="1"/>
    <col min="26" max="26" width="7.875" style="192" customWidth="1"/>
    <col min="27" max="27" width="9.375" style="205" customWidth="1"/>
    <col min="28" max="28" width="8.875" style="192" customWidth="1"/>
    <col min="29" max="29" width="10.125" style="192" customWidth="1"/>
    <col min="30" max="30" width="9.75390625" style="192" customWidth="1"/>
    <col min="31" max="31" width="10.75390625" style="192" customWidth="1"/>
    <col min="32" max="32" width="13.625" style="192" customWidth="1"/>
    <col min="33" max="33" width="11.75390625" style="192" customWidth="1"/>
    <col min="34" max="34" width="10.00390625" style="205" customWidth="1"/>
    <col min="35" max="36" width="11.75390625" style="192" customWidth="1"/>
    <col min="37" max="37" width="10.625" style="192" customWidth="1"/>
    <col min="38" max="44" width="2.75390625" style="192" customWidth="1"/>
    <col min="45" max="16384" width="9.125" style="192" customWidth="1"/>
  </cols>
  <sheetData>
    <row r="1" spans="1:37" ht="15.75" customHeight="1">
      <c r="A1" s="271" t="s">
        <v>272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</row>
    <row r="2" spans="1:37" ht="14.25" customHeight="1">
      <c r="A2" s="273" t="s">
        <v>273</v>
      </c>
      <c r="B2" s="274"/>
      <c r="C2" s="279" t="s">
        <v>274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5" t="s">
        <v>275</v>
      </c>
      <c r="V2" s="280"/>
      <c r="W2" s="286" t="s">
        <v>276</v>
      </c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</row>
    <row r="3" spans="1:37" ht="12.75" customHeight="1">
      <c r="A3" s="275"/>
      <c r="B3" s="276"/>
      <c r="C3" s="281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1"/>
      <c r="V3" s="282"/>
      <c r="W3" s="286" t="s">
        <v>10</v>
      </c>
      <c r="X3" s="288"/>
      <c r="Y3" s="288"/>
      <c r="Z3" s="288"/>
      <c r="AA3" s="289" t="s">
        <v>277</v>
      </c>
      <c r="AB3" s="291" t="s">
        <v>278</v>
      </c>
      <c r="AC3" s="291" t="s">
        <v>279</v>
      </c>
      <c r="AD3" s="293" t="s">
        <v>1</v>
      </c>
      <c r="AE3" s="291" t="s">
        <v>280</v>
      </c>
      <c r="AF3" s="291" t="s">
        <v>281</v>
      </c>
      <c r="AG3" s="291" t="s">
        <v>282</v>
      </c>
      <c r="AH3" s="298" t="s">
        <v>4</v>
      </c>
      <c r="AI3" s="291" t="s">
        <v>283</v>
      </c>
      <c r="AJ3" s="291" t="s">
        <v>284</v>
      </c>
      <c r="AK3" s="291" t="s">
        <v>37</v>
      </c>
    </row>
    <row r="4" spans="1:37" ht="94.5" customHeight="1">
      <c r="A4" s="277"/>
      <c r="B4" s="278"/>
      <c r="C4" s="283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3"/>
      <c r="V4" s="284"/>
      <c r="W4" s="193" t="s">
        <v>285</v>
      </c>
      <c r="X4" s="193" t="s">
        <v>286</v>
      </c>
      <c r="Y4" s="193" t="s">
        <v>287</v>
      </c>
      <c r="Z4" s="193" t="s">
        <v>288</v>
      </c>
      <c r="AA4" s="290"/>
      <c r="AB4" s="292"/>
      <c r="AC4" s="292"/>
      <c r="AD4" s="292"/>
      <c r="AE4" s="292"/>
      <c r="AF4" s="292"/>
      <c r="AG4" s="292"/>
      <c r="AH4" s="290"/>
      <c r="AI4" s="292"/>
      <c r="AJ4" s="292"/>
      <c r="AK4" s="292"/>
    </row>
    <row r="5" spans="1:37" ht="13.5">
      <c r="A5" s="294" t="s">
        <v>7</v>
      </c>
      <c r="B5" s="295"/>
      <c r="C5" s="296" t="s">
        <v>8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6" t="s">
        <v>207</v>
      </c>
      <c r="V5" s="297"/>
      <c r="W5" s="195" t="s">
        <v>9</v>
      </c>
      <c r="X5" s="194" t="s">
        <v>210</v>
      </c>
      <c r="Y5" s="195" t="s">
        <v>219</v>
      </c>
      <c r="Z5" s="194" t="s">
        <v>289</v>
      </c>
      <c r="AA5" s="196" t="s">
        <v>290</v>
      </c>
      <c r="AB5" s="194" t="s">
        <v>291</v>
      </c>
      <c r="AC5" s="195" t="s">
        <v>292</v>
      </c>
      <c r="AD5" s="194" t="s">
        <v>293</v>
      </c>
      <c r="AE5" s="195" t="s">
        <v>294</v>
      </c>
      <c r="AF5" s="195" t="s">
        <v>295</v>
      </c>
      <c r="AG5" s="195" t="s">
        <v>296</v>
      </c>
      <c r="AH5" s="196" t="s">
        <v>297</v>
      </c>
      <c r="AI5" s="195" t="s">
        <v>298</v>
      </c>
      <c r="AJ5" s="195" t="s">
        <v>299</v>
      </c>
      <c r="AK5" s="195" t="s">
        <v>300</v>
      </c>
    </row>
    <row r="6" spans="1:37" ht="19.5" customHeight="1" hidden="1">
      <c r="A6" s="299" t="s">
        <v>301</v>
      </c>
      <c r="B6" s="300"/>
      <c r="C6" s="301" t="s">
        <v>302</v>
      </c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3" t="s">
        <v>303</v>
      </c>
      <c r="V6" s="304"/>
      <c r="W6" s="197">
        <v>172276</v>
      </c>
      <c r="X6" s="197">
        <v>239496</v>
      </c>
      <c r="Y6" s="197">
        <v>22693</v>
      </c>
      <c r="Z6" s="197">
        <v>19099</v>
      </c>
      <c r="AA6" s="198">
        <f aca="true" t="shared" si="0" ref="AA6:AA23">SUM(W6:Z6)</f>
        <v>453564</v>
      </c>
      <c r="AB6" s="197">
        <v>131022</v>
      </c>
      <c r="AC6" s="197">
        <v>33608</v>
      </c>
      <c r="AD6" s="197">
        <v>6145</v>
      </c>
      <c r="AE6" s="197">
        <v>111961</v>
      </c>
      <c r="AF6" s="197">
        <v>1488</v>
      </c>
      <c r="AG6" s="197">
        <v>881</v>
      </c>
      <c r="AH6" s="198">
        <f>SUM(AA6:AG6)</f>
        <v>738669</v>
      </c>
      <c r="AI6" s="197">
        <v>2520</v>
      </c>
      <c r="AJ6" s="197"/>
      <c r="AK6" s="199">
        <f>SUM(AH6:AJ6)</f>
        <v>741189</v>
      </c>
    </row>
    <row r="7" spans="1:37" ht="19.5" customHeight="1" hidden="1">
      <c r="A7" s="299" t="s">
        <v>304</v>
      </c>
      <c r="B7" s="300"/>
      <c r="C7" s="301" t="s">
        <v>305</v>
      </c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5" t="s">
        <v>306</v>
      </c>
      <c r="V7" s="305"/>
      <c r="W7" s="197"/>
      <c r="X7" s="197"/>
      <c r="Y7" s="197"/>
      <c r="Z7" s="197"/>
      <c r="AA7" s="198">
        <f t="shared" si="0"/>
        <v>0</v>
      </c>
      <c r="AB7" s="197"/>
      <c r="AC7" s="197"/>
      <c r="AD7" s="197"/>
      <c r="AE7" s="197"/>
      <c r="AF7" s="197"/>
      <c r="AG7" s="197"/>
      <c r="AH7" s="198">
        <f aca="true" t="shared" si="1" ref="AH7:AH70">SUM(AA7:AG7)</f>
        <v>0</v>
      </c>
      <c r="AI7" s="197"/>
      <c r="AJ7" s="197"/>
      <c r="AK7" s="199">
        <f aca="true" t="shared" si="2" ref="AK7:AK70">SUM(AH7:AJ7)</f>
        <v>0</v>
      </c>
    </row>
    <row r="8" spans="1:37" ht="19.5" customHeight="1" hidden="1">
      <c r="A8" s="299" t="s">
        <v>307</v>
      </c>
      <c r="B8" s="300"/>
      <c r="C8" s="301" t="s">
        <v>308</v>
      </c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5" t="s">
        <v>309</v>
      </c>
      <c r="V8" s="305"/>
      <c r="W8" s="197"/>
      <c r="X8" s="197"/>
      <c r="Y8" s="197"/>
      <c r="Z8" s="197"/>
      <c r="AA8" s="198">
        <f t="shared" si="0"/>
        <v>0</v>
      </c>
      <c r="AB8" s="197"/>
      <c r="AC8" s="197"/>
      <c r="AD8" s="197"/>
      <c r="AE8" s="197">
        <v>7225</v>
      </c>
      <c r="AF8" s="197"/>
      <c r="AG8" s="197"/>
      <c r="AH8" s="198">
        <f t="shared" si="1"/>
        <v>7225</v>
      </c>
      <c r="AI8" s="197"/>
      <c r="AJ8" s="197"/>
      <c r="AK8" s="199">
        <f t="shared" si="2"/>
        <v>7225</v>
      </c>
    </row>
    <row r="9" spans="1:37" ht="27.75" customHeight="1" hidden="1">
      <c r="A9" s="299" t="s">
        <v>310</v>
      </c>
      <c r="B9" s="300"/>
      <c r="C9" s="306" t="s">
        <v>311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5" t="s">
        <v>312</v>
      </c>
      <c r="V9" s="305"/>
      <c r="W9" s="197">
        <v>4000</v>
      </c>
      <c r="X9" s="197"/>
      <c r="Y9" s="197"/>
      <c r="Z9" s="197">
        <v>339</v>
      </c>
      <c r="AA9" s="198">
        <f t="shared" si="0"/>
        <v>4339</v>
      </c>
      <c r="AB9" s="197">
        <v>3186</v>
      </c>
      <c r="AC9" s="197">
        <v>1802</v>
      </c>
      <c r="AD9" s="197"/>
      <c r="AE9" s="197"/>
      <c r="AF9" s="197"/>
      <c r="AG9" s="197"/>
      <c r="AH9" s="198">
        <f t="shared" si="1"/>
        <v>9327</v>
      </c>
      <c r="AI9" s="197"/>
      <c r="AJ9" s="197"/>
      <c r="AK9" s="199">
        <f t="shared" si="2"/>
        <v>9327</v>
      </c>
    </row>
    <row r="10" spans="1:37" ht="19.5" customHeight="1" hidden="1">
      <c r="A10" s="299" t="s">
        <v>313</v>
      </c>
      <c r="B10" s="300"/>
      <c r="C10" s="306" t="s">
        <v>314</v>
      </c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5" t="s">
        <v>315</v>
      </c>
      <c r="V10" s="305"/>
      <c r="W10" s="197"/>
      <c r="X10" s="197"/>
      <c r="Y10" s="197"/>
      <c r="Z10" s="197"/>
      <c r="AA10" s="198">
        <f t="shared" si="0"/>
        <v>0</v>
      </c>
      <c r="AB10" s="197"/>
      <c r="AC10" s="197"/>
      <c r="AD10" s="197"/>
      <c r="AE10" s="197"/>
      <c r="AF10" s="197"/>
      <c r="AG10" s="197"/>
      <c r="AH10" s="198">
        <f t="shared" si="1"/>
        <v>0</v>
      </c>
      <c r="AI10" s="197"/>
      <c r="AJ10" s="197"/>
      <c r="AK10" s="199">
        <f t="shared" si="2"/>
        <v>0</v>
      </c>
    </row>
    <row r="11" spans="1:37" ht="19.5" customHeight="1" hidden="1">
      <c r="A11" s="299" t="s">
        <v>316</v>
      </c>
      <c r="B11" s="300"/>
      <c r="C11" s="306" t="s">
        <v>317</v>
      </c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5" t="s">
        <v>318</v>
      </c>
      <c r="V11" s="305"/>
      <c r="W11" s="197">
        <v>354</v>
      </c>
      <c r="X11" s="197">
        <v>7820</v>
      </c>
      <c r="Y11" s="197"/>
      <c r="Z11" s="197">
        <v>319</v>
      </c>
      <c r="AA11" s="198">
        <f t="shared" si="0"/>
        <v>8493</v>
      </c>
      <c r="AB11" s="197"/>
      <c r="AC11" s="197">
        <v>465</v>
      </c>
      <c r="AD11" s="197">
        <v>184</v>
      </c>
      <c r="AE11" s="197"/>
      <c r="AF11" s="197"/>
      <c r="AG11" s="197"/>
      <c r="AH11" s="198">
        <f t="shared" si="1"/>
        <v>9142</v>
      </c>
      <c r="AI11" s="197"/>
      <c r="AJ11" s="197"/>
      <c r="AK11" s="199">
        <f t="shared" si="2"/>
        <v>9142</v>
      </c>
    </row>
    <row r="12" spans="1:37" ht="19.5" customHeight="1" hidden="1">
      <c r="A12" s="299" t="s">
        <v>319</v>
      </c>
      <c r="B12" s="300"/>
      <c r="C12" s="306" t="s">
        <v>320</v>
      </c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5" t="s">
        <v>321</v>
      </c>
      <c r="V12" s="305"/>
      <c r="W12" s="197">
        <v>612</v>
      </c>
      <c r="X12" s="197"/>
      <c r="Y12" s="197"/>
      <c r="Z12" s="197"/>
      <c r="AA12" s="198">
        <f t="shared" si="0"/>
        <v>612</v>
      </c>
      <c r="AB12" s="197"/>
      <c r="AC12" s="197"/>
      <c r="AD12" s="197"/>
      <c r="AE12" s="197">
        <v>7478</v>
      </c>
      <c r="AF12" s="197"/>
      <c r="AG12" s="197"/>
      <c r="AH12" s="198">
        <f t="shared" si="1"/>
        <v>8090</v>
      </c>
      <c r="AI12" s="197">
        <v>60</v>
      </c>
      <c r="AJ12" s="197"/>
      <c r="AK12" s="199">
        <f t="shared" si="2"/>
        <v>8150</v>
      </c>
    </row>
    <row r="13" spans="1:37" ht="19.5" customHeight="1" hidden="1">
      <c r="A13" s="299" t="s">
        <v>322</v>
      </c>
      <c r="B13" s="300"/>
      <c r="C13" s="306" t="s">
        <v>323</v>
      </c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8" t="s">
        <v>324</v>
      </c>
      <c r="V13" s="309"/>
      <c r="W13" s="197"/>
      <c r="X13" s="197"/>
      <c r="Y13" s="197"/>
      <c r="Z13" s="197"/>
      <c r="AA13" s="198">
        <f t="shared" si="0"/>
        <v>0</v>
      </c>
      <c r="AB13" s="197"/>
      <c r="AC13" s="197"/>
      <c r="AD13" s="197"/>
      <c r="AE13" s="197"/>
      <c r="AF13" s="197"/>
      <c r="AG13" s="197"/>
      <c r="AH13" s="198">
        <f t="shared" si="1"/>
        <v>0</v>
      </c>
      <c r="AI13" s="197"/>
      <c r="AJ13" s="197"/>
      <c r="AK13" s="199">
        <f t="shared" si="2"/>
        <v>0</v>
      </c>
    </row>
    <row r="14" spans="1:37" ht="19.5" customHeight="1" hidden="1">
      <c r="A14" s="299" t="s">
        <v>325</v>
      </c>
      <c r="B14" s="300"/>
      <c r="C14" s="310" t="s">
        <v>326</v>
      </c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05" t="s">
        <v>327</v>
      </c>
      <c r="V14" s="305"/>
      <c r="W14" s="197">
        <v>670</v>
      </c>
      <c r="X14" s="197">
        <v>102</v>
      </c>
      <c r="Y14" s="197">
        <v>248</v>
      </c>
      <c r="Z14" s="197">
        <v>51</v>
      </c>
      <c r="AA14" s="198">
        <f t="shared" si="0"/>
        <v>1071</v>
      </c>
      <c r="AB14" s="197">
        <v>900</v>
      </c>
      <c r="AC14" s="197"/>
      <c r="AD14" s="197"/>
      <c r="AE14" s="197">
        <v>384</v>
      </c>
      <c r="AF14" s="197"/>
      <c r="AG14" s="197"/>
      <c r="AH14" s="198">
        <f t="shared" si="1"/>
        <v>2355</v>
      </c>
      <c r="AI14" s="197"/>
      <c r="AJ14" s="197"/>
      <c r="AK14" s="199">
        <f t="shared" si="2"/>
        <v>2355</v>
      </c>
    </row>
    <row r="15" spans="1:37" ht="19.5" customHeight="1" hidden="1">
      <c r="A15" s="299" t="s">
        <v>328</v>
      </c>
      <c r="B15" s="300"/>
      <c r="C15" s="310" t="s">
        <v>329</v>
      </c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05" t="s">
        <v>330</v>
      </c>
      <c r="V15" s="305"/>
      <c r="W15" s="197"/>
      <c r="X15" s="197"/>
      <c r="Y15" s="197"/>
      <c r="Z15" s="197"/>
      <c r="AA15" s="198">
        <f t="shared" si="0"/>
        <v>0</v>
      </c>
      <c r="AB15" s="197"/>
      <c r="AC15" s="197"/>
      <c r="AD15" s="197"/>
      <c r="AE15" s="197"/>
      <c r="AF15" s="197"/>
      <c r="AG15" s="197"/>
      <c r="AH15" s="198">
        <f t="shared" si="1"/>
        <v>0</v>
      </c>
      <c r="AI15" s="197"/>
      <c r="AJ15" s="197"/>
      <c r="AK15" s="199">
        <f t="shared" si="2"/>
        <v>0</v>
      </c>
    </row>
    <row r="16" spans="1:37" ht="19.5" customHeight="1" hidden="1">
      <c r="A16" s="299" t="s">
        <v>331</v>
      </c>
      <c r="B16" s="300"/>
      <c r="C16" s="310" t="s">
        <v>332</v>
      </c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05" t="s">
        <v>333</v>
      </c>
      <c r="V16" s="305"/>
      <c r="W16" s="197"/>
      <c r="X16" s="197"/>
      <c r="Y16" s="197"/>
      <c r="Z16" s="197"/>
      <c r="AA16" s="198">
        <f t="shared" si="0"/>
        <v>0</v>
      </c>
      <c r="AB16" s="197"/>
      <c r="AC16" s="197"/>
      <c r="AD16" s="197"/>
      <c r="AE16" s="197"/>
      <c r="AF16" s="197"/>
      <c r="AG16" s="197"/>
      <c r="AH16" s="198">
        <f t="shared" si="1"/>
        <v>0</v>
      </c>
      <c r="AI16" s="197"/>
      <c r="AJ16" s="197"/>
      <c r="AK16" s="199">
        <f t="shared" si="2"/>
        <v>0</v>
      </c>
    </row>
    <row r="17" spans="1:37" s="200" customFormat="1" ht="19.5" customHeight="1" hidden="1">
      <c r="A17" s="299" t="s">
        <v>334</v>
      </c>
      <c r="B17" s="300"/>
      <c r="C17" s="310" t="s">
        <v>335</v>
      </c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05" t="s">
        <v>336</v>
      </c>
      <c r="V17" s="305"/>
      <c r="W17" s="197"/>
      <c r="X17" s="197"/>
      <c r="Y17" s="197"/>
      <c r="Z17" s="197"/>
      <c r="AA17" s="198">
        <f t="shared" si="0"/>
        <v>0</v>
      </c>
      <c r="AB17" s="197"/>
      <c r="AC17" s="197"/>
      <c r="AD17" s="197"/>
      <c r="AE17" s="197">
        <v>198</v>
      </c>
      <c r="AF17" s="197"/>
      <c r="AG17" s="197"/>
      <c r="AH17" s="198">
        <f t="shared" si="1"/>
        <v>198</v>
      </c>
      <c r="AI17" s="197"/>
      <c r="AJ17" s="197"/>
      <c r="AK17" s="199">
        <f t="shared" si="2"/>
        <v>198</v>
      </c>
    </row>
    <row r="18" spans="1:37" s="200" customFormat="1" ht="19.5" customHeight="1" hidden="1">
      <c r="A18" s="299" t="s">
        <v>337</v>
      </c>
      <c r="B18" s="300"/>
      <c r="C18" s="310" t="s">
        <v>338</v>
      </c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05" t="s">
        <v>339</v>
      </c>
      <c r="V18" s="305"/>
      <c r="W18" s="197"/>
      <c r="X18" s="197"/>
      <c r="Y18" s="197"/>
      <c r="Z18" s="197"/>
      <c r="AA18" s="198">
        <f t="shared" si="0"/>
        <v>0</v>
      </c>
      <c r="AB18" s="197"/>
      <c r="AC18" s="197"/>
      <c r="AD18" s="197"/>
      <c r="AE18" s="197">
        <v>4266</v>
      </c>
      <c r="AF18" s="197"/>
      <c r="AG18" s="197"/>
      <c r="AH18" s="198">
        <f t="shared" si="1"/>
        <v>4266</v>
      </c>
      <c r="AI18" s="197"/>
      <c r="AJ18" s="197"/>
      <c r="AK18" s="199">
        <f t="shared" si="2"/>
        <v>4266</v>
      </c>
    </row>
    <row r="19" spans="1:37" s="200" customFormat="1" ht="25.5" customHeight="1">
      <c r="A19" s="312" t="s">
        <v>340</v>
      </c>
      <c r="B19" s="313"/>
      <c r="C19" s="314" t="s">
        <v>341</v>
      </c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6" t="s">
        <v>342</v>
      </c>
      <c r="V19" s="316"/>
      <c r="W19" s="199">
        <f>SUM(W6:W18)</f>
        <v>177912</v>
      </c>
      <c r="X19" s="199">
        <f>SUM(X6:X18)</f>
        <v>247418</v>
      </c>
      <c r="Y19" s="199">
        <f>SUM(Y6:Y18)</f>
        <v>22941</v>
      </c>
      <c r="Z19" s="199">
        <f>SUM(Z6:Z18)</f>
        <v>19808</v>
      </c>
      <c r="AA19" s="198">
        <f t="shared" si="0"/>
        <v>468079</v>
      </c>
      <c r="AB19" s="199">
        <f>SUM(AB6:AB18)</f>
        <v>135108</v>
      </c>
      <c r="AC19" s="199">
        <f aca="true" t="shared" si="3" ref="AC19:AJ19">SUM(AC6:AC18)</f>
        <v>35875</v>
      </c>
      <c r="AD19" s="199">
        <f t="shared" si="3"/>
        <v>6329</v>
      </c>
      <c r="AE19" s="199">
        <f t="shared" si="3"/>
        <v>131512</v>
      </c>
      <c r="AF19" s="199">
        <f t="shared" si="3"/>
        <v>1488</v>
      </c>
      <c r="AG19" s="199">
        <f t="shared" si="3"/>
        <v>881</v>
      </c>
      <c r="AH19" s="198">
        <f t="shared" si="3"/>
        <v>779272</v>
      </c>
      <c r="AI19" s="199">
        <f t="shared" si="3"/>
        <v>2580</v>
      </c>
      <c r="AJ19" s="199">
        <f t="shared" si="3"/>
        <v>0</v>
      </c>
      <c r="AK19" s="199">
        <f t="shared" si="2"/>
        <v>781852</v>
      </c>
    </row>
    <row r="20" spans="1:37" ht="19.5" customHeight="1">
      <c r="A20" s="299" t="s">
        <v>343</v>
      </c>
      <c r="B20" s="300"/>
      <c r="C20" s="310" t="s">
        <v>344</v>
      </c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05" t="s">
        <v>345</v>
      </c>
      <c r="V20" s="305"/>
      <c r="W20" s="197"/>
      <c r="X20" s="197"/>
      <c r="Y20" s="197"/>
      <c r="Z20" s="197"/>
      <c r="AA20" s="198">
        <f t="shared" si="0"/>
        <v>0</v>
      </c>
      <c r="AB20" s="197"/>
      <c r="AC20" s="197"/>
      <c r="AD20" s="197"/>
      <c r="AE20" s="197">
        <v>19110</v>
      </c>
      <c r="AF20" s="197"/>
      <c r="AG20" s="197">
        <v>16989</v>
      </c>
      <c r="AH20" s="198">
        <f t="shared" si="1"/>
        <v>36099</v>
      </c>
      <c r="AI20" s="197">
        <v>10080</v>
      </c>
      <c r="AJ20" s="197"/>
      <c r="AK20" s="199">
        <f t="shared" si="2"/>
        <v>46179</v>
      </c>
    </row>
    <row r="21" spans="1:37" ht="29.25" customHeight="1">
      <c r="A21" s="299" t="s">
        <v>346</v>
      </c>
      <c r="B21" s="300"/>
      <c r="C21" s="310" t="s">
        <v>347</v>
      </c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05" t="s">
        <v>348</v>
      </c>
      <c r="V21" s="305"/>
      <c r="W21" s="197"/>
      <c r="X21" s="197"/>
      <c r="Y21" s="197"/>
      <c r="Z21" s="197"/>
      <c r="AA21" s="198">
        <f t="shared" si="0"/>
        <v>0</v>
      </c>
      <c r="AB21" s="197"/>
      <c r="AC21" s="197"/>
      <c r="AD21" s="197"/>
      <c r="AE21" s="197"/>
      <c r="AF21" s="197"/>
      <c r="AG21" s="197"/>
      <c r="AH21" s="198">
        <f t="shared" si="1"/>
        <v>0</v>
      </c>
      <c r="AI21" s="197"/>
      <c r="AJ21" s="197"/>
      <c r="AK21" s="199">
        <f t="shared" si="2"/>
        <v>0</v>
      </c>
    </row>
    <row r="22" spans="1:37" ht="19.5" customHeight="1">
      <c r="A22" s="299" t="s">
        <v>349</v>
      </c>
      <c r="B22" s="300"/>
      <c r="C22" s="317" t="s">
        <v>350</v>
      </c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05" t="s">
        <v>351</v>
      </c>
      <c r="V22" s="305"/>
      <c r="W22" s="197">
        <v>1207</v>
      </c>
      <c r="X22" s="197">
        <v>1675</v>
      </c>
      <c r="Y22" s="197">
        <v>942</v>
      </c>
      <c r="Z22" s="197">
        <v>0</v>
      </c>
      <c r="AA22" s="198">
        <f t="shared" si="0"/>
        <v>3824</v>
      </c>
      <c r="AB22" s="197">
        <v>4348</v>
      </c>
      <c r="AC22" s="197">
        <v>150</v>
      </c>
      <c r="AD22" s="197"/>
      <c r="AE22" s="197">
        <v>3251</v>
      </c>
      <c r="AF22" s="197"/>
      <c r="AG22" s="197"/>
      <c r="AH22" s="198">
        <f t="shared" si="1"/>
        <v>11573</v>
      </c>
      <c r="AI22" s="197"/>
      <c r="AJ22" s="197"/>
      <c r="AK22" s="199">
        <f t="shared" si="2"/>
        <v>11573</v>
      </c>
    </row>
    <row r="23" spans="1:37" ht="19.5" customHeight="1">
      <c r="A23" s="312" t="s">
        <v>352</v>
      </c>
      <c r="B23" s="313"/>
      <c r="C23" s="319" t="s">
        <v>353</v>
      </c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16" t="s">
        <v>354</v>
      </c>
      <c r="V23" s="316"/>
      <c r="W23" s="199">
        <v>1207</v>
      </c>
      <c r="X23" s="199">
        <v>1675</v>
      </c>
      <c r="Y23" s="199">
        <v>942</v>
      </c>
      <c r="Z23" s="199">
        <v>0</v>
      </c>
      <c r="AA23" s="198">
        <f t="shared" si="0"/>
        <v>3824</v>
      </c>
      <c r="AB23" s="199">
        <f>SUM(AB20:AB22)</f>
        <v>4348</v>
      </c>
      <c r="AC23" s="199">
        <v>150</v>
      </c>
      <c r="AD23" s="199">
        <f aca="true" t="shared" si="4" ref="AD23:AJ23">SUM(AD20:AD22)</f>
        <v>0</v>
      </c>
      <c r="AE23" s="199">
        <v>22361</v>
      </c>
      <c r="AF23" s="199">
        <f t="shared" si="4"/>
        <v>0</v>
      </c>
      <c r="AG23" s="199">
        <f t="shared" si="4"/>
        <v>16989</v>
      </c>
      <c r="AH23" s="198">
        <f t="shared" si="4"/>
        <v>47672</v>
      </c>
      <c r="AI23" s="199">
        <f t="shared" si="4"/>
        <v>10080</v>
      </c>
      <c r="AJ23" s="199">
        <f t="shared" si="4"/>
        <v>0</v>
      </c>
      <c r="AK23" s="199">
        <f t="shared" si="2"/>
        <v>57752</v>
      </c>
    </row>
    <row r="24" spans="1:37" ht="19.5" customHeight="1">
      <c r="A24" s="312" t="s">
        <v>355</v>
      </c>
      <c r="B24" s="313"/>
      <c r="C24" s="314" t="s">
        <v>356</v>
      </c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6" t="s">
        <v>357</v>
      </c>
      <c r="V24" s="316"/>
      <c r="W24" s="199">
        <f>SUM(W19+W23)</f>
        <v>179119</v>
      </c>
      <c r="X24" s="199">
        <f aca="true" t="shared" si="5" ref="X24:AK24">SUM(X19+X23)</f>
        <v>249093</v>
      </c>
      <c r="Y24" s="199">
        <f t="shared" si="5"/>
        <v>23883</v>
      </c>
      <c r="Z24" s="199">
        <f t="shared" si="5"/>
        <v>19808</v>
      </c>
      <c r="AA24" s="199">
        <f t="shared" si="5"/>
        <v>471903</v>
      </c>
      <c r="AB24" s="199">
        <f t="shared" si="5"/>
        <v>139456</v>
      </c>
      <c r="AC24" s="199">
        <f t="shared" si="5"/>
        <v>36025</v>
      </c>
      <c r="AD24" s="199">
        <f t="shared" si="5"/>
        <v>6329</v>
      </c>
      <c r="AE24" s="199">
        <f t="shared" si="5"/>
        <v>153873</v>
      </c>
      <c r="AF24" s="199">
        <f t="shared" si="5"/>
        <v>1488</v>
      </c>
      <c r="AG24" s="199">
        <f t="shared" si="5"/>
        <v>17870</v>
      </c>
      <c r="AH24" s="199">
        <f t="shared" si="5"/>
        <v>826944</v>
      </c>
      <c r="AI24" s="199">
        <f t="shared" si="5"/>
        <v>12660</v>
      </c>
      <c r="AJ24" s="199">
        <f t="shared" si="5"/>
        <v>0</v>
      </c>
      <c r="AK24" s="199">
        <f t="shared" si="5"/>
        <v>839604</v>
      </c>
    </row>
    <row r="25" spans="1:37" s="201" customFormat="1" ht="27.75" customHeight="1">
      <c r="A25" s="312" t="s">
        <v>358</v>
      </c>
      <c r="B25" s="313"/>
      <c r="C25" s="319" t="s">
        <v>359</v>
      </c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16" t="s">
        <v>360</v>
      </c>
      <c r="V25" s="316"/>
      <c r="W25" s="199">
        <v>53968</v>
      </c>
      <c r="X25" s="199">
        <v>72050</v>
      </c>
      <c r="Y25" s="199">
        <v>6381</v>
      </c>
      <c r="Z25" s="199">
        <v>5334</v>
      </c>
      <c r="AA25" s="198">
        <f>SUM(W25:Z25)</f>
        <v>137733</v>
      </c>
      <c r="AB25" s="199">
        <v>37410</v>
      </c>
      <c r="AC25" s="199">
        <v>9686</v>
      </c>
      <c r="AD25" s="199">
        <v>1544</v>
      </c>
      <c r="AE25" s="199">
        <v>41706</v>
      </c>
      <c r="AF25" s="199">
        <v>402</v>
      </c>
      <c r="AG25" s="199">
        <v>4706</v>
      </c>
      <c r="AH25" s="198">
        <f t="shared" si="1"/>
        <v>233187</v>
      </c>
      <c r="AI25" s="199">
        <v>3423</v>
      </c>
      <c r="AJ25" s="199"/>
      <c r="AK25" s="199">
        <f t="shared" si="2"/>
        <v>236610</v>
      </c>
    </row>
    <row r="26" spans="1:37" ht="19.5" customHeight="1">
      <c r="A26" s="299" t="s">
        <v>361</v>
      </c>
      <c r="B26" s="300"/>
      <c r="C26" s="310" t="s">
        <v>362</v>
      </c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05" t="s">
        <v>363</v>
      </c>
      <c r="V26" s="305"/>
      <c r="W26" s="197">
        <v>2614</v>
      </c>
      <c r="X26" s="197">
        <v>25</v>
      </c>
      <c r="Y26" s="197">
        <v>2720</v>
      </c>
      <c r="Z26" s="197">
        <v>258</v>
      </c>
      <c r="AA26" s="198">
        <f aca="true" t="shared" si="6" ref="AA26:AA49">SUM(W26:Z26)</f>
        <v>5617</v>
      </c>
      <c r="AB26" s="197">
        <v>7085</v>
      </c>
      <c r="AC26" s="197">
        <v>3240</v>
      </c>
      <c r="AD26" s="197">
        <v>11</v>
      </c>
      <c r="AE26" s="197">
        <v>920</v>
      </c>
      <c r="AF26" s="197"/>
      <c r="AG26" s="197">
        <v>500</v>
      </c>
      <c r="AH26" s="198">
        <f t="shared" si="1"/>
        <v>17373</v>
      </c>
      <c r="AI26" s="197"/>
      <c r="AJ26" s="197"/>
      <c r="AK26" s="199">
        <f t="shared" si="2"/>
        <v>17373</v>
      </c>
    </row>
    <row r="27" spans="1:37" ht="19.5" customHeight="1">
      <c r="A27" s="299" t="s">
        <v>364</v>
      </c>
      <c r="B27" s="300"/>
      <c r="C27" s="310" t="s">
        <v>365</v>
      </c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05" t="s">
        <v>366</v>
      </c>
      <c r="V27" s="305"/>
      <c r="W27" s="197">
        <v>180057</v>
      </c>
      <c r="X27" s="197">
        <v>925</v>
      </c>
      <c r="Y27" s="197">
        <v>520</v>
      </c>
      <c r="Z27" s="197">
        <v>480</v>
      </c>
      <c r="AA27" s="198">
        <f t="shared" si="6"/>
        <v>181982</v>
      </c>
      <c r="AB27" s="197">
        <v>9980</v>
      </c>
      <c r="AC27" s="197">
        <v>2850</v>
      </c>
      <c r="AD27" s="197">
        <v>788</v>
      </c>
      <c r="AE27" s="197">
        <v>5440</v>
      </c>
      <c r="AF27" s="197"/>
      <c r="AG27" s="197">
        <v>4798</v>
      </c>
      <c r="AH27" s="198">
        <f t="shared" si="1"/>
        <v>205838</v>
      </c>
      <c r="AI27" s="197">
        <v>130</v>
      </c>
      <c r="AJ27" s="197">
        <v>90</v>
      </c>
      <c r="AK27" s="199">
        <f t="shared" si="2"/>
        <v>206058</v>
      </c>
    </row>
    <row r="28" spans="1:37" ht="19.5" customHeight="1">
      <c r="A28" s="299" t="s">
        <v>367</v>
      </c>
      <c r="B28" s="300"/>
      <c r="C28" s="310" t="s">
        <v>368</v>
      </c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05" t="s">
        <v>369</v>
      </c>
      <c r="V28" s="305"/>
      <c r="W28" s="197"/>
      <c r="X28" s="197"/>
      <c r="Y28" s="197"/>
      <c r="Z28" s="197"/>
      <c r="AA28" s="198">
        <f t="shared" si="6"/>
        <v>0</v>
      </c>
      <c r="AB28" s="197"/>
      <c r="AC28" s="197"/>
      <c r="AD28" s="197">
        <v>81</v>
      </c>
      <c r="AE28" s="197">
        <v>410</v>
      </c>
      <c r="AF28" s="197"/>
      <c r="AG28" s="197"/>
      <c r="AH28" s="198">
        <f t="shared" si="1"/>
        <v>491</v>
      </c>
      <c r="AI28" s="197"/>
      <c r="AJ28" s="197"/>
      <c r="AK28" s="199">
        <f t="shared" si="2"/>
        <v>491</v>
      </c>
    </row>
    <row r="29" spans="1:37" ht="19.5" customHeight="1">
      <c r="A29" s="312" t="s">
        <v>370</v>
      </c>
      <c r="B29" s="313"/>
      <c r="C29" s="319" t="s">
        <v>371</v>
      </c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16" t="s">
        <v>372</v>
      </c>
      <c r="V29" s="316"/>
      <c r="W29" s="198">
        <f aca="true" t="shared" si="7" ref="W29:AJ29">SUM(W26:W28)</f>
        <v>182671</v>
      </c>
      <c r="X29" s="198">
        <f t="shared" si="7"/>
        <v>950</v>
      </c>
      <c r="Y29" s="198">
        <f t="shared" si="7"/>
        <v>3240</v>
      </c>
      <c r="Z29" s="198">
        <f t="shared" si="7"/>
        <v>738</v>
      </c>
      <c r="AA29" s="198">
        <f t="shared" si="7"/>
        <v>187599</v>
      </c>
      <c r="AB29" s="199">
        <f t="shared" si="7"/>
        <v>17065</v>
      </c>
      <c r="AC29" s="199">
        <f t="shared" si="7"/>
        <v>6090</v>
      </c>
      <c r="AD29" s="199">
        <f>SUM(AD26:AD28)</f>
        <v>880</v>
      </c>
      <c r="AE29" s="199">
        <f>SUM(AE26:AE28)</f>
        <v>6770</v>
      </c>
      <c r="AF29" s="199">
        <f>SUM(AF26:AF28)</f>
        <v>0</v>
      </c>
      <c r="AG29" s="198">
        <f t="shared" si="7"/>
        <v>5298</v>
      </c>
      <c r="AH29" s="198">
        <f t="shared" si="7"/>
        <v>223702</v>
      </c>
      <c r="AI29" s="199">
        <f t="shared" si="7"/>
        <v>130</v>
      </c>
      <c r="AJ29" s="199">
        <f t="shared" si="7"/>
        <v>90</v>
      </c>
      <c r="AK29" s="199">
        <f t="shared" si="2"/>
        <v>223922</v>
      </c>
    </row>
    <row r="30" spans="1:37" ht="19.5" customHeight="1">
      <c r="A30" s="299" t="s">
        <v>373</v>
      </c>
      <c r="B30" s="300"/>
      <c r="C30" s="310" t="s">
        <v>374</v>
      </c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05" t="s">
        <v>375</v>
      </c>
      <c r="V30" s="305"/>
      <c r="W30" s="197">
        <v>640</v>
      </c>
      <c r="X30" s="197">
        <v>250</v>
      </c>
      <c r="Y30" s="197">
        <v>740</v>
      </c>
      <c r="Z30" s="197">
        <v>300</v>
      </c>
      <c r="AA30" s="198">
        <f t="shared" si="6"/>
        <v>1930</v>
      </c>
      <c r="AB30" s="197">
        <v>1140</v>
      </c>
      <c r="AC30" s="197">
        <v>330</v>
      </c>
      <c r="AD30" s="197">
        <v>36</v>
      </c>
      <c r="AE30" s="197">
        <v>1715</v>
      </c>
      <c r="AF30" s="197"/>
      <c r="AG30" s="197"/>
      <c r="AH30" s="198">
        <f t="shared" si="1"/>
        <v>5151</v>
      </c>
      <c r="AI30" s="197"/>
      <c r="AJ30" s="197"/>
      <c r="AK30" s="199">
        <f t="shared" si="2"/>
        <v>5151</v>
      </c>
    </row>
    <row r="31" spans="1:37" ht="19.5" customHeight="1">
      <c r="A31" s="299" t="s">
        <v>376</v>
      </c>
      <c r="B31" s="300"/>
      <c r="C31" s="310" t="s">
        <v>377</v>
      </c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05" t="s">
        <v>378</v>
      </c>
      <c r="V31" s="305"/>
      <c r="W31" s="197">
        <v>1600</v>
      </c>
      <c r="X31" s="197">
        <v>250</v>
      </c>
      <c r="Y31" s="197">
        <v>300</v>
      </c>
      <c r="Z31" s="197">
        <v>50</v>
      </c>
      <c r="AA31" s="198">
        <f t="shared" si="6"/>
        <v>2200</v>
      </c>
      <c r="AB31" s="197">
        <v>2000</v>
      </c>
      <c r="AC31" s="197">
        <v>350</v>
      </c>
      <c r="AD31" s="197">
        <v>182</v>
      </c>
      <c r="AE31" s="197">
        <v>3900</v>
      </c>
      <c r="AF31" s="197"/>
      <c r="AG31" s="197">
        <v>383</v>
      </c>
      <c r="AH31" s="198">
        <f t="shared" si="1"/>
        <v>9015</v>
      </c>
      <c r="AI31" s="197">
        <v>90</v>
      </c>
      <c r="AJ31" s="197">
        <v>35</v>
      </c>
      <c r="AK31" s="199">
        <f t="shared" si="2"/>
        <v>9140</v>
      </c>
    </row>
    <row r="32" spans="1:37" ht="19.5" customHeight="1">
      <c r="A32" s="312" t="s">
        <v>379</v>
      </c>
      <c r="B32" s="313"/>
      <c r="C32" s="319" t="s">
        <v>380</v>
      </c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16" t="s">
        <v>381</v>
      </c>
      <c r="V32" s="316"/>
      <c r="W32" s="199">
        <f>SUM(W30:W31)</f>
        <v>2240</v>
      </c>
      <c r="X32" s="199">
        <f>SUM(X30:X31)</f>
        <v>500</v>
      </c>
      <c r="Y32" s="199">
        <f>SUM(Y30:Y31)</f>
        <v>1040</v>
      </c>
      <c r="Z32" s="199">
        <f>SUM(Z30:Z31)</f>
        <v>350</v>
      </c>
      <c r="AA32" s="198">
        <f t="shared" si="6"/>
        <v>4130</v>
      </c>
      <c r="AB32" s="199">
        <f>SUM(AB30:AB31)</f>
        <v>3140</v>
      </c>
      <c r="AC32" s="199">
        <v>680</v>
      </c>
      <c r="AD32" s="199">
        <f aca="true" t="shared" si="8" ref="AD32:AJ32">SUM(AD30:AD31)</f>
        <v>218</v>
      </c>
      <c r="AE32" s="199">
        <f t="shared" si="8"/>
        <v>5615</v>
      </c>
      <c r="AF32" s="199">
        <f t="shared" si="8"/>
        <v>0</v>
      </c>
      <c r="AG32" s="199">
        <f>SUM(AG30:AG31)</f>
        <v>383</v>
      </c>
      <c r="AH32" s="198">
        <f>SUM(AH30:AH31)</f>
        <v>14166</v>
      </c>
      <c r="AI32" s="199">
        <f t="shared" si="8"/>
        <v>90</v>
      </c>
      <c r="AJ32" s="199">
        <f t="shared" si="8"/>
        <v>35</v>
      </c>
      <c r="AK32" s="199">
        <f t="shared" si="2"/>
        <v>14291</v>
      </c>
    </row>
    <row r="33" spans="1:37" ht="19.5" customHeight="1">
      <c r="A33" s="299" t="s">
        <v>382</v>
      </c>
      <c r="B33" s="300"/>
      <c r="C33" s="310" t="s">
        <v>383</v>
      </c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05" t="s">
        <v>384</v>
      </c>
      <c r="V33" s="305"/>
      <c r="W33" s="197">
        <v>24500</v>
      </c>
      <c r="X33" s="197">
        <v>8500</v>
      </c>
      <c r="Y33" s="197">
        <v>3010</v>
      </c>
      <c r="Z33" s="197">
        <v>255</v>
      </c>
      <c r="AA33" s="198">
        <f t="shared" si="6"/>
        <v>36265</v>
      </c>
      <c r="AB33" s="197">
        <v>18300</v>
      </c>
      <c r="AC33" s="197">
        <v>6000</v>
      </c>
      <c r="AD33" s="197">
        <v>2133</v>
      </c>
      <c r="AE33" s="197">
        <v>12367</v>
      </c>
      <c r="AF33" s="197"/>
      <c r="AG33" s="197">
        <v>89192</v>
      </c>
      <c r="AH33" s="198">
        <f t="shared" si="1"/>
        <v>164257</v>
      </c>
      <c r="AI33" s="197"/>
      <c r="AJ33" s="197"/>
      <c r="AK33" s="199">
        <f t="shared" si="2"/>
        <v>164257</v>
      </c>
    </row>
    <row r="34" spans="1:37" ht="19.5" customHeight="1">
      <c r="A34" s="299" t="s">
        <v>385</v>
      </c>
      <c r="B34" s="300"/>
      <c r="C34" s="310" t="s">
        <v>386</v>
      </c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05" t="s">
        <v>387</v>
      </c>
      <c r="V34" s="305"/>
      <c r="W34" s="197"/>
      <c r="X34" s="197"/>
      <c r="Y34" s="197"/>
      <c r="Z34" s="197">
        <v>0</v>
      </c>
      <c r="AA34" s="198">
        <f t="shared" si="6"/>
        <v>0</v>
      </c>
      <c r="AB34" s="197">
        <v>48000</v>
      </c>
      <c r="AC34" s="197">
        <v>18184</v>
      </c>
      <c r="AD34" s="197"/>
      <c r="AE34" s="197"/>
      <c r="AF34" s="197"/>
      <c r="AG34" s="197"/>
      <c r="AH34" s="198">
        <f t="shared" si="1"/>
        <v>66184</v>
      </c>
      <c r="AI34" s="197">
        <v>130</v>
      </c>
      <c r="AJ34" s="197"/>
      <c r="AK34" s="199">
        <f t="shared" si="2"/>
        <v>66314</v>
      </c>
    </row>
    <row r="35" spans="1:37" ht="19.5" customHeight="1">
      <c r="A35" s="299" t="s">
        <v>388</v>
      </c>
      <c r="B35" s="300"/>
      <c r="C35" s="310" t="s">
        <v>389</v>
      </c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05" t="s">
        <v>390</v>
      </c>
      <c r="V35" s="305"/>
      <c r="W35" s="197"/>
      <c r="X35" s="197"/>
      <c r="Y35" s="197"/>
      <c r="Z35" s="197">
        <v>380</v>
      </c>
      <c r="AA35" s="198">
        <f t="shared" si="6"/>
        <v>380</v>
      </c>
      <c r="AB35" s="197"/>
      <c r="AC35" s="197"/>
      <c r="AD35" s="197"/>
      <c r="AE35" s="197">
        <v>3100</v>
      </c>
      <c r="AF35" s="197"/>
      <c r="AG35" s="197">
        <v>4800</v>
      </c>
      <c r="AH35" s="198">
        <f t="shared" si="1"/>
        <v>8280</v>
      </c>
      <c r="AI35" s="197"/>
      <c r="AJ35" s="197"/>
      <c r="AK35" s="199">
        <f t="shared" si="2"/>
        <v>8280</v>
      </c>
    </row>
    <row r="36" spans="1:37" ht="19.5" customHeight="1">
      <c r="A36" s="299" t="s">
        <v>391</v>
      </c>
      <c r="B36" s="300"/>
      <c r="C36" s="310" t="s">
        <v>392</v>
      </c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05" t="s">
        <v>393</v>
      </c>
      <c r="V36" s="305"/>
      <c r="W36" s="197">
        <v>2800</v>
      </c>
      <c r="X36" s="197"/>
      <c r="Y36" s="197">
        <v>100</v>
      </c>
      <c r="Z36" s="197"/>
      <c r="AA36" s="198">
        <f t="shared" si="6"/>
        <v>2900</v>
      </c>
      <c r="AB36" s="197">
        <v>3000</v>
      </c>
      <c r="AC36" s="197">
        <v>1400</v>
      </c>
      <c r="AD36" s="197">
        <v>12</v>
      </c>
      <c r="AE36" s="197">
        <v>1800</v>
      </c>
      <c r="AF36" s="197"/>
      <c r="AG36" s="197">
        <v>5600</v>
      </c>
      <c r="AH36" s="198">
        <f t="shared" si="1"/>
        <v>14712</v>
      </c>
      <c r="AI36" s="197"/>
      <c r="AJ36" s="197"/>
      <c r="AK36" s="199">
        <f t="shared" si="2"/>
        <v>14712</v>
      </c>
    </row>
    <row r="37" spans="1:37" ht="19.5" customHeight="1">
      <c r="A37" s="299" t="s">
        <v>394</v>
      </c>
      <c r="B37" s="300"/>
      <c r="C37" s="321" t="s">
        <v>395</v>
      </c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05" t="s">
        <v>396</v>
      </c>
      <c r="V37" s="305"/>
      <c r="W37" s="197">
        <v>0</v>
      </c>
      <c r="X37" s="197"/>
      <c r="Y37" s="197"/>
      <c r="Z37" s="197"/>
      <c r="AA37" s="198">
        <f t="shared" si="6"/>
        <v>0</v>
      </c>
      <c r="AB37" s="197"/>
      <c r="AC37" s="197"/>
      <c r="AD37" s="197"/>
      <c r="AE37" s="197">
        <v>1200</v>
      </c>
      <c r="AF37" s="197"/>
      <c r="AG37" s="197">
        <v>12126</v>
      </c>
      <c r="AH37" s="198">
        <f t="shared" si="1"/>
        <v>13326</v>
      </c>
      <c r="AI37" s="197"/>
      <c r="AJ37" s="197"/>
      <c r="AK37" s="199">
        <f t="shared" si="2"/>
        <v>13326</v>
      </c>
    </row>
    <row r="38" spans="1:37" ht="19.5" customHeight="1">
      <c r="A38" s="299" t="s">
        <v>397</v>
      </c>
      <c r="B38" s="300"/>
      <c r="C38" s="317" t="s">
        <v>398</v>
      </c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05" t="s">
        <v>399</v>
      </c>
      <c r="V38" s="305"/>
      <c r="W38" s="197">
        <v>11350</v>
      </c>
      <c r="X38" s="197">
        <v>695</v>
      </c>
      <c r="Y38" s="197">
        <v>280</v>
      </c>
      <c r="Z38" s="197">
        <v>120</v>
      </c>
      <c r="AA38" s="198">
        <f t="shared" si="6"/>
        <v>12445</v>
      </c>
      <c r="AB38" s="197">
        <v>3800</v>
      </c>
      <c r="AC38" s="197">
        <v>1670</v>
      </c>
      <c r="AD38" s="197"/>
      <c r="AE38" s="197">
        <v>4367</v>
      </c>
      <c r="AF38" s="197"/>
      <c r="AG38" s="197">
        <v>8693</v>
      </c>
      <c r="AH38" s="198">
        <f t="shared" si="1"/>
        <v>30975</v>
      </c>
      <c r="AI38" s="197"/>
      <c r="AJ38" s="197"/>
      <c r="AK38" s="199">
        <f t="shared" si="2"/>
        <v>30975</v>
      </c>
    </row>
    <row r="39" spans="1:37" ht="19.5" customHeight="1">
      <c r="A39" s="299" t="s">
        <v>400</v>
      </c>
      <c r="B39" s="300"/>
      <c r="C39" s="310" t="s">
        <v>401</v>
      </c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05" t="s">
        <v>402</v>
      </c>
      <c r="V39" s="305"/>
      <c r="W39" s="197">
        <v>6020</v>
      </c>
      <c r="X39" s="197">
        <v>370</v>
      </c>
      <c r="Y39" s="197">
        <v>865</v>
      </c>
      <c r="Z39" s="197">
        <v>625</v>
      </c>
      <c r="AA39" s="198">
        <f t="shared" si="6"/>
        <v>7880</v>
      </c>
      <c r="AB39" s="197">
        <v>5095</v>
      </c>
      <c r="AC39" s="197">
        <v>1150</v>
      </c>
      <c r="AD39" s="197">
        <v>867</v>
      </c>
      <c r="AE39" s="197">
        <v>19706</v>
      </c>
      <c r="AF39" s="197">
        <v>21686</v>
      </c>
      <c r="AG39" s="197">
        <v>22672</v>
      </c>
      <c r="AH39" s="198">
        <f t="shared" si="1"/>
        <v>79056</v>
      </c>
      <c r="AI39" s="197">
        <v>1215</v>
      </c>
      <c r="AJ39" s="197">
        <v>128</v>
      </c>
      <c r="AK39" s="199">
        <f t="shared" si="2"/>
        <v>80399</v>
      </c>
    </row>
    <row r="40" spans="1:37" ht="19.5" customHeight="1">
      <c r="A40" s="312" t="s">
        <v>403</v>
      </c>
      <c r="B40" s="313"/>
      <c r="C40" s="319" t="s">
        <v>404</v>
      </c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16" t="s">
        <v>405</v>
      </c>
      <c r="V40" s="316"/>
      <c r="W40" s="199">
        <f>SUM(W33:W39)</f>
        <v>44670</v>
      </c>
      <c r="X40" s="199">
        <f>SUM(X33:X39)</f>
        <v>9565</v>
      </c>
      <c r="Y40" s="199">
        <f>SUM(Y33:Y39)</f>
        <v>4255</v>
      </c>
      <c r="Z40" s="199">
        <f>SUM(Z33:Z39)</f>
        <v>1380</v>
      </c>
      <c r="AA40" s="198">
        <f t="shared" si="6"/>
        <v>59870</v>
      </c>
      <c r="AB40" s="199">
        <f>SUM(AB33:AB39)</f>
        <v>78195</v>
      </c>
      <c r="AC40" s="199">
        <v>28404</v>
      </c>
      <c r="AD40" s="199">
        <f aca="true" t="shared" si="9" ref="AD40:AJ40">SUM(AD33:AD39)</f>
        <v>3012</v>
      </c>
      <c r="AE40" s="199">
        <f t="shared" si="9"/>
        <v>42540</v>
      </c>
      <c r="AF40" s="199">
        <f t="shared" si="9"/>
        <v>21686</v>
      </c>
      <c r="AG40" s="199">
        <f t="shared" si="9"/>
        <v>143083</v>
      </c>
      <c r="AH40" s="198">
        <f t="shared" si="9"/>
        <v>376790</v>
      </c>
      <c r="AI40" s="199">
        <f t="shared" si="9"/>
        <v>1345</v>
      </c>
      <c r="AJ40" s="199">
        <f t="shared" si="9"/>
        <v>128</v>
      </c>
      <c r="AK40" s="199">
        <f t="shared" si="2"/>
        <v>378263</v>
      </c>
    </row>
    <row r="41" spans="1:37" ht="19.5" customHeight="1">
      <c r="A41" s="299" t="s">
        <v>406</v>
      </c>
      <c r="B41" s="300"/>
      <c r="C41" s="310" t="s">
        <v>407</v>
      </c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05" t="s">
        <v>408</v>
      </c>
      <c r="V41" s="305"/>
      <c r="W41" s="197"/>
      <c r="X41" s="197"/>
      <c r="Y41" s="197">
        <v>140</v>
      </c>
      <c r="Z41" s="197">
        <v>50</v>
      </c>
      <c r="AA41" s="198">
        <f t="shared" si="6"/>
        <v>190</v>
      </c>
      <c r="AB41" s="197">
        <v>230</v>
      </c>
      <c r="AC41" s="197">
        <v>30</v>
      </c>
      <c r="AD41" s="197"/>
      <c r="AE41" s="197">
        <v>40</v>
      </c>
      <c r="AF41" s="197"/>
      <c r="AG41" s="197"/>
      <c r="AH41" s="198">
        <f t="shared" si="1"/>
        <v>490</v>
      </c>
      <c r="AI41" s="197"/>
      <c r="AJ41" s="197"/>
      <c r="AK41" s="199">
        <f t="shared" si="2"/>
        <v>490</v>
      </c>
    </row>
    <row r="42" spans="1:37" ht="19.5" customHeight="1">
      <c r="A42" s="299" t="s">
        <v>409</v>
      </c>
      <c r="B42" s="300"/>
      <c r="C42" s="310" t="s">
        <v>410</v>
      </c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05" t="s">
        <v>411</v>
      </c>
      <c r="V42" s="305"/>
      <c r="W42" s="197"/>
      <c r="X42" s="197"/>
      <c r="Y42" s="197">
        <v>10</v>
      </c>
      <c r="Z42" s="197"/>
      <c r="AA42" s="198">
        <f t="shared" si="6"/>
        <v>10</v>
      </c>
      <c r="AB42" s="197"/>
      <c r="AC42" s="197"/>
      <c r="AD42" s="197"/>
      <c r="AE42" s="197">
        <v>50</v>
      </c>
      <c r="AF42" s="197"/>
      <c r="AG42" s="197">
        <v>300</v>
      </c>
      <c r="AH42" s="198">
        <f t="shared" si="1"/>
        <v>360</v>
      </c>
      <c r="AI42" s="197"/>
      <c r="AJ42" s="197"/>
      <c r="AK42" s="199">
        <f t="shared" si="2"/>
        <v>360</v>
      </c>
    </row>
    <row r="43" spans="1:37" ht="26.25" customHeight="1">
      <c r="A43" s="312" t="s">
        <v>412</v>
      </c>
      <c r="B43" s="313"/>
      <c r="C43" s="319" t="s">
        <v>413</v>
      </c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16" t="s">
        <v>414</v>
      </c>
      <c r="V43" s="316"/>
      <c r="W43" s="199">
        <v>0</v>
      </c>
      <c r="X43" s="199">
        <v>0</v>
      </c>
      <c r="Y43" s="199">
        <v>150</v>
      </c>
      <c r="Z43" s="199">
        <v>50</v>
      </c>
      <c r="AA43" s="198">
        <f t="shared" si="6"/>
        <v>200</v>
      </c>
      <c r="AB43" s="199">
        <f>SUM(AB41:AB42)</f>
        <v>230</v>
      </c>
      <c r="AC43" s="199">
        <f aca="true" t="shared" si="10" ref="AC43:AJ43">SUM(AC41:AC42)</f>
        <v>30</v>
      </c>
      <c r="AD43" s="199">
        <f t="shared" si="10"/>
        <v>0</v>
      </c>
      <c r="AE43" s="199">
        <f t="shared" si="10"/>
        <v>90</v>
      </c>
      <c r="AF43" s="199">
        <f t="shared" si="10"/>
        <v>0</v>
      </c>
      <c r="AG43" s="199">
        <f t="shared" si="10"/>
        <v>300</v>
      </c>
      <c r="AH43" s="198">
        <f t="shared" si="10"/>
        <v>850</v>
      </c>
      <c r="AI43" s="199">
        <f t="shared" si="10"/>
        <v>0</v>
      </c>
      <c r="AJ43" s="199">
        <f t="shared" si="10"/>
        <v>0</v>
      </c>
      <c r="AK43" s="199">
        <f t="shared" si="2"/>
        <v>850</v>
      </c>
    </row>
    <row r="44" spans="1:37" ht="26.25" customHeight="1">
      <c r="A44" s="299" t="s">
        <v>415</v>
      </c>
      <c r="B44" s="300"/>
      <c r="C44" s="310" t="s">
        <v>416</v>
      </c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05" t="s">
        <v>417</v>
      </c>
      <c r="V44" s="305"/>
      <c r="W44" s="197">
        <v>62000</v>
      </c>
      <c r="X44" s="197">
        <v>2720</v>
      </c>
      <c r="Y44" s="197">
        <v>1600</v>
      </c>
      <c r="Z44" s="197">
        <v>640</v>
      </c>
      <c r="AA44" s="198">
        <f t="shared" si="6"/>
        <v>66960</v>
      </c>
      <c r="AB44" s="197">
        <v>23500</v>
      </c>
      <c r="AC44" s="197">
        <v>7000</v>
      </c>
      <c r="AD44" s="197"/>
      <c r="AE44" s="197">
        <v>10500</v>
      </c>
      <c r="AF44" s="197">
        <v>5826</v>
      </c>
      <c r="AG44" s="197">
        <v>33077</v>
      </c>
      <c r="AH44" s="198">
        <f t="shared" si="1"/>
        <v>146863</v>
      </c>
      <c r="AI44" s="197">
        <v>261</v>
      </c>
      <c r="AJ44" s="197">
        <v>68</v>
      </c>
      <c r="AK44" s="199">
        <f t="shared" si="2"/>
        <v>147192</v>
      </c>
    </row>
    <row r="45" spans="1:37" ht="19.5" customHeight="1">
      <c r="A45" s="299" t="s">
        <v>418</v>
      </c>
      <c r="B45" s="300"/>
      <c r="C45" s="310" t="s">
        <v>419</v>
      </c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05" t="s">
        <v>420</v>
      </c>
      <c r="V45" s="305"/>
      <c r="W45" s="197">
        <v>9000</v>
      </c>
      <c r="X45" s="197"/>
      <c r="Y45" s="197"/>
      <c r="Z45" s="197"/>
      <c r="AA45" s="198">
        <f t="shared" si="6"/>
        <v>9000</v>
      </c>
      <c r="AB45" s="197"/>
      <c r="AC45" s="197"/>
      <c r="AD45" s="197">
        <v>1052</v>
      </c>
      <c r="AE45" s="197">
        <v>454</v>
      </c>
      <c r="AF45" s="197"/>
      <c r="AG45" s="197">
        <v>18694</v>
      </c>
      <c r="AH45" s="198">
        <f t="shared" si="1"/>
        <v>29200</v>
      </c>
      <c r="AI45" s="197">
        <v>5483</v>
      </c>
      <c r="AJ45" s="197">
        <v>86</v>
      </c>
      <c r="AK45" s="199">
        <f t="shared" si="2"/>
        <v>34769</v>
      </c>
    </row>
    <row r="46" spans="1:37" ht="19.5" customHeight="1">
      <c r="A46" s="299" t="s">
        <v>421</v>
      </c>
      <c r="B46" s="300"/>
      <c r="C46" s="310" t="s">
        <v>422</v>
      </c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05" t="s">
        <v>423</v>
      </c>
      <c r="V46" s="305"/>
      <c r="W46" s="197"/>
      <c r="X46" s="197"/>
      <c r="Y46" s="197"/>
      <c r="Z46" s="197"/>
      <c r="AA46" s="198">
        <f t="shared" si="6"/>
        <v>0</v>
      </c>
      <c r="AB46" s="197"/>
      <c r="AC46" s="197"/>
      <c r="AD46" s="197"/>
      <c r="AE46" s="197"/>
      <c r="AF46" s="197"/>
      <c r="AG46" s="197">
        <v>12300</v>
      </c>
      <c r="AH46" s="198">
        <f t="shared" si="1"/>
        <v>12300</v>
      </c>
      <c r="AI46" s="197"/>
      <c r="AJ46" s="197"/>
      <c r="AK46" s="199">
        <f t="shared" si="2"/>
        <v>12300</v>
      </c>
    </row>
    <row r="47" spans="1:37" ht="19.5" customHeight="1">
      <c r="A47" s="299" t="s">
        <v>424</v>
      </c>
      <c r="B47" s="300"/>
      <c r="C47" s="310" t="s">
        <v>425</v>
      </c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05" t="s">
        <v>426</v>
      </c>
      <c r="V47" s="305"/>
      <c r="W47" s="197"/>
      <c r="X47" s="197"/>
      <c r="Y47" s="197"/>
      <c r="Z47" s="197"/>
      <c r="AA47" s="198">
        <f t="shared" si="6"/>
        <v>0</v>
      </c>
      <c r="AB47" s="197"/>
      <c r="AC47" s="197">
        <v>300</v>
      </c>
      <c r="AD47" s="197"/>
      <c r="AE47" s="197"/>
      <c r="AF47" s="197"/>
      <c r="AG47" s="197"/>
      <c r="AH47" s="198">
        <f t="shared" si="1"/>
        <v>300</v>
      </c>
      <c r="AI47" s="197"/>
      <c r="AJ47" s="197"/>
      <c r="AK47" s="199">
        <f t="shared" si="2"/>
        <v>300</v>
      </c>
    </row>
    <row r="48" spans="1:37" ht="19.5" customHeight="1">
      <c r="A48" s="299" t="s">
        <v>427</v>
      </c>
      <c r="B48" s="300"/>
      <c r="C48" s="310" t="s">
        <v>428</v>
      </c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05" t="s">
        <v>429</v>
      </c>
      <c r="V48" s="305"/>
      <c r="W48" s="197"/>
      <c r="X48" s="197"/>
      <c r="Y48" s="197"/>
      <c r="Z48" s="197"/>
      <c r="AA48" s="198">
        <f t="shared" si="6"/>
        <v>0</v>
      </c>
      <c r="AB48" s="197">
        <v>2300</v>
      </c>
      <c r="AC48" s="197">
        <v>517</v>
      </c>
      <c r="AD48" s="197"/>
      <c r="AE48" s="197">
        <v>1458</v>
      </c>
      <c r="AF48" s="197"/>
      <c r="AG48" s="197">
        <v>4099</v>
      </c>
      <c r="AH48" s="198">
        <f t="shared" si="1"/>
        <v>8374</v>
      </c>
      <c r="AI48" s="197"/>
      <c r="AJ48" s="197"/>
      <c r="AK48" s="199">
        <f t="shared" si="2"/>
        <v>8374</v>
      </c>
    </row>
    <row r="49" spans="1:37" ht="24" customHeight="1">
      <c r="A49" s="312" t="s">
        <v>430</v>
      </c>
      <c r="B49" s="313"/>
      <c r="C49" s="319" t="s">
        <v>431</v>
      </c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16" t="s">
        <v>432</v>
      </c>
      <c r="V49" s="316"/>
      <c r="W49" s="199">
        <f>SUM(W44:W48)</f>
        <v>71000</v>
      </c>
      <c r="X49" s="199">
        <f>SUM(X44:X48)</f>
        <v>2720</v>
      </c>
      <c r="Y49" s="199">
        <f>SUM(Y44:Y48)</f>
        <v>1600</v>
      </c>
      <c r="Z49" s="199">
        <f>SUM(Z44:Z48)</f>
        <v>640</v>
      </c>
      <c r="AA49" s="198">
        <f t="shared" si="6"/>
        <v>75960</v>
      </c>
      <c r="AB49" s="199">
        <f>SUM(AB44:AB48)</f>
        <v>25800</v>
      </c>
      <c r="AC49" s="199">
        <f aca="true" t="shared" si="11" ref="AC49:AJ49">SUM(AC44:AC48)</f>
        <v>7817</v>
      </c>
      <c r="AD49" s="199">
        <f t="shared" si="11"/>
        <v>1052</v>
      </c>
      <c r="AE49" s="199">
        <f t="shared" si="11"/>
        <v>12412</v>
      </c>
      <c r="AF49" s="199">
        <f t="shared" si="11"/>
        <v>5826</v>
      </c>
      <c r="AG49" s="199">
        <f t="shared" si="11"/>
        <v>68170</v>
      </c>
      <c r="AH49" s="198">
        <f t="shared" si="11"/>
        <v>197037</v>
      </c>
      <c r="AI49" s="199">
        <f t="shared" si="11"/>
        <v>5744</v>
      </c>
      <c r="AJ49" s="199">
        <f t="shared" si="11"/>
        <v>154</v>
      </c>
      <c r="AK49" s="199">
        <f t="shared" si="2"/>
        <v>202935</v>
      </c>
    </row>
    <row r="50" spans="1:37" ht="19.5" customHeight="1">
      <c r="A50" s="312" t="s">
        <v>433</v>
      </c>
      <c r="B50" s="313"/>
      <c r="C50" s="319" t="s">
        <v>434</v>
      </c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16" t="s">
        <v>435</v>
      </c>
      <c r="V50" s="316"/>
      <c r="W50" s="199">
        <f>SUM(W29+W32+W40+W43+W49)</f>
        <v>300581</v>
      </c>
      <c r="X50" s="199">
        <f aca="true" t="shared" si="12" ref="X50:AK50">SUM(X29+X32+X40+X43+X49)</f>
        <v>13735</v>
      </c>
      <c r="Y50" s="199">
        <f t="shared" si="12"/>
        <v>10285</v>
      </c>
      <c r="Z50" s="199">
        <f t="shared" si="12"/>
        <v>3158</v>
      </c>
      <c r="AA50" s="199">
        <f t="shared" si="12"/>
        <v>327759</v>
      </c>
      <c r="AB50" s="199">
        <f t="shared" si="12"/>
        <v>124430</v>
      </c>
      <c r="AC50" s="199">
        <f t="shared" si="12"/>
        <v>43021</v>
      </c>
      <c r="AD50" s="199">
        <f t="shared" si="12"/>
        <v>5162</v>
      </c>
      <c r="AE50" s="199">
        <f t="shared" si="12"/>
        <v>67427</v>
      </c>
      <c r="AF50" s="199">
        <f t="shared" si="12"/>
        <v>27512</v>
      </c>
      <c r="AG50" s="199">
        <f t="shared" si="12"/>
        <v>217234</v>
      </c>
      <c r="AH50" s="198">
        <f t="shared" si="12"/>
        <v>812545</v>
      </c>
      <c r="AI50" s="199">
        <f>SUM(AI29+AI32+AI40+AI43+AI49)</f>
        <v>7309</v>
      </c>
      <c r="AJ50" s="199">
        <f t="shared" si="12"/>
        <v>407</v>
      </c>
      <c r="AK50" s="199">
        <f t="shared" si="12"/>
        <v>820261</v>
      </c>
    </row>
    <row r="51" spans="1:37" ht="19.5" customHeight="1">
      <c r="A51" s="299" t="s">
        <v>436</v>
      </c>
      <c r="B51" s="300"/>
      <c r="C51" s="323" t="s">
        <v>437</v>
      </c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05" t="s">
        <v>438</v>
      </c>
      <c r="V51" s="305"/>
      <c r="W51" s="197"/>
      <c r="X51" s="197"/>
      <c r="Y51" s="197"/>
      <c r="Z51" s="197"/>
      <c r="AA51" s="202"/>
      <c r="AB51" s="197"/>
      <c r="AC51" s="197"/>
      <c r="AD51" s="197"/>
      <c r="AE51" s="197"/>
      <c r="AF51" s="197"/>
      <c r="AG51" s="197"/>
      <c r="AH51" s="198">
        <f t="shared" si="1"/>
        <v>0</v>
      </c>
      <c r="AI51" s="197"/>
      <c r="AJ51" s="197"/>
      <c r="AK51" s="199">
        <f t="shared" si="2"/>
        <v>0</v>
      </c>
    </row>
    <row r="52" spans="1:37" ht="19.5" customHeight="1">
      <c r="A52" s="299" t="s">
        <v>439</v>
      </c>
      <c r="B52" s="300"/>
      <c r="C52" s="323" t="s">
        <v>440</v>
      </c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05" t="s">
        <v>441</v>
      </c>
      <c r="V52" s="305"/>
      <c r="W52" s="197"/>
      <c r="X52" s="197"/>
      <c r="Y52" s="197"/>
      <c r="Z52" s="197"/>
      <c r="AA52" s="202"/>
      <c r="AB52" s="197"/>
      <c r="AC52" s="197"/>
      <c r="AD52" s="197"/>
      <c r="AE52" s="197"/>
      <c r="AF52" s="197"/>
      <c r="AG52" s="197"/>
      <c r="AH52" s="198">
        <f t="shared" si="1"/>
        <v>0</v>
      </c>
      <c r="AI52" s="197"/>
      <c r="AJ52" s="197"/>
      <c r="AK52" s="199">
        <f t="shared" si="2"/>
        <v>0</v>
      </c>
    </row>
    <row r="53" spans="1:37" ht="19.5" customHeight="1">
      <c r="A53" s="299" t="s">
        <v>442</v>
      </c>
      <c r="B53" s="300"/>
      <c r="C53" s="325" t="s">
        <v>443</v>
      </c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05" t="s">
        <v>444</v>
      </c>
      <c r="V53" s="305"/>
      <c r="W53" s="197"/>
      <c r="X53" s="197"/>
      <c r="Y53" s="197"/>
      <c r="Z53" s="197"/>
      <c r="AA53" s="202"/>
      <c r="AB53" s="197"/>
      <c r="AC53" s="197"/>
      <c r="AD53" s="197"/>
      <c r="AE53" s="197"/>
      <c r="AF53" s="197"/>
      <c r="AG53" s="197"/>
      <c r="AH53" s="198">
        <f t="shared" si="1"/>
        <v>0</v>
      </c>
      <c r="AI53" s="197"/>
      <c r="AJ53" s="197"/>
      <c r="AK53" s="199">
        <f t="shared" si="2"/>
        <v>0</v>
      </c>
    </row>
    <row r="54" spans="1:37" ht="28.5" customHeight="1">
      <c r="A54" s="299" t="s">
        <v>445</v>
      </c>
      <c r="B54" s="300"/>
      <c r="C54" s="325" t="s">
        <v>446</v>
      </c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05" t="s">
        <v>447</v>
      </c>
      <c r="V54" s="305"/>
      <c r="W54" s="197"/>
      <c r="X54" s="197"/>
      <c r="Y54" s="197"/>
      <c r="Z54" s="197"/>
      <c r="AA54" s="202"/>
      <c r="AB54" s="197"/>
      <c r="AC54" s="197"/>
      <c r="AD54" s="197"/>
      <c r="AE54" s="197"/>
      <c r="AF54" s="197"/>
      <c r="AG54" s="197">
        <v>2500</v>
      </c>
      <c r="AH54" s="198">
        <f t="shared" si="1"/>
        <v>2500</v>
      </c>
      <c r="AI54" s="197"/>
      <c r="AJ54" s="197"/>
      <c r="AK54" s="199">
        <f t="shared" si="2"/>
        <v>2500</v>
      </c>
    </row>
    <row r="55" spans="1:37" ht="24.75" customHeight="1">
      <c r="A55" s="299" t="s">
        <v>448</v>
      </c>
      <c r="B55" s="300"/>
      <c r="C55" s="325" t="s">
        <v>449</v>
      </c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05" t="s">
        <v>450</v>
      </c>
      <c r="V55" s="305"/>
      <c r="W55" s="197"/>
      <c r="X55" s="197"/>
      <c r="Y55" s="197"/>
      <c r="Z55" s="197"/>
      <c r="AA55" s="202"/>
      <c r="AB55" s="197"/>
      <c r="AC55" s="197"/>
      <c r="AD55" s="197"/>
      <c r="AE55" s="197">
        <v>15000</v>
      </c>
      <c r="AF55" s="197"/>
      <c r="AG55" s="197">
        <v>17410</v>
      </c>
      <c r="AH55" s="198">
        <f t="shared" si="1"/>
        <v>32410</v>
      </c>
      <c r="AI55" s="197"/>
      <c r="AJ55" s="197"/>
      <c r="AK55" s="199">
        <f t="shared" si="2"/>
        <v>32410</v>
      </c>
    </row>
    <row r="56" spans="1:37" ht="19.5" customHeight="1">
      <c r="A56" s="299" t="s">
        <v>451</v>
      </c>
      <c r="B56" s="300"/>
      <c r="C56" s="323" t="s">
        <v>452</v>
      </c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05" t="s">
        <v>453</v>
      </c>
      <c r="V56" s="305"/>
      <c r="W56" s="197"/>
      <c r="X56" s="197"/>
      <c r="Y56" s="197"/>
      <c r="Z56" s="197"/>
      <c r="AA56" s="202"/>
      <c r="AB56" s="197"/>
      <c r="AC56" s="197"/>
      <c r="AD56" s="197"/>
      <c r="AE56" s="197">
        <v>5000</v>
      </c>
      <c r="AF56" s="197"/>
      <c r="AG56" s="197">
        <v>100</v>
      </c>
      <c r="AH56" s="198">
        <f t="shared" si="1"/>
        <v>5100</v>
      </c>
      <c r="AI56" s="197"/>
      <c r="AJ56" s="197"/>
      <c r="AK56" s="199">
        <f t="shared" si="2"/>
        <v>5100</v>
      </c>
    </row>
    <row r="57" spans="1:37" ht="19.5" customHeight="1">
      <c r="A57" s="299" t="s">
        <v>454</v>
      </c>
      <c r="B57" s="300"/>
      <c r="C57" s="323" t="s">
        <v>455</v>
      </c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05" t="s">
        <v>456</v>
      </c>
      <c r="V57" s="305"/>
      <c r="W57" s="197"/>
      <c r="X57" s="197"/>
      <c r="Y57" s="197"/>
      <c r="Z57" s="197"/>
      <c r="AA57" s="202"/>
      <c r="AB57" s="197"/>
      <c r="AC57" s="197"/>
      <c r="AD57" s="197"/>
      <c r="AE57" s="197"/>
      <c r="AF57" s="197"/>
      <c r="AG57" s="197"/>
      <c r="AH57" s="198">
        <f t="shared" si="1"/>
        <v>0</v>
      </c>
      <c r="AI57" s="197"/>
      <c r="AJ57" s="197"/>
      <c r="AK57" s="199">
        <f t="shared" si="2"/>
        <v>0</v>
      </c>
    </row>
    <row r="58" spans="1:37" ht="19.5" customHeight="1">
      <c r="A58" s="299" t="s">
        <v>457</v>
      </c>
      <c r="B58" s="300"/>
      <c r="C58" s="323" t="s">
        <v>458</v>
      </c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05" t="s">
        <v>459</v>
      </c>
      <c r="V58" s="305"/>
      <c r="W58" s="197"/>
      <c r="X58" s="197"/>
      <c r="Y58" s="197"/>
      <c r="Z58" s="197"/>
      <c r="AA58" s="197"/>
      <c r="AB58" s="197">
        <v>254</v>
      </c>
      <c r="AC58" s="197"/>
      <c r="AD58" s="197"/>
      <c r="AE58" s="197">
        <v>2200</v>
      </c>
      <c r="AF58" s="197"/>
      <c r="AG58" s="197">
        <v>2000</v>
      </c>
      <c r="AH58" s="198">
        <f t="shared" si="1"/>
        <v>4454</v>
      </c>
      <c r="AI58" s="197"/>
      <c r="AJ58" s="197"/>
      <c r="AK58" s="199">
        <f t="shared" si="2"/>
        <v>4454</v>
      </c>
    </row>
    <row r="59" spans="1:37" ht="19.5" customHeight="1">
      <c r="A59" s="312" t="s">
        <v>460</v>
      </c>
      <c r="B59" s="313"/>
      <c r="C59" s="327" t="s">
        <v>461</v>
      </c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16" t="s">
        <v>462</v>
      </c>
      <c r="V59" s="316"/>
      <c r="W59" s="199">
        <f>SUM(W51:W58)</f>
        <v>0</v>
      </c>
      <c r="X59" s="199">
        <f aca="true" t="shared" si="13" ref="X59:AJ59">SUM(X51:X58)</f>
        <v>0</v>
      </c>
      <c r="Y59" s="199">
        <f t="shared" si="13"/>
        <v>0</v>
      </c>
      <c r="Z59" s="199">
        <f t="shared" si="13"/>
        <v>0</v>
      </c>
      <c r="AA59" s="199">
        <f t="shared" si="13"/>
        <v>0</v>
      </c>
      <c r="AB59" s="199">
        <f t="shared" si="13"/>
        <v>254</v>
      </c>
      <c r="AC59" s="199">
        <f t="shared" si="13"/>
        <v>0</v>
      </c>
      <c r="AD59" s="199">
        <f t="shared" si="13"/>
        <v>0</v>
      </c>
      <c r="AE59" s="199">
        <f t="shared" si="13"/>
        <v>22200</v>
      </c>
      <c r="AF59" s="199">
        <f t="shared" si="13"/>
        <v>0</v>
      </c>
      <c r="AG59" s="199">
        <f t="shared" si="13"/>
        <v>22010</v>
      </c>
      <c r="AH59" s="198">
        <f t="shared" si="1"/>
        <v>44464</v>
      </c>
      <c r="AI59" s="199">
        <f t="shared" si="13"/>
        <v>0</v>
      </c>
      <c r="AJ59" s="199">
        <f t="shared" si="13"/>
        <v>0</v>
      </c>
      <c r="AK59" s="199">
        <f t="shared" si="2"/>
        <v>44464</v>
      </c>
    </row>
    <row r="60" spans="1:37" ht="19.5" customHeight="1">
      <c r="A60" s="299" t="s">
        <v>463</v>
      </c>
      <c r="B60" s="300"/>
      <c r="C60" s="329" t="s">
        <v>464</v>
      </c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05" t="s">
        <v>465</v>
      </c>
      <c r="V60" s="305"/>
      <c r="W60" s="197"/>
      <c r="X60" s="197"/>
      <c r="Y60" s="197"/>
      <c r="Z60" s="197"/>
      <c r="AA60" s="202"/>
      <c r="AB60" s="197"/>
      <c r="AC60" s="197"/>
      <c r="AD60" s="197"/>
      <c r="AE60" s="197"/>
      <c r="AF60" s="197"/>
      <c r="AG60" s="197"/>
      <c r="AH60" s="198">
        <f t="shared" si="1"/>
        <v>0</v>
      </c>
      <c r="AI60" s="197"/>
      <c r="AJ60" s="197"/>
      <c r="AK60" s="199">
        <f t="shared" si="2"/>
        <v>0</v>
      </c>
    </row>
    <row r="61" spans="1:37" ht="19.5" customHeight="1">
      <c r="A61" s="299" t="s">
        <v>466</v>
      </c>
      <c r="B61" s="300"/>
      <c r="C61" s="329" t="s">
        <v>467</v>
      </c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05" t="s">
        <v>468</v>
      </c>
      <c r="V61" s="305"/>
      <c r="W61" s="197"/>
      <c r="X61" s="197"/>
      <c r="Y61" s="197"/>
      <c r="Z61" s="197"/>
      <c r="AA61" s="202"/>
      <c r="AB61" s="197"/>
      <c r="AC61" s="197"/>
      <c r="AD61" s="197"/>
      <c r="AE61" s="197"/>
      <c r="AF61" s="197"/>
      <c r="AG61" s="197"/>
      <c r="AH61" s="198">
        <f t="shared" si="1"/>
        <v>0</v>
      </c>
      <c r="AI61" s="197"/>
      <c r="AJ61" s="197"/>
      <c r="AK61" s="199">
        <f t="shared" si="2"/>
        <v>0</v>
      </c>
    </row>
    <row r="62" spans="1:37" ht="29.25" customHeight="1">
      <c r="A62" s="299" t="s">
        <v>469</v>
      </c>
      <c r="B62" s="300"/>
      <c r="C62" s="329" t="s">
        <v>470</v>
      </c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05" t="s">
        <v>471</v>
      </c>
      <c r="V62" s="305"/>
      <c r="W62" s="197"/>
      <c r="X62" s="197"/>
      <c r="Y62" s="197"/>
      <c r="Z62" s="197"/>
      <c r="AA62" s="202"/>
      <c r="AB62" s="197"/>
      <c r="AC62" s="197"/>
      <c r="AD62" s="197"/>
      <c r="AE62" s="197"/>
      <c r="AF62" s="197"/>
      <c r="AG62" s="197"/>
      <c r="AH62" s="198">
        <f t="shared" si="1"/>
        <v>0</v>
      </c>
      <c r="AI62" s="197"/>
      <c r="AJ62" s="197"/>
      <c r="AK62" s="199">
        <f t="shared" si="2"/>
        <v>0</v>
      </c>
    </row>
    <row r="63" spans="1:37" ht="29.25" customHeight="1">
      <c r="A63" s="299" t="s">
        <v>472</v>
      </c>
      <c r="B63" s="300"/>
      <c r="C63" s="329" t="s">
        <v>473</v>
      </c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05" t="s">
        <v>474</v>
      </c>
      <c r="V63" s="305"/>
      <c r="W63" s="197"/>
      <c r="X63" s="197"/>
      <c r="Y63" s="197"/>
      <c r="Z63" s="197"/>
      <c r="AA63" s="202"/>
      <c r="AB63" s="197"/>
      <c r="AC63" s="197"/>
      <c r="AD63" s="197"/>
      <c r="AE63" s="197"/>
      <c r="AF63" s="197"/>
      <c r="AG63" s="197"/>
      <c r="AH63" s="198">
        <f t="shared" si="1"/>
        <v>0</v>
      </c>
      <c r="AI63" s="197"/>
      <c r="AJ63" s="197"/>
      <c r="AK63" s="199">
        <f t="shared" si="2"/>
        <v>0</v>
      </c>
    </row>
    <row r="64" spans="1:37" ht="29.25" customHeight="1">
      <c r="A64" s="299" t="s">
        <v>475</v>
      </c>
      <c r="B64" s="300"/>
      <c r="C64" s="329" t="s">
        <v>476</v>
      </c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05" t="s">
        <v>477</v>
      </c>
      <c r="V64" s="305"/>
      <c r="W64" s="197"/>
      <c r="X64" s="197"/>
      <c r="Y64" s="197"/>
      <c r="Z64" s="197"/>
      <c r="AA64" s="202"/>
      <c r="AB64" s="197"/>
      <c r="AC64" s="197"/>
      <c r="AD64" s="197"/>
      <c r="AE64" s="197"/>
      <c r="AF64" s="197"/>
      <c r="AG64" s="197">
        <v>74787</v>
      </c>
      <c r="AH64" s="198">
        <f t="shared" si="1"/>
        <v>74787</v>
      </c>
      <c r="AI64" s="197"/>
      <c r="AJ64" s="197"/>
      <c r="AK64" s="199">
        <f t="shared" si="2"/>
        <v>74787</v>
      </c>
    </row>
    <row r="65" spans="1:37" ht="25.5" customHeight="1">
      <c r="A65" s="299" t="s">
        <v>478</v>
      </c>
      <c r="B65" s="300"/>
      <c r="C65" s="329" t="s">
        <v>479</v>
      </c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05" t="s">
        <v>480</v>
      </c>
      <c r="V65" s="305"/>
      <c r="W65" s="197"/>
      <c r="X65" s="197"/>
      <c r="Y65" s="197"/>
      <c r="Z65" s="197"/>
      <c r="AA65" s="197"/>
      <c r="AB65" s="197">
        <v>2257</v>
      </c>
      <c r="AC65" s="197">
        <v>1546</v>
      </c>
      <c r="AD65" s="197"/>
      <c r="AE65" s="197"/>
      <c r="AF65" s="197"/>
      <c r="AG65" s="197">
        <v>239016</v>
      </c>
      <c r="AH65" s="198">
        <f t="shared" si="1"/>
        <v>242819</v>
      </c>
      <c r="AI65" s="197">
        <v>3000</v>
      </c>
      <c r="AJ65" s="197"/>
      <c r="AK65" s="199">
        <f t="shared" si="2"/>
        <v>245819</v>
      </c>
    </row>
    <row r="66" spans="1:37" ht="29.25" customHeight="1">
      <c r="A66" s="299" t="s">
        <v>481</v>
      </c>
      <c r="B66" s="300"/>
      <c r="C66" s="329" t="s">
        <v>482</v>
      </c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05" t="s">
        <v>483</v>
      </c>
      <c r="V66" s="305"/>
      <c r="W66" s="197"/>
      <c r="X66" s="197"/>
      <c r="Y66" s="197"/>
      <c r="Z66" s="197"/>
      <c r="AA66" s="202"/>
      <c r="AB66" s="197"/>
      <c r="AC66" s="197"/>
      <c r="AD66" s="197"/>
      <c r="AE66" s="197"/>
      <c r="AF66" s="197"/>
      <c r="AG66" s="197"/>
      <c r="AH66" s="198">
        <f t="shared" si="1"/>
        <v>0</v>
      </c>
      <c r="AI66" s="197"/>
      <c r="AJ66" s="197"/>
      <c r="AK66" s="199">
        <f t="shared" si="2"/>
        <v>0</v>
      </c>
    </row>
    <row r="67" spans="1:37" ht="29.25" customHeight="1">
      <c r="A67" s="299" t="s">
        <v>484</v>
      </c>
      <c r="B67" s="300"/>
      <c r="C67" s="329" t="s">
        <v>485</v>
      </c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05" t="s">
        <v>486</v>
      </c>
      <c r="V67" s="305"/>
      <c r="W67" s="197"/>
      <c r="X67" s="197"/>
      <c r="Y67" s="197"/>
      <c r="Z67" s="197"/>
      <c r="AA67" s="202"/>
      <c r="AB67" s="197"/>
      <c r="AC67" s="197"/>
      <c r="AD67" s="197"/>
      <c r="AE67" s="197"/>
      <c r="AF67" s="197"/>
      <c r="AG67" s="197"/>
      <c r="AH67" s="198">
        <f t="shared" si="1"/>
        <v>0</v>
      </c>
      <c r="AI67" s="197"/>
      <c r="AJ67" s="197"/>
      <c r="AK67" s="199">
        <f t="shared" si="2"/>
        <v>0</v>
      </c>
    </row>
    <row r="68" spans="1:37" ht="19.5" customHeight="1">
      <c r="A68" s="299" t="s">
        <v>487</v>
      </c>
      <c r="B68" s="300"/>
      <c r="C68" s="329" t="s">
        <v>488</v>
      </c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05" t="s">
        <v>489</v>
      </c>
      <c r="V68" s="305"/>
      <c r="W68" s="197"/>
      <c r="X68" s="197"/>
      <c r="Y68" s="197"/>
      <c r="Z68" s="197"/>
      <c r="AA68" s="202"/>
      <c r="AB68" s="197"/>
      <c r="AC68" s="197"/>
      <c r="AD68" s="197"/>
      <c r="AE68" s="197"/>
      <c r="AF68" s="197"/>
      <c r="AG68" s="197"/>
      <c r="AH68" s="198">
        <f t="shared" si="1"/>
        <v>0</v>
      </c>
      <c r="AI68" s="197"/>
      <c r="AJ68" s="197"/>
      <c r="AK68" s="199">
        <f t="shared" si="2"/>
        <v>0</v>
      </c>
    </row>
    <row r="69" spans="1:37" ht="19.5" customHeight="1">
      <c r="A69" s="299" t="s">
        <v>490</v>
      </c>
      <c r="B69" s="300"/>
      <c r="C69" s="331" t="s">
        <v>491</v>
      </c>
      <c r="D69" s="332"/>
      <c r="E69" s="332"/>
      <c r="F69" s="332"/>
      <c r="G69" s="332"/>
      <c r="H69" s="332"/>
      <c r="I69" s="332"/>
      <c r="J69" s="332"/>
      <c r="K69" s="332"/>
      <c r="L69" s="332"/>
      <c r="M69" s="332"/>
      <c r="N69" s="332"/>
      <c r="O69" s="332"/>
      <c r="P69" s="332"/>
      <c r="Q69" s="332"/>
      <c r="R69" s="332"/>
      <c r="S69" s="332"/>
      <c r="T69" s="332"/>
      <c r="U69" s="305" t="s">
        <v>492</v>
      </c>
      <c r="V69" s="305"/>
      <c r="W69" s="197"/>
      <c r="X69" s="197"/>
      <c r="Y69" s="197"/>
      <c r="Z69" s="197"/>
      <c r="AA69" s="202"/>
      <c r="AB69" s="197"/>
      <c r="AC69" s="197"/>
      <c r="AD69" s="197"/>
      <c r="AE69" s="197"/>
      <c r="AF69" s="197"/>
      <c r="AG69" s="197"/>
      <c r="AH69" s="198">
        <f t="shared" si="1"/>
        <v>0</v>
      </c>
      <c r="AI69" s="197"/>
      <c r="AJ69" s="197"/>
      <c r="AK69" s="199">
        <f t="shared" si="2"/>
        <v>0</v>
      </c>
    </row>
    <row r="70" spans="1:37" ht="24.75" customHeight="1">
      <c r="A70" s="299" t="s">
        <v>493</v>
      </c>
      <c r="B70" s="300"/>
      <c r="C70" s="329" t="s">
        <v>494</v>
      </c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05" t="s">
        <v>495</v>
      </c>
      <c r="V70" s="305"/>
      <c r="W70" s="197"/>
      <c r="X70" s="197"/>
      <c r="Y70" s="197"/>
      <c r="Z70" s="197"/>
      <c r="AA70" s="202"/>
      <c r="AB70" s="197"/>
      <c r="AC70" s="197"/>
      <c r="AD70" s="197"/>
      <c r="AE70" s="197"/>
      <c r="AF70" s="197"/>
      <c r="AG70" s="197">
        <v>105009</v>
      </c>
      <c r="AH70" s="198">
        <f t="shared" si="1"/>
        <v>105009</v>
      </c>
      <c r="AI70" s="197"/>
      <c r="AJ70" s="197"/>
      <c r="AK70" s="199">
        <f t="shared" si="2"/>
        <v>105009</v>
      </c>
    </row>
    <row r="71" spans="1:37" ht="19.5" customHeight="1">
      <c r="A71" s="299" t="s">
        <v>496</v>
      </c>
      <c r="B71" s="300"/>
      <c r="C71" s="331" t="s">
        <v>497</v>
      </c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05" t="s">
        <v>498</v>
      </c>
      <c r="V71" s="305"/>
      <c r="W71" s="197"/>
      <c r="X71" s="197"/>
      <c r="Y71" s="197"/>
      <c r="Z71" s="197"/>
      <c r="AA71" s="202"/>
      <c r="AB71" s="197"/>
      <c r="AC71" s="197"/>
      <c r="AD71" s="197"/>
      <c r="AE71" s="197"/>
      <c r="AF71" s="197"/>
      <c r="AG71" s="197"/>
      <c r="AH71" s="198">
        <f aca="true" t="shared" si="14" ref="AH71:AH94">SUM(AA71:AG71)</f>
        <v>0</v>
      </c>
      <c r="AI71" s="197"/>
      <c r="AJ71" s="197"/>
      <c r="AK71" s="199">
        <f aca="true" t="shared" si="15" ref="AK71:AK95">SUM(AH71:AJ71)</f>
        <v>0</v>
      </c>
    </row>
    <row r="72" spans="1:37" ht="19.5" customHeight="1">
      <c r="A72" s="312" t="s">
        <v>499</v>
      </c>
      <c r="B72" s="313"/>
      <c r="C72" s="327" t="s">
        <v>500</v>
      </c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16" t="s">
        <v>501</v>
      </c>
      <c r="V72" s="316"/>
      <c r="W72" s="199">
        <f>SUM(W60:W71)</f>
        <v>0</v>
      </c>
      <c r="X72" s="199">
        <f aca="true" t="shared" si="16" ref="X72:AJ72">SUM(X60:X71)</f>
        <v>0</v>
      </c>
      <c r="Y72" s="199">
        <f t="shared" si="16"/>
        <v>0</v>
      </c>
      <c r="Z72" s="199">
        <f t="shared" si="16"/>
        <v>0</v>
      </c>
      <c r="AA72" s="199">
        <f t="shared" si="16"/>
        <v>0</v>
      </c>
      <c r="AB72" s="199">
        <f t="shared" si="16"/>
        <v>2257</v>
      </c>
      <c r="AC72" s="199">
        <f t="shared" si="16"/>
        <v>1546</v>
      </c>
      <c r="AD72" s="199">
        <f t="shared" si="16"/>
        <v>0</v>
      </c>
      <c r="AE72" s="199">
        <f t="shared" si="16"/>
        <v>0</v>
      </c>
      <c r="AF72" s="199">
        <f t="shared" si="16"/>
        <v>0</v>
      </c>
      <c r="AG72" s="199">
        <f>SUM(AG60:AG71)</f>
        <v>418812</v>
      </c>
      <c r="AH72" s="198">
        <f t="shared" si="14"/>
        <v>422615</v>
      </c>
      <c r="AI72" s="199">
        <f t="shared" si="16"/>
        <v>3000</v>
      </c>
      <c r="AJ72" s="199">
        <f t="shared" si="16"/>
        <v>0</v>
      </c>
      <c r="AK72" s="199">
        <f t="shared" si="15"/>
        <v>425615</v>
      </c>
    </row>
    <row r="73" spans="1:37" ht="19.5" customHeight="1">
      <c r="A73" s="299" t="s">
        <v>502</v>
      </c>
      <c r="B73" s="300"/>
      <c r="C73" s="333" t="s">
        <v>503</v>
      </c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305" t="s">
        <v>504</v>
      </c>
      <c r="V73" s="305"/>
      <c r="W73" s="197"/>
      <c r="X73" s="197"/>
      <c r="Y73" s="197"/>
      <c r="Z73" s="197"/>
      <c r="AA73" s="202"/>
      <c r="AB73" s="197"/>
      <c r="AC73" s="197"/>
      <c r="AD73" s="197"/>
      <c r="AE73" s="197"/>
      <c r="AF73" s="197"/>
      <c r="AG73" s="197"/>
      <c r="AH73" s="198">
        <f t="shared" si="14"/>
        <v>0</v>
      </c>
      <c r="AI73" s="197"/>
      <c r="AJ73" s="197"/>
      <c r="AK73" s="199">
        <f t="shared" si="15"/>
        <v>0</v>
      </c>
    </row>
    <row r="74" spans="1:37" ht="19.5" customHeight="1">
      <c r="A74" s="299" t="s">
        <v>505</v>
      </c>
      <c r="B74" s="300"/>
      <c r="C74" s="333" t="s">
        <v>506</v>
      </c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T74" s="334"/>
      <c r="U74" s="305" t="s">
        <v>507</v>
      </c>
      <c r="V74" s="305"/>
      <c r="W74" s="197"/>
      <c r="X74" s="197"/>
      <c r="Y74" s="197"/>
      <c r="Z74" s="197"/>
      <c r="AA74" s="202"/>
      <c r="AB74" s="197"/>
      <c r="AC74" s="197"/>
      <c r="AD74" s="197"/>
      <c r="AE74" s="197"/>
      <c r="AF74" s="197"/>
      <c r="AG74" s="197">
        <v>212496</v>
      </c>
      <c r="AH74" s="198">
        <f t="shared" si="14"/>
        <v>212496</v>
      </c>
      <c r="AI74" s="197"/>
      <c r="AJ74" s="197"/>
      <c r="AK74" s="199">
        <f t="shared" si="15"/>
        <v>212496</v>
      </c>
    </row>
    <row r="75" spans="1:37" ht="19.5" customHeight="1">
      <c r="A75" s="299" t="s">
        <v>508</v>
      </c>
      <c r="B75" s="300"/>
      <c r="C75" s="333" t="s">
        <v>509</v>
      </c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T75" s="334"/>
      <c r="U75" s="305" t="s">
        <v>510</v>
      </c>
      <c r="V75" s="305"/>
      <c r="W75" s="197"/>
      <c r="X75" s="197"/>
      <c r="Y75" s="197"/>
      <c r="Z75" s="197"/>
      <c r="AA75" s="202"/>
      <c r="AB75" s="197"/>
      <c r="AC75" s="197"/>
      <c r="AD75" s="197"/>
      <c r="AE75" s="197">
        <v>600</v>
      </c>
      <c r="AF75" s="197"/>
      <c r="AG75" s="197"/>
      <c r="AH75" s="198">
        <f t="shared" si="14"/>
        <v>600</v>
      </c>
      <c r="AI75" s="197"/>
      <c r="AJ75" s="197"/>
      <c r="AK75" s="199">
        <f t="shared" si="15"/>
        <v>600</v>
      </c>
    </row>
    <row r="76" spans="1:37" ht="19.5" customHeight="1">
      <c r="A76" s="299" t="s">
        <v>511</v>
      </c>
      <c r="B76" s="300"/>
      <c r="C76" s="333" t="s">
        <v>512</v>
      </c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T76" s="334"/>
      <c r="U76" s="305" t="s">
        <v>513</v>
      </c>
      <c r="V76" s="305"/>
      <c r="W76" s="197"/>
      <c r="X76" s="197"/>
      <c r="Y76" s="197"/>
      <c r="Z76" s="197"/>
      <c r="AA76" s="197"/>
      <c r="AB76" s="197"/>
      <c r="AC76" s="197"/>
      <c r="AD76" s="197"/>
      <c r="AE76" s="197">
        <v>200</v>
      </c>
      <c r="AF76" s="197"/>
      <c r="AG76" s="197">
        <v>5020</v>
      </c>
      <c r="AH76" s="198">
        <f t="shared" si="14"/>
        <v>5220</v>
      </c>
      <c r="AI76" s="197"/>
      <c r="AJ76" s="197"/>
      <c r="AK76" s="199">
        <f t="shared" si="15"/>
        <v>5220</v>
      </c>
    </row>
    <row r="77" spans="1:37" ht="19.5" customHeight="1">
      <c r="A77" s="299" t="s">
        <v>514</v>
      </c>
      <c r="B77" s="300"/>
      <c r="C77" s="317" t="s">
        <v>515</v>
      </c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05" t="s">
        <v>516</v>
      </c>
      <c r="V77" s="305"/>
      <c r="W77" s="197"/>
      <c r="X77" s="197"/>
      <c r="Y77" s="197"/>
      <c r="Z77" s="197"/>
      <c r="AA77" s="202"/>
      <c r="AB77" s="197"/>
      <c r="AC77" s="197"/>
      <c r="AD77" s="197"/>
      <c r="AE77" s="197"/>
      <c r="AF77" s="197"/>
      <c r="AG77" s="197"/>
      <c r="AH77" s="198">
        <f t="shared" si="14"/>
        <v>0</v>
      </c>
      <c r="AI77" s="197"/>
      <c r="AJ77" s="197"/>
      <c r="AK77" s="199">
        <f t="shared" si="15"/>
        <v>0</v>
      </c>
    </row>
    <row r="78" spans="1:37" ht="28.5" customHeight="1">
      <c r="A78" s="299" t="s">
        <v>517</v>
      </c>
      <c r="B78" s="300"/>
      <c r="C78" s="310" t="s">
        <v>518</v>
      </c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05" t="s">
        <v>519</v>
      </c>
      <c r="V78" s="305"/>
      <c r="W78" s="197"/>
      <c r="X78" s="197"/>
      <c r="Y78" s="197"/>
      <c r="Z78" s="197"/>
      <c r="AA78" s="202"/>
      <c r="AB78" s="197"/>
      <c r="AC78" s="197"/>
      <c r="AD78" s="197"/>
      <c r="AE78" s="197"/>
      <c r="AF78" s="197"/>
      <c r="AG78" s="197"/>
      <c r="AH78" s="198">
        <f t="shared" si="14"/>
        <v>0</v>
      </c>
      <c r="AI78" s="197"/>
      <c r="AJ78" s="197"/>
      <c r="AK78" s="199">
        <f t="shared" si="15"/>
        <v>0</v>
      </c>
    </row>
    <row r="79" spans="1:37" ht="25.5" customHeight="1">
      <c r="A79" s="299" t="s">
        <v>520</v>
      </c>
      <c r="B79" s="300"/>
      <c r="C79" s="310" t="s">
        <v>521</v>
      </c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05" t="s">
        <v>522</v>
      </c>
      <c r="V79" s="305"/>
      <c r="W79" s="197"/>
      <c r="X79" s="197"/>
      <c r="Y79" s="197"/>
      <c r="Z79" s="197"/>
      <c r="AA79" s="202"/>
      <c r="AB79" s="197"/>
      <c r="AC79" s="197"/>
      <c r="AD79" s="197"/>
      <c r="AE79" s="197"/>
      <c r="AF79" s="197"/>
      <c r="AG79" s="197">
        <v>58729</v>
      </c>
      <c r="AH79" s="198">
        <f t="shared" si="14"/>
        <v>58729</v>
      </c>
      <c r="AI79" s="197"/>
      <c r="AJ79" s="197"/>
      <c r="AK79" s="199">
        <f t="shared" si="15"/>
        <v>58729</v>
      </c>
    </row>
    <row r="80" spans="1:37" s="201" customFormat="1" ht="19.5" customHeight="1">
      <c r="A80" s="312" t="s">
        <v>523</v>
      </c>
      <c r="B80" s="313"/>
      <c r="C80" s="335" t="s">
        <v>524</v>
      </c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16" t="s">
        <v>525</v>
      </c>
      <c r="V80" s="316"/>
      <c r="W80" s="199">
        <f>SUM(W73:W79)</f>
        <v>0</v>
      </c>
      <c r="X80" s="199">
        <f aca="true" t="shared" si="17" ref="X80:AJ80">SUM(X73:X79)</f>
        <v>0</v>
      </c>
      <c r="Y80" s="199">
        <f t="shared" si="17"/>
        <v>0</v>
      </c>
      <c r="Z80" s="199">
        <f t="shared" si="17"/>
        <v>0</v>
      </c>
      <c r="AA80" s="199">
        <f t="shared" si="17"/>
        <v>0</v>
      </c>
      <c r="AB80" s="199">
        <f t="shared" si="17"/>
        <v>0</v>
      </c>
      <c r="AC80" s="199">
        <f t="shared" si="17"/>
        <v>0</v>
      </c>
      <c r="AD80" s="199">
        <f t="shared" si="17"/>
        <v>0</v>
      </c>
      <c r="AE80" s="199">
        <f t="shared" si="17"/>
        <v>800</v>
      </c>
      <c r="AF80" s="199">
        <f t="shared" si="17"/>
        <v>0</v>
      </c>
      <c r="AG80" s="199">
        <f t="shared" si="17"/>
        <v>276245</v>
      </c>
      <c r="AH80" s="198">
        <f t="shared" si="14"/>
        <v>277045</v>
      </c>
      <c r="AI80" s="199">
        <f t="shared" si="17"/>
        <v>0</v>
      </c>
      <c r="AJ80" s="199">
        <f t="shared" si="17"/>
        <v>0</v>
      </c>
      <c r="AK80" s="199">
        <f t="shared" si="15"/>
        <v>277045</v>
      </c>
    </row>
    <row r="81" spans="1:37" ht="19.5" customHeight="1">
      <c r="A81" s="299" t="s">
        <v>526</v>
      </c>
      <c r="B81" s="300"/>
      <c r="C81" s="323" t="s">
        <v>527</v>
      </c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05" t="s">
        <v>528</v>
      </c>
      <c r="V81" s="305"/>
      <c r="W81" s="197"/>
      <c r="X81" s="197"/>
      <c r="Y81" s="197"/>
      <c r="Z81" s="197"/>
      <c r="AA81" s="202"/>
      <c r="AB81" s="197">
        <v>1811</v>
      </c>
      <c r="AC81" s="197">
        <v>945</v>
      </c>
      <c r="AD81" s="197"/>
      <c r="AE81" s="197"/>
      <c r="AF81" s="197"/>
      <c r="AG81" s="197">
        <v>443643</v>
      </c>
      <c r="AH81" s="198">
        <f t="shared" si="14"/>
        <v>446399</v>
      </c>
      <c r="AI81" s="197"/>
      <c r="AJ81" s="197"/>
      <c r="AK81" s="199">
        <f t="shared" si="15"/>
        <v>446399</v>
      </c>
    </row>
    <row r="82" spans="1:37" ht="19.5" customHeight="1">
      <c r="A82" s="299" t="s">
        <v>529</v>
      </c>
      <c r="B82" s="300"/>
      <c r="C82" s="323" t="s">
        <v>530</v>
      </c>
      <c r="D82" s="324"/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05" t="s">
        <v>531</v>
      </c>
      <c r="V82" s="305"/>
      <c r="W82" s="197"/>
      <c r="X82" s="197"/>
      <c r="Y82" s="197"/>
      <c r="Z82" s="197"/>
      <c r="AA82" s="202"/>
      <c r="AB82" s="197"/>
      <c r="AC82" s="197"/>
      <c r="AD82" s="197"/>
      <c r="AE82" s="197"/>
      <c r="AF82" s="197"/>
      <c r="AG82" s="197"/>
      <c r="AH82" s="198">
        <f t="shared" si="14"/>
        <v>0</v>
      </c>
      <c r="AI82" s="197"/>
      <c r="AJ82" s="197"/>
      <c r="AK82" s="199">
        <f t="shared" si="15"/>
        <v>0</v>
      </c>
    </row>
    <row r="83" spans="1:37" ht="19.5" customHeight="1">
      <c r="A83" s="299" t="s">
        <v>532</v>
      </c>
      <c r="B83" s="300"/>
      <c r="C83" s="323" t="s">
        <v>533</v>
      </c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05" t="s">
        <v>534</v>
      </c>
      <c r="V83" s="305"/>
      <c r="W83" s="197"/>
      <c r="X83" s="197"/>
      <c r="Y83" s="197"/>
      <c r="Z83" s="197"/>
      <c r="AA83" s="202"/>
      <c r="AB83" s="197"/>
      <c r="AC83" s="197"/>
      <c r="AD83" s="197"/>
      <c r="AE83" s="197"/>
      <c r="AF83" s="197"/>
      <c r="AG83" s="197"/>
      <c r="AH83" s="198">
        <f t="shared" si="14"/>
        <v>0</v>
      </c>
      <c r="AI83" s="197"/>
      <c r="AJ83" s="197"/>
      <c r="AK83" s="199">
        <f t="shared" si="15"/>
        <v>0</v>
      </c>
    </row>
    <row r="84" spans="1:37" ht="27.75" customHeight="1">
      <c r="A84" s="299" t="s">
        <v>535</v>
      </c>
      <c r="B84" s="300"/>
      <c r="C84" s="323" t="s">
        <v>536</v>
      </c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05" t="s">
        <v>537</v>
      </c>
      <c r="V84" s="305"/>
      <c r="W84" s="197"/>
      <c r="X84" s="197"/>
      <c r="Y84" s="197"/>
      <c r="Z84" s="197"/>
      <c r="AA84" s="202"/>
      <c r="AB84" s="197">
        <v>489</v>
      </c>
      <c r="AC84" s="197">
        <v>255</v>
      </c>
      <c r="AD84" s="197"/>
      <c r="AE84" s="197"/>
      <c r="AF84" s="197"/>
      <c r="AG84" s="197">
        <v>119784</v>
      </c>
      <c r="AH84" s="198">
        <f t="shared" si="14"/>
        <v>120528</v>
      </c>
      <c r="AI84" s="197"/>
      <c r="AJ84" s="197"/>
      <c r="AK84" s="199">
        <f t="shared" si="15"/>
        <v>120528</v>
      </c>
    </row>
    <row r="85" spans="1:37" s="201" customFormat="1" ht="17.25" customHeight="1">
      <c r="A85" s="312" t="s">
        <v>538</v>
      </c>
      <c r="B85" s="313"/>
      <c r="C85" s="327" t="s">
        <v>539</v>
      </c>
      <c r="D85" s="328"/>
      <c r="E85" s="328"/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16" t="s">
        <v>540</v>
      </c>
      <c r="V85" s="316"/>
      <c r="W85" s="199">
        <f aca="true" t="shared" si="18" ref="W85:AJ85">SUM(W81:W84)</f>
        <v>0</v>
      </c>
      <c r="X85" s="199">
        <f t="shared" si="18"/>
        <v>0</v>
      </c>
      <c r="Y85" s="199">
        <f t="shared" si="18"/>
        <v>0</v>
      </c>
      <c r="Z85" s="199">
        <f t="shared" si="18"/>
        <v>0</v>
      </c>
      <c r="AA85" s="199">
        <f t="shared" si="18"/>
        <v>0</v>
      </c>
      <c r="AB85" s="199">
        <f t="shared" si="18"/>
        <v>2300</v>
      </c>
      <c r="AC85" s="199">
        <f t="shared" si="18"/>
        <v>1200</v>
      </c>
      <c r="AD85" s="199">
        <f t="shared" si="18"/>
        <v>0</v>
      </c>
      <c r="AE85" s="199">
        <f t="shared" si="18"/>
        <v>0</v>
      </c>
      <c r="AF85" s="199">
        <f t="shared" si="18"/>
        <v>0</v>
      </c>
      <c r="AG85" s="199">
        <f t="shared" si="18"/>
        <v>563427</v>
      </c>
      <c r="AH85" s="198">
        <f t="shared" si="14"/>
        <v>566927</v>
      </c>
      <c r="AI85" s="199">
        <f t="shared" si="18"/>
        <v>0</v>
      </c>
      <c r="AJ85" s="199">
        <f t="shared" si="18"/>
        <v>0</v>
      </c>
      <c r="AK85" s="199">
        <f t="shared" si="15"/>
        <v>566927</v>
      </c>
    </row>
    <row r="86" spans="1:37" ht="29.25" customHeight="1">
      <c r="A86" s="299" t="s">
        <v>541</v>
      </c>
      <c r="B86" s="300"/>
      <c r="C86" s="323" t="s">
        <v>542</v>
      </c>
      <c r="D86" s="324"/>
      <c r="E86" s="324"/>
      <c r="F86" s="324"/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05" t="s">
        <v>543</v>
      </c>
      <c r="V86" s="305"/>
      <c r="W86" s="197"/>
      <c r="X86" s="197"/>
      <c r="Y86" s="197"/>
      <c r="Z86" s="197"/>
      <c r="AA86" s="202"/>
      <c r="AB86" s="197"/>
      <c r="AC86" s="197"/>
      <c r="AD86" s="197"/>
      <c r="AE86" s="197"/>
      <c r="AF86" s="197"/>
      <c r="AG86" s="197"/>
      <c r="AH86" s="198">
        <f t="shared" si="14"/>
        <v>0</v>
      </c>
      <c r="AI86" s="197"/>
      <c r="AJ86" s="197"/>
      <c r="AK86" s="199">
        <f t="shared" si="15"/>
        <v>0</v>
      </c>
    </row>
    <row r="87" spans="1:37" ht="29.25" customHeight="1">
      <c r="A87" s="299" t="s">
        <v>544</v>
      </c>
      <c r="B87" s="300"/>
      <c r="C87" s="323" t="s">
        <v>545</v>
      </c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05" t="s">
        <v>546</v>
      </c>
      <c r="V87" s="305"/>
      <c r="W87" s="197"/>
      <c r="X87" s="197"/>
      <c r="Y87" s="197"/>
      <c r="Z87" s="197"/>
      <c r="AA87" s="202"/>
      <c r="AB87" s="197"/>
      <c r="AC87" s="197"/>
      <c r="AD87" s="197"/>
      <c r="AE87" s="197"/>
      <c r="AF87" s="197"/>
      <c r="AG87" s="197"/>
      <c r="AH87" s="198">
        <f t="shared" si="14"/>
        <v>0</v>
      </c>
      <c r="AI87" s="197"/>
      <c r="AJ87" s="197"/>
      <c r="AK87" s="199">
        <f t="shared" si="15"/>
        <v>0</v>
      </c>
    </row>
    <row r="88" spans="1:37" ht="29.25" customHeight="1">
      <c r="A88" s="299" t="s">
        <v>547</v>
      </c>
      <c r="B88" s="300"/>
      <c r="C88" s="323" t="s">
        <v>548</v>
      </c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05" t="s">
        <v>549</v>
      </c>
      <c r="V88" s="305"/>
      <c r="W88" s="197"/>
      <c r="X88" s="197"/>
      <c r="Y88" s="197"/>
      <c r="Z88" s="197"/>
      <c r="AA88" s="202"/>
      <c r="AB88" s="197"/>
      <c r="AC88" s="197"/>
      <c r="AD88" s="197"/>
      <c r="AE88" s="197"/>
      <c r="AF88" s="197"/>
      <c r="AG88" s="197"/>
      <c r="AH88" s="198">
        <f t="shared" si="14"/>
        <v>0</v>
      </c>
      <c r="AI88" s="197"/>
      <c r="AJ88" s="197"/>
      <c r="AK88" s="199">
        <f t="shared" si="15"/>
        <v>0</v>
      </c>
    </row>
    <row r="89" spans="1:37" ht="28.5" customHeight="1">
      <c r="A89" s="299" t="s">
        <v>550</v>
      </c>
      <c r="B89" s="300"/>
      <c r="C89" s="323" t="s">
        <v>551</v>
      </c>
      <c r="D89" s="324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05" t="s">
        <v>552</v>
      </c>
      <c r="V89" s="305"/>
      <c r="W89" s="197"/>
      <c r="X89" s="197"/>
      <c r="Y89" s="197"/>
      <c r="Z89" s="197"/>
      <c r="AA89" s="202"/>
      <c r="AB89" s="197"/>
      <c r="AC89" s="197"/>
      <c r="AD89" s="197"/>
      <c r="AE89" s="197"/>
      <c r="AF89" s="197"/>
      <c r="AG89" s="197"/>
      <c r="AH89" s="198">
        <f t="shared" si="14"/>
        <v>0</v>
      </c>
      <c r="AI89" s="197"/>
      <c r="AJ89" s="197"/>
      <c r="AK89" s="199">
        <f t="shared" si="15"/>
        <v>0</v>
      </c>
    </row>
    <row r="90" spans="1:37" ht="29.25" customHeight="1">
      <c r="A90" s="299" t="s">
        <v>553</v>
      </c>
      <c r="B90" s="300"/>
      <c r="C90" s="323" t="s">
        <v>554</v>
      </c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05" t="s">
        <v>555</v>
      </c>
      <c r="V90" s="305"/>
      <c r="W90" s="197"/>
      <c r="X90" s="197"/>
      <c r="Y90" s="197"/>
      <c r="Z90" s="197"/>
      <c r="AA90" s="202"/>
      <c r="AB90" s="197"/>
      <c r="AC90" s="197"/>
      <c r="AD90" s="197"/>
      <c r="AE90" s="197"/>
      <c r="AF90" s="197"/>
      <c r="AG90" s="197"/>
      <c r="AH90" s="198">
        <f t="shared" si="14"/>
        <v>0</v>
      </c>
      <c r="AI90" s="197"/>
      <c r="AJ90" s="197"/>
      <c r="AK90" s="199">
        <f t="shared" si="15"/>
        <v>0</v>
      </c>
    </row>
    <row r="91" spans="1:37" ht="29.25" customHeight="1">
      <c r="A91" s="299" t="s">
        <v>556</v>
      </c>
      <c r="B91" s="300"/>
      <c r="C91" s="323" t="s">
        <v>557</v>
      </c>
      <c r="D91" s="324"/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05" t="s">
        <v>558</v>
      </c>
      <c r="V91" s="305"/>
      <c r="W91" s="197"/>
      <c r="X91" s="197"/>
      <c r="Y91" s="197"/>
      <c r="Z91" s="197"/>
      <c r="AA91" s="202"/>
      <c r="AB91" s="197"/>
      <c r="AC91" s="197"/>
      <c r="AD91" s="197"/>
      <c r="AE91" s="197"/>
      <c r="AF91" s="197"/>
      <c r="AG91" s="197">
        <v>1500</v>
      </c>
      <c r="AH91" s="198">
        <f t="shared" si="14"/>
        <v>1500</v>
      </c>
      <c r="AI91" s="197"/>
      <c r="AJ91" s="197"/>
      <c r="AK91" s="199">
        <f t="shared" si="15"/>
        <v>1500</v>
      </c>
    </row>
    <row r="92" spans="1:37" ht="19.5" customHeight="1">
      <c r="A92" s="299" t="s">
        <v>559</v>
      </c>
      <c r="B92" s="300"/>
      <c r="C92" s="323" t="s">
        <v>560</v>
      </c>
      <c r="D92" s="324"/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05" t="s">
        <v>561</v>
      </c>
      <c r="V92" s="305"/>
      <c r="W92" s="197"/>
      <c r="X92" s="197"/>
      <c r="Y92" s="197"/>
      <c r="Z92" s="197"/>
      <c r="AA92" s="202"/>
      <c r="AB92" s="197"/>
      <c r="AC92" s="197"/>
      <c r="AD92" s="197"/>
      <c r="AE92" s="197"/>
      <c r="AF92" s="197"/>
      <c r="AG92" s="197">
        <v>1500</v>
      </c>
      <c r="AH92" s="198">
        <f t="shared" si="14"/>
        <v>1500</v>
      </c>
      <c r="AI92" s="197"/>
      <c r="AJ92" s="197"/>
      <c r="AK92" s="199">
        <f t="shared" si="15"/>
        <v>1500</v>
      </c>
    </row>
    <row r="93" spans="1:37" ht="26.25" customHeight="1">
      <c r="A93" s="299" t="s">
        <v>562</v>
      </c>
      <c r="B93" s="300"/>
      <c r="C93" s="323" t="s">
        <v>563</v>
      </c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05" t="s">
        <v>564</v>
      </c>
      <c r="V93" s="305"/>
      <c r="W93" s="197"/>
      <c r="X93" s="197"/>
      <c r="Y93" s="197"/>
      <c r="Z93" s="197"/>
      <c r="AA93" s="202"/>
      <c r="AB93" s="197"/>
      <c r="AC93" s="197"/>
      <c r="AD93" s="197"/>
      <c r="AE93" s="197"/>
      <c r="AF93" s="197"/>
      <c r="AG93" s="197"/>
      <c r="AH93" s="198">
        <f t="shared" si="14"/>
        <v>0</v>
      </c>
      <c r="AI93" s="197"/>
      <c r="AJ93" s="197"/>
      <c r="AK93" s="199">
        <f t="shared" si="15"/>
        <v>0</v>
      </c>
    </row>
    <row r="94" spans="1:37" ht="19.5" customHeight="1">
      <c r="A94" s="312" t="s">
        <v>565</v>
      </c>
      <c r="B94" s="313"/>
      <c r="C94" s="327" t="s">
        <v>566</v>
      </c>
      <c r="D94" s="328"/>
      <c r="E94" s="328"/>
      <c r="F94" s="328"/>
      <c r="G94" s="328"/>
      <c r="H94" s="328"/>
      <c r="I94" s="328"/>
      <c r="J94" s="328"/>
      <c r="K94" s="328"/>
      <c r="L94" s="328"/>
      <c r="M94" s="328"/>
      <c r="N94" s="328"/>
      <c r="O94" s="328"/>
      <c r="P94" s="328"/>
      <c r="Q94" s="328"/>
      <c r="R94" s="328"/>
      <c r="S94" s="328"/>
      <c r="T94" s="328"/>
      <c r="U94" s="316" t="s">
        <v>567</v>
      </c>
      <c r="V94" s="316"/>
      <c r="W94" s="199">
        <f>SUM(W81:W93)</f>
        <v>0</v>
      </c>
      <c r="X94" s="199"/>
      <c r="Y94" s="199"/>
      <c r="Z94" s="199"/>
      <c r="AA94" s="198"/>
      <c r="AB94" s="199"/>
      <c r="AC94" s="199"/>
      <c r="AD94" s="199"/>
      <c r="AE94" s="199"/>
      <c r="AF94" s="199"/>
      <c r="AG94" s="199">
        <v>3000</v>
      </c>
      <c r="AH94" s="198">
        <f t="shared" si="14"/>
        <v>3000</v>
      </c>
      <c r="AI94" s="199"/>
      <c r="AJ94" s="199"/>
      <c r="AK94" s="199">
        <f t="shared" si="15"/>
        <v>3000</v>
      </c>
    </row>
    <row r="95" spans="1:37" s="201" customFormat="1" ht="19.5" customHeight="1">
      <c r="A95" s="312" t="s">
        <v>568</v>
      </c>
      <c r="B95" s="313"/>
      <c r="C95" s="335" t="s">
        <v>569</v>
      </c>
      <c r="D95" s="336"/>
      <c r="E95" s="336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336"/>
      <c r="U95" s="337" t="s">
        <v>570</v>
      </c>
      <c r="V95" s="338"/>
      <c r="W95" s="199">
        <f>SUM(W24+W25+W50+W59+W72+W80+W85+W94)</f>
        <v>533668</v>
      </c>
      <c r="X95" s="199">
        <f aca="true" t="shared" si="19" ref="X95:AJ95">SUM(X24+X25+X50+X59+X72+X80+X85+X94)</f>
        <v>334878</v>
      </c>
      <c r="Y95" s="199">
        <f t="shared" si="19"/>
        <v>40549</v>
      </c>
      <c r="Z95" s="199">
        <f t="shared" si="19"/>
        <v>28300</v>
      </c>
      <c r="AA95" s="199">
        <f t="shared" si="19"/>
        <v>937395</v>
      </c>
      <c r="AB95" s="199">
        <f t="shared" si="19"/>
        <v>306107</v>
      </c>
      <c r="AC95" s="199">
        <f t="shared" si="19"/>
        <v>91478</v>
      </c>
      <c r="AD95" s="199">
        <f t="shared" si="19"/>
        <v>13035</v>
      </c>
      <c r="AE95" s="199">
        <f t="shared" si="19"/>
        <v>286006</v>
      </c>
      <c r="AF95" s="199">
        <f t="shared" si="19"/>
        <v>29402</v>
      </c>
      <c r="AG95" s="199">
        <f t="shared" si="19"/>
        <v>1523304</v>
      </c>
      <c r="AH95" s="198">
        <f t="shared" si="19"/>
        <v>3186727</v>
      </c>
      <c r="AI95" s="199">
        <f t="shared" si="19"/>
        <v>26392</v>
      </c>
      <c r="AJ95" s="199">
        <f t="shared" si="19"/>
        <v>407</v>
      </c>
      <c r="AK95" s="199">
        <f t="shared" si="15"/>
        <v>3213526</v>
      </c>
    </row>
    <row r="96" spans="3:22" ht="13.5"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</row>
    <row r="97" spans="3:22" ht="13.5"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</row>
    <row r="98" spans="3:22" ht="13.5"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</row>
    <row r="99" spans="3:22" ht="13.5"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</row>
    <row r="100" spans="3:22" ht="13.5"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</row>
    <row r="101" spans="3:22" ht="13.5"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</row>
    <row r="102" spans="21:22" ht="13.5">
      <c r="U102" s="204"/>
      <c r="V102" s="204"/>
    </row>
    <row r="103" spans="21:22" ht="13.5">
      <c r="U103" s="204"/>
      <c r="V103" s="204"/>
    </row>
  </sheetData>
  <sheetProtection/>
  <mergeCells count="290">
    <mergeCell ref="A94:B94"/>
    <mergeCell ref="C94:T94"/>
    <mergeCell ref="U94:V94"/>
    <mergeCell ref="A95:B95"/>
    <mergeCell ref="C95:T95"/>
    <mergeCell ref="U95:V95"/>
    <mergeCell ref="A92:B92"/>
    <mergeCell ref="C92:T92"/>
    <mergeCell ref="U92:V92"/>
    <mergeCell ref="A93:B93"/>
    <mergeCell ref="C93:T93"/>
    <mergeCell ref="U93:V93"/>
    <mergeCell ref="A90:B90"/>
    <mergeCell ref="C90:T90"/>
    <mergeCell ref="U90:V90"/>
    <mergeCell ref="A91:B91"/>
    <mergeCell ref="C91:T91"/>
    <mergeCell ref="U91:V91"/>
    <mergeCell ref="A88:B88"/>
    <mergeCell ref="C88:T88"/>
    <mergeCell ref="U88:V88"/>
    <mergeCell ref="A89:B89"/>
    <mergeCell ref="C89:T89"/>
    <mergeCell ref="U89:V89"/>
    <mergeCell ref="A86:B86"/>
    <mergeCell ref="C86:T86"/>
    <mergeCell ref="U86:V86"/>
    <mergeCell ref="A87:B87"/>
    <mergeCell ref="C87:T87"/>
    <mergeCell ref="U87:V87"/>
    <mergeCell ref="A84:B84"/>
    <mergeCell ref="C84:T84"/>
    <mergeCell ref="U84:V84"/>
    <mergeCell ref="A85:B85"/>
    <mergeCell ref="C85:T85"/>
    <mergeCell ref="U85:V85"/>
    <mergeCell ref="A82:B82"/>
    <mergeCell ref="C82:T82"/>
    <mergeCell ref="U82:V82"/>
    <mergeCell ref="A83:B83"/>
    <mergeCell ref="C83:T83"/>
    <mergeCell ref="U83:V83"/>
    <mergeCell ref="A80:B80"/>
    <mergeCell ref="C80:T80"/>
    <mergeCell ref="U80:V80"/>
    <mergeCell ref="A81:B81"/>
    <mergeCell ref="C81:T81"/>
    <mergeCell ref="U81:V81"/>
    <mergeCell ref="A78:B78"/>
    <mergeCell ref="C78:T78"/>
    <mergeCell ref="U78:V78"/>
    <mergeCell ref="A79:B79"/>
    <mergeCell ref="C79:T79"/>
    <mergeCell ref="U79:V79"/>
    <mergeCell ref="A76:B76"/>
    <mergeCell ref="C76:T76"/>
    <mergeCell ref="U76:V76"/>
    <mergeCell ref="A77:B77"/>
    <mergeCell ref="C77:T77"/>
    <mergeCell ref="U77:V77"/>
    <mergeCell ref="A74:B74"/>
    <mergeCell ref="C74:T74"/>
    <mergeCell ref="U74:V74"/>
    <mergeCell ref="A75:B75"/>
    <mergeCell ref="C75:T75"/>
    <mergeCell ref="U75:V75"/>
    <mergeCell ref="A72:B72"/>
    <mergeCell ref="C72:T72"/>
    <mergeCell ref="U72:V72"/>
    <mergeCell ref="A73:B73"/>
    <mergeCell ref="C73:T73"/>
    <mergeCell ref="U73:V73"/>
    <mergeCell ref="A70:B70"/>
    <mergeCell ref="C70:T70"/>
    <mergeCell ref="U70:V70"/>
    <mergeCell ref="A71:B71"/>
    <mergeCell ref="C71:T71"/>
    <mergeCell ref="U71:V71"/>
    <mergeCell ref="A68:B68"/>
    <mergeCell ref="C68:T68"/>
    <mergeCell ref="U68:V68"/>
    <mergeCell ref="A69:B69"/>
    <mergeCell ref="C69:T69"/>
    <mergeCell ref="U69:V69"/>
    <mergeCell ref="A66:B66"/>
    <mergeCell ref="C66:T66"/>
    <mergeCell ref="U66:V66"/>
    <mergeCell ref="A67:B67"/>
    <mergeCell ref="C67:T67"/>
    <mergeCell ref="U67:V67"/>
    <mergeCell ref="A64:B64"/>
    <mergeCell ref="C64:T64"/>
    <mergeCell ref="U64:V64"/>
    <mergeCell ref="A65:B65"/>
    <mergeCell ref="C65:T65"/>
    <mergeCell ref="U65:V65"/>
    <mergeCell ref="A62:B62"/>
    <mergeCell ref="C62:T62"/>
    <mergeCell ref="U62:V62"/>
    <mergeCell ref="A63:B63"/>
    <mergeCell ref="C63:T63"/>
    <mergeCell ref="U63:V63"/>
    <mergeCell ref="A60:B60"/>
    <mergeCell ref="C60:T60"/>
    <mergeCell ref="U60:V60"/>
    <mergeCell ref="A61:B61"/>
    <mergeCell ref="C61:T61"/>
    <mergeCell ref="U61:V61"/>
    <mergeCell ref="A58:B58"/>
    <mergeCell ref="C58:T58"/>
    <mergeCell ref="U58:V58"/>
    <mergeCell ref="A59:B59"/>
    <mergeCell ref="C59:T59"/>
    <mergeCell ref="U59:V59"/>
    <mergeCell ref="A56:B56"/>
    <mergeCell ref="C56:T56"/>
    <mergeCell ref="U56:V56"/>
    <mergeCell ref="A57:B57"/>
    <mergeCell ref="C57:T57"/>
    <mergeCell ref="U57:V57"/>
    <mergeCell ref="A54:B54"/>
    <mergeCell ref="C54:T54"/>
    <mergeCell ref="U54:V54"/>
    <mergeCell ref="A55:B55"/>
    <mergeCell ref="C55:T55"/>
    <mergeCell ref="U55:V55"/>
    <mergeCell ref="A52:B52"/>
    <mergeCell ref="C52:T52"/>
    <mergeCell ref="U52:V52"/>
    <mergeCell ref="A53:B53"/>
    <mergeCell ref="C53:T53"/>
    <mergeCell ref="U53:V53"/>
    <mergeCell ref="A50:B50"/>
    <mergeCell ref="C50:T50"/>
    <mergeCell ref="U50:V50"/>
    <mergeCell ref="A51:B51"/>
    <mergeCell ref="C51:T51"/>
    <mergeCell ref="U51:V51"/>
    <mergeCell ref="A48:B48"/>
    <mergeCell ref="C48:T48"/>
    <mergeCell ref="U48:V48"/>
    <mergeCell ref="A49:B49"/>
    <mergeCell ref="C49:T49"/>
    <mergeCell ref="U49:V49"/>
    <mergeCell ref="A46:B46"/>
    <mergeCell ref="C46:T46"/>
    <mergeCell ref="U46:V46"/>
    <mergeCell ref="A47:B47"/>
    <mergeCell ref="C47:T47"/>
    <mergeCell ref="U47:V47"/>
    <mergeCell ref="A44:B44"/>
    <mergeCell ref="C44:T44"/>
    <mergeCell ref="U44:V44"/>
    <mergeCell ref="A45:B45"/>
    <mergeCell ref="C45:T45"/>
    <mergeCell ref="U45:V45"/>
    <mergeCell ref="A42:B42"/>
    <mergeCell ref="C42:T42"/>
    <mergeCell ref="U42:V42"/>
    <mergeCell ref="A43:B43"/>
    <mergeCell ref="C43:T43"/>
    <mergeCell ref="U43:V43"/>
    <mergeCell ref="A40:B40"/>
    <mergeCell ref="C40:T40"/>
    <mergeCell ref="U40:V40"/>
    <mergeCell ref="A41:B41"/>
    <mergeCell ref="C41:T41"/>
    <mergeCell ref="U41:V41"/>
    <mergeCell ref="A38:B38"/>
    <mergeCell ref="C38:T38"/>
    <mergeCell ref="U38:V38"/>
    <mergeCell ref="A39:B39"/>
    <mergeCell ref="C39:T39"/>
    <mergeCell ref="U39:V39"/>
    <mergeCell ref="A36:B36"/>
    <mergeCell ref="C36:T36"/>
    <mergeCell ref="U36:V36"/>
    <mergeCell ref="A37:B37"/>
    <mergeCell ref="C37:T37"/>
    <mergeCell ref="U37:V37"/>
    <mergeCell ref="A34:B34"/>
    <mergeCell ref="C34:T34"/>
    <mergeCell ref="U34:V34"/>
    <mergeCell ref="A35:B35"/>
    <mergeCell ref="C35:T35"/>
    <mergeCell ref="U35:V35"/>
    <mergeCell ref="A32:B32"/>
    <mergeCell ref="C32:T32"/>
    <mergeCell ref="U32:V32"/>
    <mergeCell ref="A33:B33"/>
    <mergeCell ref="C33:T33"/>
    <mergeCell ref="U33:V33"/>
    <mergeCell ref="A30:B30"/>
    <mergeCell ref="C30:T30"/>
    <mergeCell ref="U30:V30"/>
    <mergeCell ref="A31:B31"/>
    <mergeCell ref="C31:T31"/>
    <mergeCell ref="U31:V31"/>
    <mergeCell ref="A28:B28"/>
    <mergeCell ref="C28:T28"/>
    <mergeCell ref="U28:V28"/>
    <mergeCell ref="A29:B29"/>
    <mergeCell ref="C29:T29"/>
    <mergeCell ref="U29:V29"/>
    <mergeCell ref="A26:B26"/>
    <mergeCell ref="C26:T26"/>
    <mergeCell ref="U26:V26"/>
    <mergeCell ref="A27:B27"/>
    <mergeCell ref="C27:T27"/>
    <mergeCell ref="U27:V27"/>
    <mergeCell ref="A24:B24"/>
    <mergeCell ref="C24:T24"/>
    <mergeCell ref="U24:V24"/>
    <mergeCell ref="A25:B25"/>
    <mergeCell ref="C25:T25"/>
    <mergeCell ref="U25:V25"/>
    <mergeCell ref="A22:B22"/>
    <mergeCell ref="C22:T22"/>
    <mergeCell ref="U22:V22"/>
    <mergeCell ref="A23:B23"/>
    <mergeCell ref="C23:T23"/>
    <mergeCell ref="U23:V23"/>
    <mergeCell ref="A20:B20"/>
    <mergeCell ref="C20:T20"/>
    <mergeCell ref="U20:V20"/>
    <mergeCell ref="A21:B21"/>
    <mergeCell ref="C21:T21"/>
    <mergeCell ref="U21:V21"/>
    <mergeCell ref="A18:B18"/>
    <mergeCell ref="C18:T18"/>
    <mergeCell ref="U18:V18"/>
    <mergeCell ref="A19:B19"/>
    <mergeCell ref="C19:T19"/>
    <mergeCell ref="U19:V19"/>
    <mergeCell ref="A16:B16"/>
    <mergeCell ref="C16:T16"/>
    <mergeCell ref="U16:V16"/>
    <mergeCell ref="A17:B17"/>
    <mergeCell ref="C17:T17"/>
    <mergeCell ref="U17:V17"/>
    <mergeCell ref="A14:B14"/>
    <mergeCell ref="C14:T14"/>
    <mergeCell ref="U14:V14"/>
    <mergeCell ref="A15:B15"/>
    <mergeCell ref="C15:T15"/>
    <mergeCell ref="U15:V15"/>
    <mergeCell ref="A12:B12"/>
    <mergeCell ref="C12:T12"/>
    <mergeCell ref="U12:V12"/>
    <mergeCell ref="A13:B13"/>
    <mergeCell ref="C13:T13"/>
    <mergeCell ref="U13:V13"/>
    <mergeCell ref="A10:B10"/>
    <mergeCell ref="C10:T10"/>
    <mergeCell ref="U10:V10"/>
    <mergeCell ref="A11:B11"/>
    <mergeCell ref="C11:T11"/>
    <mergeCell ref="U11:V11"/>
    <mergeCell ref="A8:B8"/>
    <mergeCell ref="C8:T8"/>
    <mergeCell ref="U8:V8"/>
    <mergeCell ref="A9:B9"/>
    <mergeCell ref="C9:T9"/>
    <mergeCell ref="U9:V9"/>
    <mergeCell ref="A6:B6"/>
    <mergeCell ref="C6:T6"/>
    <mergeCell ref="U6:V6"/>
    <mergeCell ref="A7:B7"/>
    <mergeCell ref="C7:T7"/>
    <mergeCell ref="U7:V7"/>
    <mergeCell ref="AI3:AI4"/>
    <mergeCell ref="AJ3:AJ4"/>
    <mergeCell ref="AK3:AK4"/>
    <mergeCell ref="A5:B5"/>
    <mergeCell ref="C5:T5"/>
    <mergeCell ref="U5:V5"/>
    <mergeCell ref="AE3:AE4"/>
    <mergeCell ref="AF3:AF4"/>
    <mergeCell ref="AG3:AG4"/>
    <mergeCell ref="AH3:AH4"/>
    <mergeCell ref="A1:AK1"/>
    <mergeCell ref="A2:B4"/>
    <mergeCell ref="C2:T4"/>
    <mergeCell ref="U2:V4"/>
    <mergeCell ref="W2:AK2"/>
    <mergeCell ref="W3:Z3"/>
    <mergeCell ref="AA3:AA4"/>
    <mergeCell ref="AB3:AB4"/>
    <mergeCell ref="AC3:AC4"/>
    <mergeCell ref="AD3:AD4"/>
  </mergeCells>
  <printOptions/>
  <pageMargins left="0.75" right="0.75" top="1" bottom="1" header="0.5" footer="0.5"/>
  <pageSetup horizontalDpi="600" verticalDpi="600" orientation="landscape" paperSize="9" scale="62" r:id="rId1"/>
  <headerFooter alignWithMargins="0">
    <oddHeader>&amp;C&amp;"Arial CE,Félkövér"&amp;11 3.2.1 Költségvetési kiadások - rovatonkénti lebontásban  &amp;R.</oddHeader>
    <oddFooter>&amp;C&amp;Z&amp;F&amp;R&amp;P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Layout" zoomScaleSheetLayoutView="100" workbookViewId="0" topLeftCell="A1">
      <selection activeCell="H9" sqref="H9:I9"/>
    </sheetView>
  </sheetViews>
  <sheetFormatPr defaultColWidth="12.375" defaultRowHeight="12.75"/>
  <cols>
    <col min="1" max="1" width="5.75390625" style="28" customWidth="1"/>
    <col min="2" max="2" width="27.25390625" style="27" customWidth="1"/>
    <col min="3" max="3" width="10.75390625" style="28" customWidth="1"/>
    <col min="4" max="4" width="7.125" style="28" customWidth="1"/>
    <col min="5" max="5" width="6.75390625" style="28" customWidth="1"/>
    <col min="6" max="6" width="15.875" style="28" customWidth="1"/>
    <col min="7" max="7" width="11.125" style="28" customWidth="1"/>
    <col min="8" max="8" width="7.875" style="29" customWidth="1"/>
    <col min="9" max="9" width="9.625" style="30" customWidth="1"/>
    <col min="10" max="10" width="16.00390625" style="31" customWidth="1"/>
    <col min="11" max="11" width="10.00390625" style="31" customWidth="1"/>
    <col min="12" max="16384" width="12.375" style="27" customWidth="1"/>
  </cols>
  <sheetData>
    <row r="1" spans="1:11" s="26" customFormat="1" ht="12.75">
      <c r="A1" s="348" t="s">
        <v>6</v>
      </c>
      <c r="B1" s="348" t="s">
        <v>24</v>
      </c>
      <c r="C1" s="348" t="s">
        <v>25</v>
      </c>
      <c r="D1" s="348" t="s">
        <v>26</v>
      </c>
      <c r="E1" s="348" t="s">
        <v>27</v>
      </c>
      <c r="F1" s="348" t="s">
        <v>28</v>
      </c>
      <c r="G1" s="348"/>
      <c r="H1" s="348" t="s">
        <v>29</v>
      </c>
      <c r="I1" s="348"/>
      <c r="J1" s="348" t="s">
        <v>30</v>
      </c>
      <c r="K1" s="348" t="s">
        <v>31</v>
      </c>
    </row>
    <row r="2" spans="1:11" s="26" customFormat="1" ht="77.25" thickBot="1">
      <c r="A2" s="349"/>
      <c r="B2" s="349"/>
      <c r="C2" s="349"/>
      <c r="D2" s="349"/>
      <c r="E2" s="349"/>
      <c r="F2" s="231" t="s">
        <v>32</v>
      </c>
      <c r="G2" s="231" t="s">
        <v>33</v>
      </c>
      <c r="H2" s="231" t="s">
        <v>34</v>
      </c>
      <c r="I2" s="232" t="s">
        <v>35</v>
      </c>
      <c r="J2" s="349"/>
      <c r="K2" s="349"/>
    </row>
    <row r="3" spans="1:11" ht="15">
      <c r="A3" s="350" t="s">
        <v>9</v>
      </c>
      <c r="B3" s="353" t="s">
        <v>600</v>
      </c>
      <c r="C3" s="342" t="s">
        <v>599</v>
      </c>
      <c r="D3" s="342" t="s">
        <v>36</v>
      </c>
      <c r="E3" s="342">
        <v>1</v>
      </c>
      <c r="F3" s="342" t="s">
        <v>601</v>
      </c>
      <c r="G3" s="342" t="s">
        <v>602</v>
      </c>
      <c r="H3" s="342"/>
      <c r="I3" s="339" t="s">
        <v>603</v>
      </c>
      <c r="J3" s="342" t="s">
        <v>604</v>
      </c>
      <c r="K3" s="345"/>
    </row>
    <row r="4" spans="1:11" ht="90" customHeight="1">
      <c r="A4" s="351"/>
      <c r="B4" s="354"/>
      <c r="C4" s="343"/>
      <c r="D4" s="343"/>
      <c r="E4" s="343"/>
      <c r="F4" s="343"/>
      <c r="G4" s="343"/>
      <c r="H4" s="343"/>
      <c r="I4" s="340"/>
      <c r="J4" s="343"/>
      <c r="K4" s="346"/>
    </row>
    <row r="5" spans="1:11" ht="71.25" customHeight="1" hidden="1">
      <c r="A5" s="352"/>
      <c r="B5" s="355"/>
      <c r="C5" s="344"/>
      <c r="D5" s="344"/>
      <c r="E5" s="344"/>
      <c r="F5" s="344"/>
      <c r="G5" s="344"/>
      <c r="H5" s="344"/>
      <c r="I5" s="341"/>
      <c r="J5" s="344"/>
      <c r="K5" s="347"/>
    </row>
  </sheetData>
  <sheetProtection/>
  <mergeCells count="20">
    <mergeCell ref="D3:D5"/>
    <mergeCell ref="K1:K2"/>
    <mergeCell ref="E1:E2"/>
    <mergeCell ref="F1:G1"/>
    <mergeCell ref="H1:I1"/>
    <mergeCell ref="J1:J2"/>
    <mergeCell ref="E3:E5"/>
    <mergeCell ref="F3:F5"/>
    <mergeCell ref="G3:G5"/>
    <mergeCell ref="H3:H5"/>
    <mergeCell ref="I3:I5"/>
    <mergeCell ref="J3:J5"/>
    <mergeCell ref="K3:K5"/>
    <mergeCell ref="A1:A2"/>
    <mergeCell ref="B1:B2"/>
    <mergeCell ref="C1:C2"/>
    <mergeCell ref="D1:D2"/>
    <mergeCell ref="A3:A5"/>
    <mergeCell ref="B3:B5"/>
    <mergeCell ref="C3:C5"/>
  </mergeCells>
  <printOptions/>
  <pageMargins left="0.75" right="0.75" top="1" bottom="1" header="0.5" footer="0.5"/>
  <pageSetup horizontalDpi="600" verticalDpi="600" orientation="landscape" paperSize="9" scale="97" r:id="rId1"/>
  <headerFooter alignWithMargins="0">
    <oddHeader>&amp;L&amp;"Arial CE,Félkövér"Csongrád Városi Önkormányzat&amp;C&amp;"Arial CE,Félkövér"&amp;11
3.4.3 Közbeszerzési terv 2017&amp;"Arial CE,Normál"&amp;10.                       &amp;R.../2017. (........)önkormányzati rendelet melléklete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februári testületi ülésre</dc:title>
  <dc:subject/>
  <dc:creator>Polgármesteri Hivatal Csongrád</dc:creator>
  <cp:keywords/>
  <dc:description/>
  <cp:lastModifiedBy>szvoblas</cp:lastModifiedBy>
  <cp:lastPrinted>2017-01-19T15:52:07Z</cp:lastPrinted>
  <dcterms:created xsi:type="dcterms:W3CDTF">1999-12-07T09:08:36Z</dcterms:created>
  <dcterms:modified xsi:type="dcterms:W3CDTF">2017-01-19T16:02:13Z</dcterms:modified>
  <cp:category/>
  <cp:version/>
  <cp:contentType/>
  <cp:contentStatus/>
</cp:coreProperties>
</file>