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5" yWindow="195" windowWidth="17820" windowHeight="11730" firstSheet="4" activeTab="6"/>
  </bookViews>
  <sheets>
    <sheet name="Céljelleggel" sheetId="2" r:id="rId1"/>
    <sheet name="Kimutatás" sheetId="1" r:id="rId2"/>
    <sheet name="Előir. mód." sheetId="4" r:id="rId3"/>
    <sheet name=" BEVÉTELEK" sheetId="14" r:id="rId4"/>
    <sheet name="Pályázaton nyert" sheetId="5" r:id="rId5"/>
    <sheet name="KIADÁSOK" sheetId="15" r:id="rId6"/>
    <sheet name="Pénzforg. megvalósult" sheetId="6" r:id="rId7"/>
    <sheet name="Szállítók-vevők" sheetId="13" r:id="rId8"/>
  </sheets>
  <definedNames>
    <definedName name="_xlnm.Print_Titles" localSheetId="1">Kimutatás!$1:$4</definedName>
    <definedName name="_xlnm.Print_Area" localSheetId="2">'Előir. mód.'!$A$1:$G$36</definedName>
    <definedName name="_xlnm.Print_Area" localSheetId="5">KIADÁSOK!$A$1:$W$73</definedName>
    <definedName name="_xlnm.Print_Area" localSheetId="1">Kimutatás!$A$1:$E$91</definedName>
    <definedName name="_xlnm.Print_Area" localSheetId="6">'Pénzforg. megvalósult'!$A$1:$D$98</definedName>
    <definedName name="_xlnm.Print_Area" localSheetId="7">'Szállítók-vevők'!$A$1:$M$57</definedName>
  </definedNames>
  <calcPr calcId="124519"/>
</workbook>
</file>

<file path=xl/calcChain.xml><?xml version="1.0" encoding="utf-8"?>
<calcChain xmlns="http://schemas.openxmlformats.org/spreadsheetml/2006/main">
  <c r="J47" i="13"/>
  <c r="K47"/>
  <c r="J22"/>
  <c r="K22"/>
  <c r="E16" i="4"/>
  <c r="B16"/>
  <c r="C16"/>
  <c r="D16"/>
  <c r="C11" i="6"/>
  <c r="D23" i="5"/>
  <c r="E14"/>
  <c r="C14"/>
  <c r="D5"/>
  <c r="C5"/>
  <c r="C23" s="1"/>
  <c r="E10"/>
  <c r="C10"/>
  <c r="T4" i="15" l="1"/>
  <c r="U4"/>
  <c r="V4"/>
  <c r="W4"/>
  <c r="T5"/>
  <c r="U5"/>
  <c r="V5"/>
  <c r="W5"/>
  <c r="T6"/>
  <c r="U6"/>
  <c r="V6"/>
  <c r="W6"/>
  <c r="T7"/>
  <c r="U7"/>
  <c r="V7"/>
  <c r="W7"/>
  <c r="T8"/>
  <c r="U8"/>
  <c r="V8"/>
  <c r="W8"/>
  <c r="T9"/>
  <c r="U9"/>
  <c r="V9"/>
  <c r="W9"/>
  <c r="T10"/>
  <c r="U10"/>
  <c r="V10"/>
  <c r="W10"/>
  <c r="T11"/>
  <c r="U11"/>
  <c r="V11"/>
  <c r="W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T14"/>
  <c r="U14"/>
  <c r="V14"/>
  <c r="W14"/>
  <c r="T15"/>
  <c r="T16"/>
  <c r="U16"/>
  <c r="V16"/>
  <c r="W16" s="1"/>
  <c r="U17"/>
  <c r="V17"/>
  <c r="W17" s="1"/>
  <c r="T18"/>
  <c r="U18"/>
  <c r="V18"/>
  <c r="W18" s="1"/>
  <c r="T19"/>
  <c r="U19"/>
  <c r="V19"/>
  <c r="W19" s="1"/>
  <c r="T20"/>
  <c r="U20"/>
  <c r="V20"/>
  <c r="W20" s="1"/>
  <c r="T21"/>
  <c r="U21"/>
  <c r="V21"/>
  <c r="W21" s="1"/>
  <c r="T22"/>
  <c r="U22"/>
  <c r="V22"/>
  <c r="W22" s="1"/>
  <c r="T23"/>
  <c r="U23"/>
  <c r="V23"/>
  <c r="W23" s="1"/>
  <c r="T24"/>
  <c r="U24"/>
  <c r="V24"/>
  <c r="T25"/>
  <c r="U25"/>
  <c r="V25"/>
  <c r="W25"/>
  <c r="T26"/>
  <c r="U26"/>
  <c r="V26"/>
  <c r="T27"/>
  <c r="U27"/>
  <c r="V27"/>
  <c r="W27" s="1"/>
  <c r="T28"/>
  <c r="U28"/>
  <c r="V28"/>
  <c r="W28" s="1"/>
  <c r="T29"/>
  <c r="U29"/>
  <c r="V29"/>
  <c r="T30"/>
  <c r="U30"/>
  <c r="V30"/>
  <c r="T31"/>
  <c r="U31"/>
  <c r="V31"/>
  <c r="W31" s="1"/>
  <c r="T32"/>
  <c r="U32"/>
  <c r="V32"/>
  <c r="T33"/>
  <c r="U33"/>
  <c r="V33"/>
  <c r="W33"/>
  <c r="T34"/>
  <c r="U34"/>
  <c r="V34"/>
  <c r="W34"/>
  <c r="T35"/>
  <c r="U35"/>
  <c r="V35"/>
  <c r="W35"/>
  <c r="T36"/>
  <c r="U36"/>
  <c r="V36"/>
  <c r="W36"/>
  <c r="T37"/>
  <c r="U37"/>
  <c r="V37"/>
  <c r="W37"/>
  <c r="T38"/>
  <c r="U38"/>
  <c r="V38"/>
  <c r="T39"/>
  <c r="U39"/>
  <c r="V39"/>
  <c r="W39" s="1"/>
  <c r="T40"/>
  <c r="U40"/>
  <c r="V40"/>
  <c r="T41"/>
  <c r="U41"/>
  <c r="V41"/>
  <c r="T42"/>
  <c r="U42"/>
  <c r="V42"/>
  <c r="W42" s="1"/>
  <c r="T43"/>
  <c r="U43"/>
  <c r="V43"/>
  <c r="W43" s="1"/>
  <c r="T44"/>
  <c r="U44"/>
  <c r="V44"/>
  <c r="T45"/>
  <c r="U45"/>
  <c r="V45"/>
  <c r="T46"/>
  <c r="U46"/>
  <c r="V46"/>
  <c r="W46" s="1"/>
  <c r="T47"/>
  <c r="U47"/>
  <c r="V47"/>
  <c r="W47" s="1"/>
  <c r="T48"/>
  <c r="U48"/>
  <c r="V48"/>
  <c r="T49"/>
  <c r="U49"/>
  <c r="V49"/>
  <c r="W49"/>
  <c r="T50"/>
  <c r="U50"/>
  <c r="V50"/>
  <c r="T51"/>
  <c r="U51"/>
  <c r="V51"/>
  <c r="T52"/>
  <c r="U52"/>
  <c r="V52"/>
  <c r="T53"/>
  <c r="U53"/>
  <c r="V53"/>
  <c r="W53" s="1"/>
  <c r="T54"/>
  <c r="U54"/>
  <c r="V54"/>
  <c r="W54" s="1"/>
  <c r="T55"/>
  <c r="U55"/>
  <c r="V55"/>
  <c r="W55" s="1"/>
  <c r="T56"/>
  <c r="U56"/>
  <c r="V56"/>
  <c r="W56" s="1"/>
  <c r="T57"/>
  <c r="U57"/>
  <c r="V57"/>
  <c r="W57" s="1"/>
  <c r="B58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 s="1"/>
  <c r="U59"/>
  <c r="V59"/>
  <c r="T60"/>
  <c r="U60"/>
  <c r="V60"/>
  <c r="W60" s="1"/>
  <c r="U61"/>
  <c r="V61"/>
  <c r="U62"/>
  <c r="V62"/>
  <c r="U63"/>
  <c r="V63"/>
  <c r="U64"/>
  <c r="V64"/>
  <c r="U65"/>
  <c r="V65"/>
  <c r="W65"/>
  <c r="B70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T71"/>
  <c r="U71"/>
  <c r="V71"/>
  <c r="W71"/>
  <c r="B72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0" l="1"/>
  <c r="V72" l="1"/>
  <c r="W72" s="1"/>
  <c r="W70"/>
  <c r="K4" i="14" l="1"/>
  <c r="L4"/>
  <c r="M4"/>
  <c r="N4"/>
  <c r="K5"/>
  <c r="L5"/>
  <c r="M5"/>
  <c r="N5"/>
  <c r="K6"/>
  <c r="L6"/>
  <c r="M6"/>
  <c r="N6"/>
  <c r="K7"/>
  <c r="L7"/>
  <c r="M7"/>
  <c r="N7"/>
  <c r="K8"/>
  <c r="L8"/>
  <c r="M8"/>
  <c r="K9"/>
  <c r="L9"/>
  <c r="M9"/>
  <c r="N9" s="1"/>
  <c r="K10"/>
  <c r="L10"/>
  <c r="M10"/>
  <c r="N10" s="1"/>
  <c r="K11"/>
  <c r="L11"/>
  <c r="M11"/>
  <c r="B12"/>
  <c r="C12"/>
  <c r="D12"/>
  <c r="E12"/>
  <c r="F12"/>
  <c r="G12"/>
  <c r="H12"/>
  <c r="I12"/>
  <c r="J12"/>
  <c r="K12"/>
  <c r="L12"/>
  <c r="M12"/>
  <c r="N12"/>
  <c r="L13"/>
  <c r="M13"/>
  <c r="K14"/>
  <c r="L14"/>
  <c r="M14"/>
  <c r="K15"/>
  <c r="L15"/>
  <c r="M15"/>
  <c r="N15" s="1"/>
  <c r="K16"/>
  <c r="L16"/>
  <c r="M16"/>
  <c r="K17"/>
  <c r="L17"/>
  <c r="M17"/>
  <c r="K18"/>
  <c r="L18"/>
  <c r="M18"/>
  <c r="K19"/>
  <c r="L19"/>
  <c r="M19"/>
  <c r="N19" s="1"/>
  <c r="K20"/>
  <c r="L20"/>
  <c r="M20"/>
  <c r="K21"/>
  <c r="L21"/>
  <c r="M21"/>
  <c r="N21" s="1"/>
  <c r="K22"/>
  <c r="L22"/>
  <c r="M22"/>
  <c r="K23"/>
  <c r="L23"/>
  <c r="M23"/>
  <c r="N23" s="1"/>
  <c r="K24"/>
  <c r="L24"/>
  <c r="M24"/>
  <c r="K25"/>
  <c r="L25"/>
  <c r="M25"/>
  <c r="N25" s="1"/>
  <c r="K26"/>
  <c r="L26"/>
  <c r="M26"/>
  <c r="K27"/>
  <c r="L27"/>
  <c r="M27"/>
  <c r="N27" s="1"/>
  <c r="K28"/>
  <c r="L28"/>
  <c r="M28"/>
  <c r="K29"/>
  <c r="L29"/>
  <c r="M29"/>
  <c r="N29" s="1"/>
  <c r="K30"/>
  <c r="L30"/>
  <c r="M30"/>
  <c r="K31"/>
  <c r="L31"/>
  <c r="M31"/>
  <c r="N31" s="1"/>
  <c r="K32"/>
  <c r="L32"/>
  <c r="M32"/>
  <c r="K33"/>
  <c r="L33"/>
  <c r="M33"/>
  <c r="K34"/>
  <c r="L34"/>
  <c r="M34"/>
  <c r="N34" s="1"/>
  <c r="K35"/>
  <c r="L35"/>
  <c r="M35"/>
  <c r="K36"/>
  <c r="L36"/>
  <c r="M36"/>
  <c r="N36" s="1"/>
  <c r="K37"/>
  <c r="L37"/>
  <c r="M37"/>
  <c r="N37" s="1"/>
  <c r="K38"/>
  <c r="L38"/>
  <c r="M38"/>
  <c r="N38" s="1"/>
  <c r="K39"/>
  <c r="L39"/>
  <c r="M39"/>
  <c r="K40"/>
  <c r="L40"/>
  <c r="M40"/>
  <c r="K41"/>
  <c r="L41"/>
  <c r="M41"/>
  <c r="K42"/>
  <c r="L42"/>
  <c r="M42"/>
  <c r="N42"/>
  <c r="K43"/>
  <c r="L43"/>
  <c r="M43"/>
  <c r="N43"/>
  <c r="K44"/>
  <c r="L44"/>
  <c r="M44"/>
  <c r="N44"/>
  <c r="K45"/>
  <c r="L45"/>
  <c r="M45"/>
  <c r="N45"/>
  <c r="K46"/>
  <c r="L46"/>
  <c r="M46"/>
  <c r="N46"/>
  <c r="K47"/>
  <c r="L47"/>
  <c r="M47"/>
  <c r="N47"/>
  <c r="K48"/>
  <c r="L48"/>
  <c r="M48"/>
  <c r="N48"/>
  <c r="K49"/>
  <c r="L49"/>
  <c r="M49"/>
  <c r="K50"/>
  <c r="L50"/>
  <c r="M50"/>
  <c r="N50" s="1"/>
  <c r="K51"/>
  <c r="L51"/>
  <c r="M51"/>
  <c r="K52"/>
  <c r="L52"/>
  <c r="M52"/>
  <c r="N52" s="1"/>
  <c r="K53"/>
  <c r="L53"/>
  <c r="M53"/>
  <c r="N53" s="1"/>
  <c r="K54"/>
  <c r="L54"/>
  <c r="M54"/>
  <c r="N54" s="1"/>
  <c r="K55"/>
  <c r="L55"/>
  <c r="M55"/>
  <c r="K56"/>
  <c r="L56"/>
  <c r="M56"/>
  <c r="K57"/>
  <c r="L57"/>
  <c r="M57"/>
  <c r="K58"/>
  <c r="L58"/>
  <c r="M58"/>
  <c r="K59"/>
  <c r="L59"/>
  <c r="M59"/>
  <c r="N59" s="1"/>
  <c r="B60"/>
  <c r="C60"/>
  <c r="D60"/>
  <c r="E60"/>
  <c r="F60"/>
  <c r="G60"/>
  <c r="H60"/>
  <c r="I60"/>
  <c r="J60"/>
  <c r="K60"/>
  <c r="L60"/>
  <c r="M60"/>
  <c r="N60" s="1"/>
  <c r="K62"/>
  <c r="L62"/>
  <c r="M62"/>
  <c r="N62" s="1"/>
  <c r="K63"/>
  <c r="L63"/>
  <c r="M63"/>
  <c r="K64"/>
  <c r="L64"/>
  <c r="M64"/>
  <c r="K65"/>
  <c r="L65"/>
  <c r="M65"/>
  <c r="K66"/>
  <c r="L66"/>
  <c r="M66"/>
  <c r="K67"/>
  <c r="L67"/>
  <c r="M67"/>
  <c r="K68"/>
  <c r="L68"/>
  <c r="M68"/>
  <c r="B69"/>
  <c r="C69"/>
  <c r="D69"/>
  <c r="E69"/>
  <c r="F69"/>
  <c r="G69"/>
  <c r="H69"/>
  <c r="I69"/>
  <c r="J69"/>
  <c r="L69"/>
  <c r="M69"/>
  <c r="N69" s="1"/>
  <c r="K70"/>
  <c r="L70"/>
  <c r="M70"/>
  <c r="N70" s="1"/>
  <c r="B71"/>
  <c r="C71"/>
  <c r="D71"/>
  <c r="E71"/>
  <c r="F71"/>
  <c r="G71"/>
  <c r="H71"/>
  <c r="K71" s="1"/>
  <c r="K73" s="1"/>
  <c r="I71"/>
  <c r="J71"/>
  <c r="L71"/>
  <c r="M71"/>
  <c r="N71" s="1"/>
  <c r="L72"/>
  <c r="L73" s="1"/>
  <c r="M72"/>
  <c r="N72"/>
  <c r="B73"/>
  <c r="C73"/>
  <c r="D73"/>
  <c r="E73"/>
  <c r="F73"/>
  <c r="G73"/>
  <c r="H73"/>
  <c r="I73"/>
  <c r="J73"/>
  <c r="M73"/>
  <c r="N73" s="1"/>
  <c r="N66" l="1"/>
  <c r="N58"/>
  <c r="N40"/>
  <c r="N33"/>
  <c r="N28"/>
  <c r="N26"/>
  <c r="N24"/>
  <c r="N22"/>
  <c r="N20"/>
  <c r="N18"/>
  <c r="N14"/>
  <c r="N11"/>
  <c r="N8"/>
  <c r="K69"/>
  <c r="C4" i="13"/>
  <c r="M4"/>
  <c r="C5"/>
  <c r="M5"/>
  <c r="M6"/>
  <c r="M7"/>
  <c r="M8"/>
  <c r="M9"/>
  <c r="M10"/>
  <c r="M11"/>
  <c r="C12"/>
  <c r="M12"/>
  <c r="C13"/>
  <c r="M13"/>
  <c r="C14"/>
  <c r="M14"/>
  <c r="C15"/>
  <c r="M15"/>
  <c r="C16"/>
  <c r="M16"/>
  <c r="M18"/>
  <c r="C19"/>
  <c r="M19"/>
  <c r="M20"/>
  <c r="C21"/>
  <c r="C22" s="1"/>
  <c r="M21"/>
  <c r="B22"/>
  <c r="D22"/>
  <c r="E22"/>
  <c r="F22"/>
  <c r="G22"/>
  <c r="H22"/>
  <c r="I22"/>
  <c r="L22"/>
  <c r="M22"/>
  <c r="M24"/>
  <c r="M25"/>
  <c r="M26"/>
  <c r="M27"/>
  <c r="M28"/>
  <c r="B29"/>
  <c r="C29"/>
  <c r="I29"/>
  <c r="M29" s="1"/>
  <c r="K29"/>
  <c r="L29"/>
  <c r="C32"/>
  <c r="M32"/>
  <c r="C33"/>
  <c r="M33"/>
  <c r="M34"/>
  <c r="M35"/>
  <c r="M36"/>
  <c r="M37"/>
  <c r="M38"/>
  <c r="C39"/>
  <c r="M39"/>
  <c r="M40"/>
  <c r="C41"/>
  <c r="M41"/>
  <c r="M42"/>
  <c r="M43"/>
  <c r="M44"/>
  <c r="M45"/>
  <c r="M46"/>
  <c r="B47"/>
  <c r="C47"/>
  <c r="D47"/>
  <c r="E47"/>
  <c r="F47"/>
  <c r="G47"/>
  <c r="H47"/>
  <c r="I47"/>
  <c r="M47" s="1"/>
  <c r="L47"/>
  <c r="C49"/>
  <c r="M49"/>
  <c r="M50"/>
  <c r="M51"/>
  <c r="C52"/>
  <c r="M52"/>
  <c r="M53"/>
  <c r="B54"/>
  <c r="C54"/>
  <c r="I54"/>
  <c r="K54"/>
  <c r="L54"/>
  <c r="M54"/>
  <c r="C91" i="1" l="1"/>
  <c r="E91"/>
  <c r="E42"/>
  <c r="C42"/>
  <c r="D14"/>
  <c r="E14"/>
  <c r="C14"/>
  <c r="C97" i="6"/>
  <c r="E90" i="1"/>
  <c r="C90"/>
  <c r="C39" i="6"/>
  <c r="C32"/>
  <c r="C21"/>
  <c r="C7"/>
  <c r="C98" s="1"/>
  <c r="E4" i="5"/>
  <c r="E5" s="1"/>
  <c r="E23" s="1"/>
  <c r="C44" i="6"/>
  <c r="E46" i="1"/>
  <c r="C46"/>
  <c r="C54" i="6"/>
  <c r="E27" i="1" l="1"/>
  <c r="C27"/>
  <c r="F36" i="4"/>
  <c r="E36"/>
  <c r="D36"/>
  <c r="C36"/>
  <c r="B36"/>
  <c r="G18"/>
  <c r="F18"/>
  <c r="E18"/>
  <c r="D18"/>
  <c r="C18"/>
  <c r="B18" l="1"/>
  <c r="E35" i="1"/>
  <c r="C35"/>
  <c r="E20"/>
  <c r="C20"/>
  <c r="E10" l="1"/>
  <c r="C10"/>
</calcChain>
</file>

<file path=xl/sharedStrings.xml><?xml version="1.0" encoding="utf-8"?>
<sst xmlns="http://schemas.openxmlformats.org/spreadsheetml/2006/main" count="570" uniqueCount="425">
  <si>
    <t>Kimutatás az önkormányzati többlettámogatással nem járó előirányzat átcsoportosításáról</t>
  </si>
  <si>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</si>
  <si>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</si>
  <si>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</si>
  <si>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</si>
  <si>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</si>
  <si>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</si>
  <si>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</si>
  <si>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</si>
  <si>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 xml:space="preserve">Csongrád Városi Önkormányzat </t>
  </si>
  <si>
    <t>Összesen:</t>
  </si>
  <si>
    <t>Csongrádi Óvodák Igazgatósága</t>
  </si>
  <si>
    <t>Művelődési Központ és Városi Galéria</t>
  </si>
  <si>
    <t xml:space="preserve">Csongrádi Információs Központ 
Csemegi Károly Könyvtár és Tari László Múzeum </t>
  </si>
  <si>
    <t>Dr. Szarka Ödön Egyesített Egészségügyi és Szociális Intézmény</t>
  </si>
  <si>
    <t xml:space="preserve">Összesen: </t>
  </si>
  <si>
    <t xml:space="preserve">MINDÖSSZESEN: </t>
  </si>
  <si>
    <t>Gazdasági Ellátó Szervezet</t>
  </si>
  <si>
    <t>ÖSSZESEN:</t>
  </si>
  <si>
    <t xml:space="preserve">Városellátó Intézmény </t>
  </si>
  <si>
    <t>Óvodák Igazgatósága</t>
  </si>
  <si>
    <t>dologi kiadás</t>
  </si>
  <si>
    <t>Dologi kiadás</t>
  </si>
  <si>
    <t>Személyi juttatás</t>
  </si>
  <si>
    <t>Csongrádi Polgármesteri Hivatal</t>
  </si>
  <si>
    <t>Csongrád Városi Önkormányzat</t>
  </si>
  <si>
    <t>összesen</t>
  </si>
  <si>
    <t xml:space="preserve">Megnevezés </t>
  </si>
  <si>
    <t xml:space="preserve">Eredeti 
előirányzat </t>
  </si>
  <si>
    <t>II. negyedéves módosítás I.</t>
  </si>
  <si>
    <t xml:space="preserve">II. negyedéves módosítás II. </t>
  </si>
  <si>
    <t>III. negyedéves módosítás</t>
  </si>
  <si>
    <t>IV/1. negyedéves módosítás</t>
  </si>
  <si>
    <t>BEVÉTEL</t>
  </si>
  <si>
    <t xml:space="preserve"> </t>
  </si>
  <si>
    <t xml:space="preserve">1. Önkormányzati körben: </t>
  </si>
  <si>
    <t xml:space="preserve">     - intézményi működési bevétel</t>
  </si>
  <si>
    <t xml:space="preserve">     - vagyongazdálkodás működési bevétele </t>
  </si>
  <si>
    <t xml:space="preserve">     - felhalmozási és tőkejellegű bevételek </t>
  </si>
  <si>
    <t xml:space="preserve">    - felhalmozási célú pénzeszköz átvétel </t>
  </si>
  <si>
    <t xml:space="preserve">    - támogatási kölcsönök visszatérülése </t>
  </si>
  <si>
    <t xml:space="preserve">    - likvid hitel </t>
  </si>
  <si>
    <t xml:space="preserve">    - Homokhátság  saját + átvett</t>
  </si>
  <si>
    <t xml:space="preserve">    - Előző évi költségvetési maradvány 
      igénybevétele</t>
  </si>
  <si>
    <t xml:space="preserve">         Összesen </t>
  </si>
  <si>
    <t xml:space="preserve">2. Hitel (fejlesztési) </t>
  </si>
  <si>
    <t xml:space="preserve">BEVÉTELEK ÖSSZESEN </t>
  </si>
  <si>
    <t xml:space="preserve">KIADÁS </t>
  </si>
  <si>
    <t xml:space="preserve">    - személyi juttatás </t>
  </si>
  <si>
    <t xml:space="preserve">    - járulékok </t>
  </si>
  <si>
    <t xml:space="preserve">    - ellátottak pénzbeli juttatása </t>
  </si>
  <si>
    <t xml:space="preserve">    - egyéb dologi kiadások </t>
  </si>
  <si>
    <t>Beruházások</t>
  </si>
  <si>
    <t>Felújítások</t>
  </si>
  <si>
    <t>Felhalmozási célú támogatás nyújtása</t>
  </si>
  <si>
    <t xml:space="preserve">Kölcsön nyújtása </t>
  </si>
  <si>
    <t>Felhalmozási célú pénzeszköz átadás</t>
  </si>
  <si>
    <t>Fejlesztési hitel törlesztés</t>
  </si>
  <si>
    <t xml:space="preserve">    - likvid hitel törlesztése </t>
  </si>
  <si>
    <t xml:space="preserve">KIADÁSOK ÖSSZESEN </t>
  </si>
  <si>
    <t xml:space="preserve">                                       II. Céljelleggel érkezett előirányzatok</t>
  </si>
  <si>
    <t>EFOP 1.5.3 időközi elszámolás</t>
  </si>
  <si>
    <t>Polgármesteri Hivatal</t>
  </si>
  <si>
    <t>I. negyedéves 
6/2021. (IV.27.) Pm. rendelet</t>
  </si>
  <si>
    <t>INTÉZMÉNY/FELADAT</t>
  </si>
  <si>
    <t>NYERT ÖSSZEG 
FT-BAN</t>
  </si>
  <si>
    <t>ÖNKORM.
ÖNERŐ FT</t>
  </si>
  <si>
    <t>ÖSSZESEN
FT</t>
  </si>
  <si>
    <r>
      <t>Megjegyzés:</t>
    </r>
    <r>
      <rPr>
        <sz val="11"/>
        <rFont val="Times New Roman"/>
        <family val="1"/>
        <charset val="238"/>
      </rPr>
      <t xml:space="preserve"> </t>
    </r>
  </si>
  <si>
    <t xml:space="preserve">Mindösszesen  </t>
  </si>
  <si>
    <t>Esély Szociális Gyermekjóléti 
Alapellátási Központ</t>
  </si>
  <si>
    <t>Piroskavárosi Szociális Intézm.</t>
  </si>
  <si>
    <t>Iskolák Igazgatósága</t>
  </si>
  <si>
    <t>Szociális Ellátások Intézménye</t>
  </si>
  <si>
    <t>Társulás intézményei</t>
  </si>
  <si>
    <t xml:space="preserve">Piroskavárosi Idősek Otthona </t>
  </si>
  <si>
    <t xml:space="preserve">Szociális Ellátások Intézménye </t>
  </si>
  <si>
    <t>Homokhátsági Munkaszervezet</t>
  </si>
  <si>
    <t xml:space="preserve">Önkormányzat </t>
  </si>
  <si>
    <t>Dr. Szarka Ödön Egyesített Eü. Int.</t>
  </si>
  <si>
    <t>Alkotóház</t>
  </si>
  <si>
    <t>Védőnői Szolgálat</t>
  </si>
  <si>
    <t>Városi Könyvtár</t>
  </si>
  <si>
    <t>Művelődési Központ</t>
  </si>
  <si>
    <t>GESZ</t>
  </si>
  <si>
    <t>Egyesített Egészségügyi Intézm.</t>
  </si>
  <si>
    <t>Városgondnokság</t>
  </si>
  <si>
    <t>Intézményi kintlevőségek</t>
  </si>
  <si>
    <t>Polgármesteri Hivatal összesen</t>
  </si>
  <si>
    <t xml:space="preserve">     - projektek ÁFA </t>
  </si>
  <si>
    <t xml:space="preserve">     - működés </t>
  </si>
  <si>
    <t xml:space="preserve">Polgármesteri Hivatal </t>
  </si>
  <si>
    <t>Kifizetetlen számlák állományai szállítók felé</t>
  </si>
  <si>
    <t xml:space="preserve">90 napon
 túli </t>
  </si>
  <si>
    <t>60-90 nap</t>
  </si>
  <si>
    <t>30-60 nap</t>
  </si>
  <si>
    <t>1-30 nap</t>
  </si>
  <si>
    <t>összesen
eFt</t>
  </si>
  <si>
    <t>2021. június 30.                Ft</t>
  </si>
  <si>
    <t>2020. dec. 31.</t>
  </si>
  <si>
    <t>2019.
dec.31.</t>
  </si>
  <si>
    <t>2018.
dec.31.</t>
  </si>
  <si>
    <t>2017. dec. 31.</t>
  </si>
  <si>
    <t>2016. dec. 31.</t>
  </si>
  <si>
    <t>2015. 
dec. 31.</t>
  </si>
  <si>
    <t xml:space="preserve">2014. 
dec. 31. </t>
  </si>
  <si>
    <t>Önkormányzat össz. halm. nélkül</t>
  </si>
  <si>
    <t>-Intézményfinanszírozás</t>
  </si>
  <si>
    <t>Önkormányzat összesen:</t>
  </si>
  <si>
    <t xml:space="preserve">11. Cs.V.Ö. Homokhátság Gesztor Intézménye </t>
  </si>
  <si>
    <t>Hivatali feladat összesen</t>
  </si>
  <si>
    <t xml:space="preserve">106020 Lakásfenntartással, lakhatással összefüggő ellátások </t>
  </si>
  <si>
    <t xml:space="preserve">013350 Önkormányzati vagyonnal való gazdálkodás </t>
  </si>
  <si>
    <t xml:space="preserve">041233 Hosszabb időtartamú közfoglalkoztatás </t>
  </si>
  <si>
    <t>031030 Közterület rendjének fenntartása</t>
  </si>
  <si>
    <t xml:space="preserve">018030 Támogatási célú finanszírozási műveletek </t>
  </si>
  <si>
    <t>016020 Országos és helyi népszavazás</t>
  </si>
  <si>
    <t xml:space="preserve">011130 Önkormányzatok és önkormányzati hivatalok jogalkotó és igazgatási tevékenysége </t>
  </si>
  <si>
    <t>10. Hivatali feladat</t>
  </si>
  <si>
    <t xml:space="preserve">Önkormányzati feladat összesen </t>
  </si>
  <si>
    <t xml:space="preserve">Likvid hitel </t>
  </si>
  <si>
    <t>Szolidaritási hozzájárulás fizetése</t>
  </si>
  <si>
    <t>041237 Közfoglalkoztatási mintaprogram</t>
  </si>
  <si>
    <t>Állami megelőlegezés</t>
  </si>
  <si>
    <t>1 fő asszisztens bér + járulék 2 hóra</t>
  </si>
  <si>
    <t xml:space="preserve">ATMÖT támogatása </t>
  </si>
  <si>
    <t>Esély Szociális és Gyermekjóléti Alapellátási Kp. támog.</t>
  </si>
  <si>
    <t>Előző évi költségvetési maradvány</t>
  </si>
  <si>
    <t>900060 Forgatási és befektetési célú finanszírozási műveletek/ Fejl. hitel tőketörlesztés</t>
  </si>
  <si>
    <t xml:space="preserve">Fejlesztési hitel </t>
  </si>
  <si>
    <t>106020 Komplex egészségfejlesztési program</t>
  </si>
  <si>
    <t>074040 Fertőző megbetegedések megelőzése</t>
  </si>
  <si>
    <t xml:space="preserve">Nagyboldogasszony Katolikus Ált. Isk. kedvezményes étkeztetésben részesülő tanulók támogatása, ösztöndíj program </t>
  </si>
  <si>
    <t>Települési támogatás (egyéb szociális pénzbeli ellátás)</t>
  </si>
  <si>
    <t>Televíziós műsor szolgáltatás</t>
  </si>
  <si>
    <t>084070 A fiatalok társadalmi integrációját segítő struktúra, szakmai szolgáltatások fejlesztése, működtetése</t>
  </si>
  <si>
    <t xml:space="preserve">084031 Civil szervezetek működési támogatása </t>
  </si>
  <si>
    <t>083050 Autómentes Nap</t>
  </si>
  <si>
    <t>083030 Egyéb kiadói tevékenység</t>
  </si>
  <si>
    <t>Nagyboldogasszony templom orgona felújítása</t>
  </si>
  <si>
    <t>082091 Közművelődés-közösségi és társadalmi részvétel fejleszt.</t>
  </si>
  <si>
    <t xml:space="preserve">998032 Sportorvosi ellátás </t>
  </si>
  <si>
    <t xml:space="preserve">081045 Sportegyesületek támogatása, bizottsági keret </t>
  </si>
  <si>
    <t>056010 Autómentes Nap</t>
  </si>
  <si>
    <t xml:space="preserve">Egészségügyi referens </t>
  </si>
  <si>
    <t>081030 Sportlétesítmények, edzőtáborok működtetése</t>
  </si>
  <si>
    <t>074051 Nem fertőző megbetegedések megelőzése</t>
  </si>
  <si>
    <t xml:space="preserve">2016. december havi bérkompenzáció </t>
  </si>
  <si>
    <t>Foglalkozás egészségügyi ellátás</t>
  </si>
  <si>
    <t xml:space="preserve">072111 Háziorvosi alapellátás </t>
  </si>
  <si>
    <t xml:space="preserve">064010 Közvilágítás </t>
  </si>
  <si>
    <t xml:space="preserve">061030 Lakáshoz jutást segítő támogatások </t>
  </si>
  <si>
    <t xml:space="preserve">045140 Városi és elővárosi közúti személyszállítás </t>
  </si>
  <si>
    <t>041233 Hosszabb időtartamú közfoglalkoztatás (START)</t>
  </si>
  <si>
    <t>Iparűzési adóbevétel elmaradás miatti kompenzáció</t>
  </si>
  <si>
    <t>Települési önkormányzat muzeális fel. támogatása</t>
  </si>
  <si>
    <t xml:space="preserve">018010 Önkormányzatok elszámolásai a központi költségvetéssel </t>
  </si>
  <si>
    <t>013350 Az önkormányzati vagyonnal való gazd. kapcs.feladatok</t>
  </si>
  <si>
    <t xml:space="preserve">011220 Adópótlék, bírság </t>
  </si>
  <si>
    <t xml:space="preserve">Köztisztviselői normatíva növelés 10 hóra </t>
  </si>
  <si>
    <t>011220 Adó-, vám- és jövedéki igazgatás</t>
  </si>
  <si>
    <t xml:space="preserve">011130 Önkormányzatok és önkormányzati hivatalok jogalkotó
 és általános igazgatási tevékenysége </t>
  </si>
  <si>
    <t xml:space="preserve">9. Önkormányzati feladat </t>
  </si>
  <si>
    <t>Intézmények összesen:</t>
  </si>
  <si>
    <t>8. Piroskavárosi Szociális, Család és Gyermekjóléti Int.</t>
  </si>
  <si>
    <t xml:space="preserve">7. Dr. Szarka Ödön Egyesített Eü. és Szociális Intézmény </t>
  </si>
  <si>
    <t>6. Alkotóház</t>
  </si>
  <si>
    <t xml:space="preserve">5. Művelődési Központ és Városi Galéria  </t>
  </si>
  <si>
    <t xml:space="preserve">4. Városi Könyvtár Információs Központ és Tari László Múzeum    </t>
  </si>
  <si>
    <t xml:space="preserve">3. Óvodák Igazgatósága                              </t>
  </si>
  <si>
    <t xml:space="preserve">2. Városellátó Intézmény                             </t>
  </si>
  <si>
    <t xml:space="preserve">1. GESZ                                                         </t>
  </si>
  <si>
    <t>%</t>
  </si>
  <si>
    <t>Tény VI.30.</t>
  </si>
  <si>
    <t>Módosított</t>
  </si>
  <si>
    <t>2021. évi 
eredeti</t>
  </si>
  <si>
    <t>2021. évi eredeti</t>
  </si>
  <si>
    <t>Összes bevétel</t>
  </si>
  <si>
    <t>Önkormányzati támogatás</t>
  </si>
  <si>
    <t>Átvett pénzeszköz</t>
  </si>
  <si>
    <t>Saját bevétel</t>
  </si>
  <si>
    <t xml:space="preserve">Hivatali feladatok összesen </t>
  </si>
  <si>
    <t>105010 Munkanélküli aktív korúak ellátásai</t>
  </si>
  <si>
    <t>104051 Gyermekvédelmi pénzbeli és természetbeni ellátások</t>
  </si>
  <si>
    <t>098032 Pedagógiai szakmai szolgáltatások működtetési feladatai</t>
  </si>
  <si>
    <t xml:space="preserve">041233 Hosszabb időtartamú közfoglalkozatás </t>
  </si>
  <si>
    <t>016020 Országos és helyi népszavazáshoz kapcsolódó tevékenység</t>
  </si>
  <si>
    <t>013350 Az önkormányzati vagyonnal való gazdálkodással kapcsolatos feladatok</t>
  </si>
  <si>
    <t>Likvid hitel törlesztés</t>
  </si>
  <si>
    <t xml:space="preserve">Fejlesztési hitel tőke törlesztés </t>
  </si>
  <si>
    <t>Szolidaritási hozzájárulás</t>
  </si>
  <si>
    <t>ATMÖT</t>
  </si>
  <si>
    <t xml:space="preserve"> Család és Gyermekjóléti Kp.</t>
  </si>
  <si>
    <t>Forgatási célú finanszírozási műveletek (bankbetét)</t>
  </si>
  <si>
    <t>Autómentes Nap</t>
  </si>
  <si>
    <t xml:space="preserve">Esély Szociális és Gyermekjóléti Alapellátási Központ támogatása </t>
  </si>
  <si>
    <t xml:space="preserve">ATMÖT-nek pénzeszköz átadás családsegítő szolgálatra </t>
  </si>
  <si>
    <t>Közmű Kft. támogatása</t>
  </si>
  <si>
    <t xml:space="preserve">107060 Egyéb szociális pénzbeli és természetbeni ellátások, támogatások </t>
  </si>
  <si>
    <t xml:space="preserve">106020 Lakásfenntartással, lakhatással kapcsolatos ellátások </t>
  </si>
  <si>
    <t>Települési támogatás</t>
  </si>
  <si>
    <t xml:space="preserve">074040 Fertőző megbetegedések megelőzése </t>
  </si>
  <si>
    <t xml:space="preserve">Nagyboldogasszony Katolikus Ált. Isk. tanulóinak kedvezményes étkeztetése, ösztöndíj program </t>
  </si>
  <si>
    <t xml:space="preserve">074054 Komplex egészségfejlesztési program </t>
  </si>
  <si>
    <t>083050 Televíziós műsorszolgáltatás</t>
  </si>
  <si>
    <t>Nagyboldogasszony templom orgona felújítás</t>
  </si>
  <si>
    <t xml:space="preserve">082091 Közművelődés - közösségi és társadalmi részvétel fejlesztése </t>
  </si>
  <si>
    <t>081045 Sportorvosi ellátás</t>
  </si>
  <si>
    <t>Sportegyesületek pályázati önereje</t>
  </si>
  <si>
    <t>081030 Sportlétesítmények, edzőtáborok működtetése és fejlesztése</t>
  </si>
  <si>
    <t xml:space="preserve">076090 Egyéb egészségügyi szolgáltatások finanszírozása és támogatása </t>
  </si>
  <si>
    <t xml:space="preserve">076062 Egészségügyi referens </t>
  </si>
  <si>
    <t xml:space="preserve">074032 Ifjúsági-egészségügyi gondozás </t>
  </si>
  <si>
    <t xml:space="preserve">074011 Foglalkozás-egészségügyi ellátás </t>
  </si>
  <si>
    <t xml:space="preserve">072311 Háziorvosi alapellátás </t>
  </si>
  <si>
    <t xml:space="preserve">041237 Közfoglalkoztatási Mintaprogram </t>
  </si>
  <si>
    <t>9. Önkormányzati feladatok</t>
  </si>
  <si>
    <t>Intézmény összesen</t>
  </si>
  <si>
    <t>8. Piroskavárosi Szociális, Család és Gyermekjóléti Intézmény</t>
  </si>
  <si>
    <t xml:space="preserve">7. Dr. Szarka Ödön Egyesített Eü. és Szociális Int. </t>
  </si>
  <si>
    <t xml:space="preserve">5. Művelődési Központ és Városi Galéria </t>
  </si>
  <si>
    <t>4. Városi Könyvt.és Inf.Kp.</t>
  </si>
  <si>
    <t xml:space="preserve">3. Óvodák Igazgatósága </t>
  </si>
  <si>
    <t xml:space="preserve">2. Városellátó Intézmény </t>
  </si>
  <si>
    <t xml:space="preserve">1. GESZ </t>
  </si>
  <si>
    <t>Tény
 VI.30.</t>
  </si>
  <si>
    <t>Tény
VI.30.</t>
  </si>
  <si>
    <t xml:space="preserve">Tény 
 VI.30.
</t>
  </si>
  <si>
    <t>2021.  évi 
eredeti</t>
  </si>
  <si>
    <t>Tény 
VI.30.</t>
  </si>
  <si>
    <t>Összes kiadás</t>
  </si>
  <si>
    <t>Beruházás, felújítás</t>
  </si>
  <si>
    <t>Ellátottak pénzbeni jutt.</t>
  </si>
  <si>
    <t xml:space="preserve">Egyéb működési célú kiadás </t>
  </si>
  <si>
    <t xml:space="preserve">Járulék </t>
  </si>
  <si>
    <t xml:space="preserve">     Személyi juttatás</t>
  </si>
  <si>
    <t>Önálló adószámmal nem rendelkező szervezetek támogatási keretének átcsoportosítása a Művelődési Központhoz</t>
  </si>
  <si>
    <t xml:space="preserve">Támogatás csökken Művelődési Központ </t>
  </si>
  <si>
    <t>Civil pályázati alap nő</t>
  </si>
  <si>
    <t>Önkormányzati vagyonnal való gazdálkodási feladat</t>
  </si>
  <si>
    <t>Önkormányzati vagyonnal való gazdálkodás</t>
  </si>
  <si>
    <t>Közvilágítás előirányzatának csökkenése</t>
  </si>
  <si>
    <t>Városellátó Intézmény támogatása</t>
  </si>
  <si>
    <t>Járulékok</t>
  </si>
  <si>
    <t>Városellátó Intézmény támogatása (dologi kiadás)</t>
  </si>
  <si>
    <t>Csongrádi Közmű Kft. pénzeszköz átadás</t>
  </si>
  <si>
    <r>
      <rPr>
        <sz val="11"/>
        <rFont val="Calibri"/>
        <family val="2"/>
        <charset val="238"/>
      </rPr>
      <t>─</t>
    </r>
    <r>
      <rPr>
        <sz val="11"/>
        <rFont val="Times New Roman"/>
        <family val="1"/>
        <charset val="238"/>
      </rPr>
      <t>Egyetértés Nyugdíjas Klub 25.000</t>
    </r>
  </si>
  <si>
    <t>─László Imre Baráti Kör 40.000</t>
  </si>
  <si>
    <t>─Hagyományőrző Kézimunka Szakkör 40.000</t>
  </si>
  <si>
    <t>─8 X 2 Keréken Sebő László Emléktúra 50.000</t>
  </si>
  <si>
    <t>─Pedagógus Nyugdíjas Klub 216.000</t>
  </si>
  <si>
    <t xml:space="preserve">Átcsoportosítva Művelődési Központhoz </t>
  </si>
  <si>
    <t>Város virágoztatására jóváhagyott előirányzat</t>
  </si>
  <si>
    <t>Laptop</t>
  </si>
  <si>
    <t>Mobiltelefon</t>
  </si>
  <si>
    <t>Irodai bútor (Mérnöki Iroda)</t>
  </si>
  <si>
    <t>Nyomtató</t>
  </si>
  <si>
    <t>Szervízkocsi (takarításhoz)</t>
  </si>
  <si>
    <t>Takarítógép, padlótisztítógép</t>
  </si>
  <si>
    <t>Laminált parketta</t>
  </si>
  <si>
    <t>Összesen</t>
  </si>
  <si>
    <t>Piroskavárosi Szociális Család és Gyermekjóléti Intézmény</t>
  </si>
  <si>
    <t>Erzsébet tábor 1.2. turnus</t>
  </si>
  <si>
    <t>Továbbszámlázott szolgáltatás</t>
  </si>
  <si>
    <t>Ózongenerátor</t>
  </si>
  <si>
    <t>Mini hűtő</t>
  </si>
  <si>
    <t>Városellátó Intézmény</t>
  </si>
  <si>
    <t xml:space="preserve">Bevétel növelés </t>
  </si>
  <si>
    <t>Áfa rendezés miatt (2020)</t>
  </si>
  <si>
    <t>Dologi növekedés (2020. ÁFA)</t>
  </si>
  <si>
    <t>Csongrád Megyei Kormányhivatal</t>
  </si>
  <si>
    <t>Átvett pénz Közfoglalkoztatottak</t>
  </si>
  <si>
    <t>Közfoglalkoztatottak bér</t>
  </si>
  <si>
    <t>Közfoglalkoztatottak járulék</t>
  </si>
  <si>
    <t>átcsoportosítás</t>
  </si>
  <si>
    <t>dologi csökken</t>
  </si>
  <si>
    <t>Web kamera</t>
  </si>
  <si>
    <t>Nemzeti Kulturális Alap (Óbecse)</t>
  </si>
  <si>
    <t>Átvett pénz</t>
  </si>
  <si>
    <t>Pénzeszköz átadás Óbecsének</t>
  </si>
  <si>
    <t>Erzsébet a Kárpát-medencei Gyermekekért Alapítvány 70% előleg</t>
  </si>
  <si>
    <t>Csongrádi Információs Központ 
Csemegi Károly Könyvtár és Tari László Múzeum</t>
  </si>
  <si>
    <t xml:space="preserve">Művelődési Központ és Városi Galéria </t>
  </si>
  <si>
    <t>Díszterem felújítás</t>
  </si>
  <si>
    <t>Nemzeti Kulturális Alap
 (NKA106107/01896 Mentanap)</t>
  </si>
  <si>
    <t>Számítógép komplett 5db (alaplap, ram, ssd, egér, bill., monitor, hangfal)</t>
  </si>
  <si>
    <t>Zsírfogó (Széchenyi konyha)</t>
  </si>
  <si>
    <t>Webkamera</t>
  </si>
  <si>
    <t>Xerox nyomtató</t>
  </si>
  <si>
    <t>monitor</t>
  </si>
  <si>
    <t>függönyök</t>
  </si>
  <si>
    <t>hangszerkészlet</t>
  </si>
  <si>
    <t>locsoló slag</t>
  </si>
  <si>
    <t>tükör</t>
  </si>
  <si>
    <t>Könyvek</t>
  </si>
  <si>
    <t>Bútor (Bokros könyvtár)</t>
  </si>
  <si>
    <t>babzsák fotel</t>
  </si>
  <si>
    <t>vonalkód olvasó</t>
  </si>
  <si>
    <t>gyerek ülőke</t>
  </si>
  <si>
    <t>dohányzóasztal</t>
  </si>
  <si>
    <t>karnis</t>
  </si>
  <si>
    <t>mobil paraván</t>
  </si>
  <si>
    <t>függöny</t>
  </si>
  <si>
    <t>lábtörlő</t>
  </si>
  <si>
    <t>Felújítás</t>
  </si>
  <si>
    <t>Díszterem felújítása</t>
  </si>
  <si>
    <t>Városi főépítészi feladatok</t>
  </si>
  <si>
    <t>Járulék</t>
  </si>
  <si>
    <t>Intézményfinanszírozás</t>
  </si>
  <si>
    <t>Biztosító kártérítés</t>
  </si>
  <si>
    <t>Erzsébet tábor részvételi biztosíték 500 Ft/fő</t>
  </si>
  <si>
    <t>Piroskavárosi SZCSGYI intézményfinanszírozás</t>
  </si>
  <si>
    <t>Szociális pénzbeli és természetbeni ellátások</t>
  </si>
  <si>
    <t>Beruházás</t>
  </si>
  <si>
    <t>KEHOP szennyvíztisztitó telep</t>
  </si>
  <si>
    <t>Felhalmozási c.támogatás</t>
  </si>
  <si>
    <t>Homokföveny Szociális Szövetkezet kölcsön</t>
  </si>
  <si>
    <t>Alsóváros térfigyelő kamerák</t>
  </si>
  <si>
    <t>2 293 620</t>
  </si>
  <si>
    <t>Fa vizsgáló készülék</t>
  </si>
  <si>
    <t>2 999 740</t>
  </si>
  <si>
    <t>Látványraktár vitrin</t>
  </si>
  <si>
    <t>3 741 420</t>
  </si>
  <si>
    <t>Salgó polcos állványrendszer</t>
  </si>
  <si>
    <t>Körös-torok információs táblák</t>
  </si>
  <si>
    <t>1 650 836</t>
  </si>
  <si>
    <t>Laptop, szgép vásárlás</t>
  </si>
  <si>
    <t>Szoftver vás laptopra, szgépre</t>
  </si>
  <si>
    <t>4926 hrsz vás.</t>
  </si>
  <si>
    <t>30 000 000</t>
  </si>
  <si>
    <t>0505/125 hrsz vás.</t>
  </si>
  <si>
    <t>6 000 000</t>
  </si>
  <si>
    <t>499/6,499/4 hrsz ing.vás.</t>
  </si>
  <si>
    <t>Lakossági járdaépítés</t>
  </si>
  <si>
    <t>Körös-torok üdülőterület felújítás</t>
  </si>
  <si>
    <t>29 588 099</t>
  </si>
  <si>
    <t>Galéria nyílászáró</t>
  </si>
  <si>
    <t>4 345 116</t>
  </si>
  <si>
    <t>Attila u.73. felújítás</t>
  </si>
  <si>
    <t>7 961 587</t>
  </si>
  <si>
    <t>U12 Postagalamb Egyesület ép.felújítás</t>
  </si>
  <si>
    <t>1 183 942</t>
  </si>
  <si>
    <t>Fő utca 2-4 üzlethelyiség ablakcsere</t>
  </si>
  <si>
    <t>Udvari irattár betonozás</t>
  </si>
  <si>
    <t>Muskátli utca 1. üzlethelyiség ablakcsere</t>
  </si>
  <si>
    <t>1 263 650</t>
  </si>
  <si>
    <t>Zöldkert u.2. fsz.2. önk. lakás kéménybélelés</t>
  </si>
  <si>
    <t>Muskátli utca 1. üzlethelyiség központi fűtés szerelés</t>
  </si>
  <si>
    <t>Zöldkert u.2. fsz.2.lakás fűtés felújítás</t>
  </si>
  <si>
    <t>Ipari Park út aszfaltburkolat kiépítés</t>
  </si>
  <si>
    <t>20 471 646</t>
  </si>
  <si>
    <t>Ipari Park útszélesítés csapadékvíz akna jav.</t>
  </si>
  <si>
    <t>1 045 845</t>
  </si>
  <si>
    <t>Ipari Park csapadékvíz cső fektetése</t>
  </si>
  <si>
    <t>Széchenyi úti Bölcsőde épület felújítás</t>
  </si>
  <si>
    <t>József A. utca 9. bontás, helyreállítás</t>
  </si>
  <si>
    <t>Hársfa utca-Gyöngyvirág utca közötti burkolat felújítás</t>
  </si>
  <si>
    <t>Gépi földmunka Bokros külterület</t>
  </si>
  <si>
    <t>Fő utcai Platánfa Óvoda mennyezet gipszkartonozás</t>
  </si>
  <si>
    <t>Fő utcai Platánfa Óvoda csoportszobák parketta</t>
  </si>
  <si>
    <t>3 057 773</t>
  </si>
  <si>
    <t>Sport utca 2. csapadékvíz áteresz kialakítása</t>
  </si>
  <si>
    <t>1 666 558</t>
  </si>
  <si>
    <t>Attila u.73. Szolgáltatóház felújítás</t>
  </si>
  <si>
    <t>7 129 790</t>
  </si>
  <si>
    <t>Attila u.73. szennyvíz bekötés</t>
  </si>
  <si>
    <t>1 409 125</t>
  </si>
  <si>
    <t>Ipari Parkban 2122/6 hrsz laktanyai víztározó oltóvíz tározóvá alakítása</t>
  </si>
  <si>
    <t>2 155 572</t>
  </si>
  <si>
    <t>Összesen beruházások, felújítások:</t>
  </si>
  <si>
    <t>Beruházási hitel törlesztése</t>
  </si>
  <si>
    <t xml:space="preserve">3. </t>
  </si>
  <si>
    <t>Helyi sajátosságokra épülő közfoglalkoztatás 15 fő 
2021.03.01.-2022.02.28.
1.250.474Ft+ 43.070 Ft</t>
  </si>
  <si>
    <t xml:space="preserve">Személyi juttatás 1.160.533Ft
Járulék  89.941Ft
Dologi kiadás 43.070Ft
</t>
  </si>
  <si>
    <t xml:space="preserve">Személyi juttatás 1.231.906Ft
Járulék  95.473Ft
Dologi kiadás 42.660Ft
</t>
  </si>
  <si>
    <t xml:space="preserve">
2 663 583</t>
  </si>
  <si>
    <t xml:space="preserve">
2 369 000
</t>
  </si>
  <si>
    <t xml:space="preserve">1. </t>
  </si>
  <si>
    <t xml:space="preserve">2. </t>
  </si>
  <si>
    <t xml:space="preserve">
Szociális jellegű közfoglalkoztatás 
2021.03.01.-2022.02.28.
1.327.379 Ft+ 42.660 Ft</t>
  </si>
  <si>
    <t xml:space="preserve">Önkormányzatok elszámolásai
Könyvtári érdekeltségnövelő támogatás 
</t>
  </si>
  <si>
    <t>Csongrádi Információs Központ Csemegi Károly Könyvtár és Tari László Múzeum támogatás</t>
  </si>
  <si>
    <t>Önkormányzathoz céljelleggel érkezett pénzeszközök</t>
  </si>
  <si>
    <t>EFOP 1.5.3 
Személyi juttatás 1.636.000 Ft
Dologi kiadás 43.820.349 Ft</t>
  </si>
  <si>
    <t>IH-nál 2 fő foglalkoztatott továbbfoglalkoztatási  előirányzatának átcsoportosítása</t>
  </si>
  <si>
    <t>Mük.c.visszatérülése támogatások, kölcsönök</t>
  </si>
  <si>
    <t>ÁFA visszatérítés teljesítése</t>
  </si>
  <si>
    <t>Átvett pénzeszköz Csm-i Kormányhivatal közfogl.-ra</t>
  </si>
  <si>
    <t>Működési célú átvett pénzeszköz</t>
  </si>
  <si>
    <t>EFOP-1.2.9-17-2017-00096 Esély a nőknek! pályázat</t>
  </si>
  <si>
    <t xml:space="preserve">Dr. Szarka Ödön Egyesített Eü-i
és Szociális Intézmény </t>
  </si>
  <si>
    <t>Civil szervezetek támogatására 
tényleges támogatás 850.000Ft</t>
  </si>
  <si>
    <t>Műk.c.visszatérítendő támogatások, kölcsönök nyújtása</t>
  </si>
  <si>
    <t>Önk.vagyonnal való gazd. dologi kiadás</t>
  </si>
  <si>
    <t>Városellátó Intézményhez Közmű Kft-től</t>
  </si>
  <si>
    <t>úszódeszka, labda, varrógép, póló, bírkózó szőnyeg, kapu, nadrág,
mazsorett beszerzése</t>
  </si>
  <si>
    <t>Első lakáshoz jutók támogatása, kölcsöne</t>
  </si>
  <si>
    <t>Mindösszesen:</t>
  </si>
  <si>
    <t>2020. évi költségvetési támogatás visszafizetése</t>
  </si>
  <si>
    <t xml:space="preserve">056010 Komplex környezetvédelmi program támogatása </t>
  </si>
  <si>
    <t xml:space="preserve">Önkormányzati feladat "Tisztítsuk meg az országot" pályázat TOP-7.1.1-17-H-ERFA-2020-00547 </t>
  </si>
  <si>
    <t>Galéria felújítása</t>
  </si>
  <si>
    <t>Könyvtári érdekeltségnövelő támogatás</t>
  </si>
  <si>
    <t xml:space="preserve">     - működési célú pénzeszköz átvétel</t>
  </si>
  <si>
    <t xml:space="preserve">     - felhalmozási célú támogatások 
        államháztartáson belülről </t>
  </si>
  <si>
    <t xml:space="preserve">     - működési célú támogatások 
       államháztartáson belülről</t>
  </si>
  <si>
    <t>Egyéb felhalmozási célú támogatás 
államháztartáson belülre</t>
  </si>
  <si>
    <t>Egyéb működési célú kiadás</t>
  </si>
  <si>
    <t>072111 Háziorvosi alapellátás</t>
  </si>
  <si>
    <t xml:space="preserve">     - közhatalmi bevételek</t>
  </si>
  <si>
    <t>Virágosítás, szúnyogirtás előirányzatának átcsoportosítása</t>
  </si>
  <si>
    <t>Szúnyogirtás előirányzatának átcsoportosítása</t>
  </si>
  <si>
    <t>Szúnyogirtás előirányzatának növelése</t>
  </si>
  <si>
    <t>Beruházási kiadásból átcsoportosítás dologi kiadásra</t>
  </si>
  <si>
    <t>─Röpülj Páva Kör 40.000</t>
  </si>
  <si>
    <t>ÖSSZEG FT-BAN</t>
  </si>
  <si>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</t>
    </r>
    <r>
      <rPr>
        <sz val="9"/>
        <rFont val="Times New Roman"/>
        <family val="1"/>
        <charset val="238"/>
      </rPr>
      <t xml:space="preserve">  A Pü/36-2/2021. sz. előterjesztés 7. melléklete</t>
    </r>
    <r>
      <rPr>
        <b/>
        <sz val="10"/>
        <rFont val="Times New Roman"/>
        <family val="1"/>
        <charset val="238"/>
      </rPr>
      <t xml:space="preserve">
PÉNZFORGALOMBAN MEGVALÓSULT BERUHÁZÁSI, FELÚJÍTÁSI FELADATOK 
2021. I. FÉLÉVBEN
</t>
    </r>
    <r>
      <rPr>
        <sz val="10"/>
        <rFont val="Times New Roman"/>
        <family val="1"/>
        <charset val="238"/>
      </rPr>
      <t>(ASP GAZDÁLKODÁSI RENDSZERBEN LÉVŐ INTÉZMÉNYEK NÉLKÜL)</t>
    </r>
  </si>
  <si>
    <t>Betontelep és Bercsényi telep kamerarendszerének eszköz költsége</t>
  </si>
  <si>
    <t>Dózsa György tér 2 sz. 2/7. önk.lakás gázvezeték felújítás</t>
  </si>
  <si>
    <t xml:space="preserve">
Egyéb finansz. kiadások (államházt. belülre)</t>
  </si>
  <si>
    <t>─Stéhlik Lajos Képzőművészeti Kör 40.000</t>
  </si>
  <si>
    <t>Attila u.73. vízbekötés</t>
  </si>
  <si>
    <t>Bokros utca 42. mérőszekrény kialakítás</t>
  </si>
  <si>
    <t>Nemzeti Kulturális Alap
(Bokros könyvtár berendezés)</t>
  </si>
  <si>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</t>
    </r>
    <r>
      <rPr>
        <sz val="9"/>
        <rFont val="Times New Roman"/>
        <family val="1"/>
        <charset val="238"/>
      </rPr>
      <t xml:space="preserve">  A Pü/36-2/2021. sz. előterjesztés 5. melléklete</t>
    </r>
    <r>
      <rPr>
        <b/>
        <sz val="10"/>
        <rFont val="Times New Roman"/>
        <family val="1"/>
        <charset val="238"/>
      </rPr>
      <t xml:space="preserve">
PÁLYÁZATON NYERT PÉNZÖSSZEGEK ÉS ÖNKORMÁNYZAT ÁLTAL BIZTOSÍTOTT ÖNERŐ 
2021. I. FÉLÉVBEN</t>
    </r>
  </si>
</sst>
</file>

<file path=xl/styles.xml><?xml version="1.0" encoding="utf-8"?>
<styleSheet xmlns="http://schemas.openxmlformats.org/spreadsheetml/2006/main">
  <numFmts count="1">
    <numFmt numFmtId="43" formatCode="_-* #,##0.00\ _F_t_-;\-* #,##0.00\ _F_t_-;_-* &quot;-&quot;??\ _F_t_-;_-@_-"/>
  </numFmts>
  <fonts count="45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2"/>
      <name val="Times New Roman"/>
      <family val="1"/>
    </font>
    <font>
      <i/>
      <u/>
      <sz val="11"/>
      <name val="Times New Roman"/>
      <family val="1"/>
      <charset val="238"/>
    </font>
    <font>
      <b/>
      <sz val="12"/>
      <name val="Times New Roman"/>
      <family val="1"/>
    </font>
    <font>
      <b/>
      <sz val="10.5"/>
      <name val="Times New Roman"/>
      <family val="1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Arial CE"/>
      <charset val="238"/>
    </font>
    <font>
      <sz val="10.5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1.5"/>
      <name val="Times New Roman"/>
      <family val="1"/>
      <charset val="238"/>
    </font>
    <font>
      <b/>
      <sz val="12.5"/>
      <name val="Times New Roman"/>
      <family val="1"/>
      <charset val="238"/>
    </font>
    <font>
      <sz val="10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sz val="9"/>
      <name val="Times New Roman"/>
      <family val="1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8"/>
      <name val="Times New Roman"/>
      <family val="1"/>
    </font>
    <font>
      <sz val="11"/>
      <name val="Calibri"/>
      <family val="2"/>
      <charset val="238"/>
    </font>
    <font>
      <i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26" fillId="0" borderId="0"/>
    <xf numFmtId="0" fontId="6" fillId="0" borderId="0"/>
    <xf numFmtId="0" fontId="26" fillId="0" borderId="0"/>
    <xf numFmtId="43" fontId="26" fillId="0" borderId="0" applyFont="0" applyFill="0" applyBorder="0" applyAlignment="0" applyProtection="0"/>
    <xf numFmtId="40" fontId="26" fillId="0" borderId="0" applyFont="0" applyFill="0" applyBorder="0" applyAlignment="0" applyProtection="0"/>
  </cellStyleXfs>
  <cellXfs count="311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0" fontId="3" fillId="0" borderId="1" xfId="0" applyFont="1" applyBorder="1" applyAlignment="1">
      <alignment horizontal="left"/>
    </xf>
    <xf numFmtId="3" fontId="2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0" fillId="0" borderId="1" xfId="0" applyBorder="1"/>
    <xf numFmtId="0" fontId="6" fillId="0" borderId="1" xfId="0" applyFont="1" applyBorder="1" applyAlignment="1">
      <alignment wrapText="1"/>
    </xf>
    <xf numFmtId="3" fontId="0" fillId="0" borderId="0" xfId="0" applyNumberFormat="1"/>
    <xf numFmtId="0" fontId="0" fillId="0" borderId="0" xfId="0" applyAlignment="1">
      <alignment wrapText="1"/>
    </xf>
    <xf numFmtId="0" fontId="6" fillId="0" borderId="4" xfId="0" applyFont="1" applyBorder="1" applyAlignment="1">
      <alignment wrapText="1"/>
    </xf>
    <xf numFmtId="0" fontId="0" fillId="0" borderId="12" xfId="0" applyBorder="1"/>
    <xf numFmtId="0" fontId="7" fillId="0" borderId="13" xfId="0" applyFont="1" applyBorder="1" applyAlignment="1">
      <alignment horizontal="center" wrapText="1"/>
    </xf>
    <xf numFmtId="3" fontId="7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0" fillId="0" borderId="7" xfId="0" applyNumberForma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/>
    <xf numFmtId="3" fontId="0" fillId="0" borderId="0" xfId="0" applyNumberFormat="1" applyBorder="1" applyAlignment="1">
      <alignment vertical="center"/>
    </xf>
    <xf numFmtId="0" fontId="0" fillId="0" borderId="15" xfId="0" applyBorder="1"/>
    <xf numFmtId="0" fontId="6" fillId="0" borderId="15" xfId="0" applyFont="1" applyBorder="1" applyAlignment="1">
      <alignment wrapText="1"/>
    </xf>
    <xf numFmtId="3" fontId="0" fillId="0" borderId="15" xfId="0" applyNumberFormat="1" applyBorder="1" applyAlignment="1"/>
    <xf numFmtId="0" fontId="0" fillId="0" borderId="15" xfId="0" applyBorder="1" applyAlignment="1">
      <alignment wrapText="1"/>
    </xf>
    <xf numFmtId="3" fontId="0" fillId="0" borderId="15" xfId="0" applyNumberFormat="1" applyBorder="1" applyAlignment="1">
      <alignment vertical="center"/>
    </xf>
    <xf numFmtId="0" fontId="7" fillId="0" borderId="0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3" fontId="7" fillId="0" borderId="0" xfId="0" applyNumberFormat="1" applyFont="1"/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3" fontId="0" fillId="0" borderId="4" xfId="0" applyNumberFormat="1" applyBorder="1" applyAlignment="1">
      <alignment vertical="center"/>
    </xf>
    <xf numFmtId="0" fontId="0" fillId="0" borderId="17" xfId="0" applyBorder="1"/>
    <xf numFmtId="0" fontId="7" fillId="0" borderId="16" xfId="0" applyFont="1" applyBorder="1"/>
    <xf numFmtId="0" fontId="7" fillId="0" borderId="16" xfId="0" applyFont="1" applyBorder="1" applyAlignment="1">
      <alignment wrapText="1"/>
    </xf>
    <xf numFmtId="3" fontId="7" fillId="0" borderId="16" xfId="0" applyNumberFormat="1" applyFont="1" applyBorder="1"/>
    <xf numFmtId="3" fontId="6" fillId="0" borderId="16" xfId="0" applyNumberFormat="1" applyFont="1" applyBorder="1"/>
    <xf numFmtId="3" fontId="6" fillId="0" borderId="0" xfId="0" applyNumberFormat="1" applyFont="1" applyBorder="1"/>
    <xf numFmtId="0" fontId="6" fillId="0" borderId="3" xfId="0" applyFont="1" applyBorder="1" applyAlignment="1">
      <alignment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/>
    <xf numFmtId="0" fontId="14" fillId="0" borderId="1" xfId="0" applyFont="1" applyBorder="1"/>
    <xf numFmtId="0" fontId="13" fillId="0" borderId="1" xfId="0" applyFont="1" applyBorder="1"/>
    <xf numFmtId="0" fontId="13" fillId="0" borderId="9" xfId="0" applyFont="1" applyBorder="1"/>
    <xf numFmtId="0" fontId="15" fillId="0" borderId="1" xfId="0" applyFont="1" applyBorder="1"/>
    <xf numFmtId="0" fontId="16" fillId="0" borderId="1" xfId="0" applyFont="1" applyBorder="1"/>
    <xf numFmtId="3" fontId="16" fillId="0" borderId="1" xfId="0" applyNumberFormat="1" applyFont="1" applyBorder="1"/>
    <xf numFmtId="3" fontId="16" fillId="0" borderId="9" xfId="0" applyNumberFormat="1" applyFont="1" applyBorder="1"/>
    <xf numFmtId="0" fontId="16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3" fontId="15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3" fontId="13" fillId="0" borderId="1" xfId="0" applyNumberFormat="1" applyFont="1" applyBorder="1"/>
    <xf numFmtId="0" fontId="13" fillId="0" borderId="1" xfId="0" applyFont="1" applyBorder="1" applyAlignment="1">
      <alignment horizontal="left"/>
    </xf>
    <xf numFmtId="3" fontId="13" fillId="0" borderId="9" xfId="0" applyNumberFormat="1" applyFont="1" applyBorder="1" applyAlignment="1">
      <alignment horizontal="center"/>
    </xf>
    <xf numFmtId="3" fontId="13" fillId="0" borderId="1" xfId="0" applyNumberFormat="1" applyFont="1" applyBorder="1" applyAlignment="1">
      <alignment horizontal="center"/>
    </xf>
    <xf numFmtId="3" fontId="13" fillId="0" borderId="9" xfId="0" applyNumberFormat="1" applyFont="1" applyBorder="1"/>
    <xf numFmtId="0" fontId="13" fillId="0" borderId="0" xfId="0" applyFont="1" applyBorder="1"/>
    <xf numFmtId="0" fontId="13" fillId="0" borderId="4" xfId="0" applyFont="1" applyBorder="1"/>
    <xf numFmtId="49" fontId="2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/>
    <xf numFmtId="49" fontId="2" fillId="0" borderId="1" xfId="0" applyNumberFormat="1" applyFont="1" applyBorder="1" applyAlignment="1">
      <alignment horizontal="justify" vertical="top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3" fontId="6" fillId="0" borderId="11" xfId="0" applyNumberFormat="1" applyFont="1" applyBorder="1" applyAlignment="1">
      <alignment horizontal="right" vertical="center" wrapText="1"/>
    </xf>
    <xf numFmtId="3" fontId="1" fillId="0" borderId="1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1" fillId="0" borderId="1" xfId="0" applyFont="1" applyBorder="1"/>
    <xf numFmtId="0" fontId="6" fillId="0" borderId="0" xfId="1"/>
    <xf numFmtId="3" fontId="18" fillId="0" borderId="0" xfId="1" applyNumberFormat="1" applyFont="1" applyFill="1" applyBorder="1" applyAlignment="1">
      <alignment vertical="center" wrapText="1"/>
    </xf>
    <xf numFmtId="3" fontId="20" fillId="0" borderId="0" xfId="1" applyNumberFormat="1" applyFont="1" applyFill="1" applyBorder="1" applyAlignment="1">
      <alignment vertical="center" wrapText="1"/>
    </xf>
    <xf numFmtId="3" fontId="21" fillId="0" borderId="25" xfId="1" applyNumberFormat="1" applyFont="1" applyFill="1" applyBorder="1" applyAlignment="1">
      <alignment vertical="center" wrapText="1"/>
    </xf>
    <xf numFmtId="3" fontId="21" fillId="0" borderId="24" xfId="1" applyNumberFormat="1" applyFont="1" applyFill="1" applyBorder="1" applyAlignment="1">
      <alignment vertical="center" wrapText="1"/>
    </xf>
    <xf numFmtId="3" fontId="22" fillId="0" borderId="23" xfId="1" applyNumberFormat="1" applyFont="1" applyFill="1" applyBorder="1" applyAlignment="1">
      <alignment vertical="center" wrapText="1"/>
    </xf>
    <xf numFmtId="3" fontId="21" fillId="0" borderId="22" xfId="1" applyNumberFormat="1" applyFont="1" applyFill="1" applyBorder="1" applyAlignment="1">
      <alignment vertical="center" wrapText="1"/>
    </xf>
    <xf numFmtId="3" fontId="21" fillId="0" borderId="1" xfId="1" applyNumberFormat="1" applyFont="1" applyFill="1" applyBorder="1" applyAlignment="1">
      <alignment vertical="center" wrapText="1"/>
    </xf>
    <xf numFmtId="3" fontId="23" fillId="0" borderId="21" xfId="1" applyNumberFormat="1" applyFont="1" applyFill="1" applyBorder="1" applyAlignment="1">
      <alignment vertical="center" wrapText="1"/>
    </xf>
    <xf numFmtId="3" fontId="21" fillId="0" borderId="20" xfId="1" applyNumberFormat="1" applyFont="1" applyFill="1" applyBorder="1" applyAlignment="1">
      <alignment vertical="center" wrapText="1"/>
    </xf>
    <xf numFmtId="3" fontId="21" fillId="0" borderId="19" xfId="1" applyNumberFormat="1" applyFont="1" applyFill="1" applyBorder="1" applyAlignment="1">
      <alignment vertical="center" wrapText="1"/>
    </xf>
    <xf numFmtId="3" fontId="22" fillId="0" borderId="18" xfId="1" applyNumberFormat="1" applyFont="1" applyFill="1" applyBorder="1" applyAlignment="1">
      <alignment vertical="center" wrapText="1"/>
    </xf>
    <xf numFmtId="3" fontId="18" fillId="0" borderId="26" xfId="1" applyNumberFormat="1" applyFont="1" applyFill="1" applyBorder="1" applyAlignment="1">
      <alignment vertical="center" wrapText="1"/>
    </xf>
    <xf numFmtId="3" fontId="21" fillId="0" borderId="1" xfId="1" applyNumberFormat="1" applyFont="1" applyFill="1" applyBorder="1" applyAlignment="1">
      <alignment horizontal="center" vertical="center" wrapText="1"/>
    </xf>
    <xf numFmtId="3" fontId="23" fillId="0" borderId="18" xfId="1" applyNumberFormat="1" applyFont="1" applyFill="1" applyBorder="1" applyAlignment="1">
      <alignment vertical="center" wrapText="1"/>
    </xf>
    <xf numFmtId="3" fontId="20" fillId="2" borderId="29" xfId="1" applyNumberFormat="1" applyFont="1" applyFill="1" applyBorder="1" applyAlignment="1">
      <alignment horizontal="left" vertical="center" wrapText="1"/>
    </xf>
    <xf numFmtId="3" fontId="21" fillId="0" borderId="1" xfId="1" applyNumberFormat="1" applyFont="1" applyBorder="1" applyAlignment="1">
      <alignment vertical="center"/>
    </xf>
    <xf numFmtId="3" fontId="25" fillId="0" borderId="1" xfId="1" applyNumberFormat="1" applyFont="1" applyFill="1" applyBorder="1" applyAlignment="1">
      <alignment vertical="center" wrapText="1"/>
    </xf>
    <xf numFmtId="3" fontId="21" fillId="0" borderId="1" xfId="1" applyNumberFormat="1" applyFont="1" applyFill="1" applyBorder="1" applyAlignment="1">
      <alignment vertical="center"/>
    </xf>
    <xf numFmtId="3" fontId="18" fillId="0" borderId="30" xfId="1" applyNumberFormat="1" applyFont="1" applyFill="1" applyBorder="1" applyAlignment="1">
      <alignment vertical="center" wrapText="1"/>
    </xf>
    <xf numFmtId="3" fontId="27" fillId="0" borderId="22" xfId="1" applyNumberFormat="1" applyFont="1" applyFill="1" applyBorder="1" applyAlignment="1">
      <alignment horizontal="center" vertical="center" wrapText="1"/>
    </xf>
    <xf numFmtId="3" fontId="27" fillId="0" borderId="1" xfId="1" applyNumberFormat="1" applyFont="1" applyFill="1" applyBorder="1" applyAlignment="1">
      <alignment horizontal="center" vertical="center" wrapText="1"/>
    </xf>
    <xf numFmtId="3" fontId="22" fillId="0" borderId="1" xfId="1" applyNumberFormat="1" applyFont="1" applyFill="1" applyBorder="1" applyAlignment="1">
      <alignment horizontal="center" vertical="center" wrapText="1"/>
    </xf>
    <xf numFmtId="3" fontId="20" fillId="0" borderId="19" xfId="1" applyNumberFormat="1" applyFont="1" applyFill="1" applyBorder="1" applyAlignment="1">
      <alignment horizontal="center" vertical="center" wrapText="1"/>
    </xf>
    <xf numFmtId="1" fontId="8" fillId="0" borderId="0" xfId="2" applyNumberFormat="1" applyFont="1"/>
    <xf numFmtId="1" fontId="16" fillId="0" borderId="0" xfId="2" applyNumberFormat="1" applyFont="1"/>
    <xf numFmtId="1" fontId="28" fillId="0" borderId="0" xfId="2" applyNumberFormat="1" applyFont="1"/>
    <xf numFmtId="1" fontId="29" fillId="0" borderId="0" xfId="2" applyNumberFormat="1" applyFont="1"/>
    <xf numFmtId="1" fontId="16" fillId="0" borderId="0" xfId="2" applyNumberFormat="1" applyFont="1" applyAlignment="1">
      <alignment wrapText="1"/>
    </xf>
    <xf numFmtId="3" fontId="30" fillId="0" borderId="1" xfId="2" applyNumberFormat="1" applyFont="1" applyBorder="1"/>
    <xf numFmtId="3" fontId="31" fillId="0" borderId="1" xfId="2" applyNumberFormat="1" applyFont="1" applyFill="1" applyBorder="1"/>
    <xf numFmtId="0" fontId="13" fillId="0" borderId="1" xfId="2" applyFont="1" applyBorder="1" applyAlignment="1">
      <alignment horizontal="justify" vertical="center" wrapText="1"/>
    </xf>
    <xf numFmtId="49" fontId="28" fillId="0" borderId="0" xfId="2" applyNumberFormat="1" applyFont="1"/>
    <xf numFmtId="3" fontId="31" fillId="0" borderId="1" xfId="2" applyNumberFormat="1" applyFont="1" applyBorder="1"/>
    <xf numFmtId="3" fontId="32" fillId="3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Border="1" applyAlignment="1">
      <alignment horizontal="justify" vertical="center" wrapText="1"/>
    </xf>
    <xf numFmtId="0" fontId="16" fillId="0" borderId="21" xfId="2" applyFont="1" applyBorder="1"/>
    <xf numFmtId="1" fontId="11" fillId="0" borderId="0" xfId="2" applyNumberFormat="1" applyFont="1" applyAlignment="1">
      <alignment horizontal="center" vertical="center"/>
    </xf>
    <xf numFmtId="3" fontId="32" fillId="0" borderId="1" xfId="2" applyNumberFormat="1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3" fontId="30" fillId="0" borderId="1" xfId="2" applyNumberFormat="1" applyFont="1" applyBorder="1" applyAlignment="1">
      <alignment horizontal="right" vertical="center" wrapText="1"/>
    </xf>
    <xf numFmtId="0" fontId="16" fillId="0" borderId="1" xfId="2" applyFont="1" applyBorder="1" applyAlignment="1">
      <alignment horizontal="justify" vertical="center" wrapText="1"/>
    </xf>
    <xf numFmtId="3" fontId="30" fillId="0" borderId="1" xfId="2" applyNumberFormat="1" applyFont="1" applyBorder="1" applyAlignment="1">
      <alignment horizontal="right" wrapText="1"/>
    </xf>
    <xf numFmtId="3" fontId="30" fillId="0" borderId="1" xfId="2" applyNumberFormat="1" applyFont="1" applyBorder="1" applyAlignment="1">
      <alignment vertical="center"/>
    </xf>
    <xf numFmtId="3" fontId="30" fillId="0" borderId="1" xfId="2" applyNumberFormat="1" applyFont="1" applyBorder="1" applyAlignment="1">
      <alignment horizontal="right" vertical="center"/>
    </xf>
    <xf numFmtId="0" fontId="14" fillId="0" borderId="1" xfId="2" applyFont="1" applyBorder="1" applyAlignment="1">
      <alignment horizontal="justify" vertical="center" wrapText="1"/>
    </xf>
    <xf numFmtId="1" fontId="12" fillId="0" borderId="0" xfId="2" applyNumberFormat="1" applyFont="1" applyAlignment="1">
      <alignment horizontal="center" vertical="center"/>
    </xf>
    <xf numFmtId="3" fontId="31" fillId="0" borderId="1" xfId="2" applyNumberFormat="1" applyFont="1" applyFill="1" applyBorder="1" applyAlignment="1">
      <alignment horizontal="right"/>
    </xf>
    <xf numFmtId="1" fontId="16" fillId="0" borderId="1" xfId="2" applyNumberFormat="1" applyFont="1" applyBorder="1"/>
    <xf numFmtId="3" fontId="30" fillId="0" borderId="3" xfId="2" applyNumberFormat="1" applyFont="1" applyBorder="1" applyAlignment="1">
      <alignment horizontal="right" vertical="center" wrapText="1"/>
    </xf>
    <xf numFmtId="49" fontId="16" fillId="0" borderId="1" xfId="2" applyNumberFormat="1" applyFont="1" applyBorder="1" applyAlignment="1">
      <alignment horizontal="justify" vertical="center" wrapText="1"/>
    </xf>
    <xf numFmtId="0" fontId="16" fillId="0" borderId="1" xfId="2" applyFont="1" applyBorder="1" applyAlignment="1">
      <alignment horizontal="left" vertical="center" wrapText="1"/>
    </xf>
    <xf numFmtId="3" fontId="30" fillId="0" borderId="1" xfId="2" applyNumberFormat="1" applyFont="1" applyBorder="1" applyAlignment="1">
      <alignment horizontal="right"/>
    </xf>
    <xf numFmtId="3" fontId="16" fillId="0" borderId="1" xfId="2" applyNumberFormat="1" applyFont="1" applyBorder="1"/>
    <xf numFmtId="3" fontId="33" fillId="0" borderId="1" xfId="2" applyNumberFormat="1" applyFont="1" applyBorder="1" applyAlignment="1">
      <alignment horizontal="right" wrapText="1"/>
    </xf>
    <xf numFmtId="1" fontId="34" fillId="0" borderId="1" xfId="2" applyNumberFormat="1" applyFont="1" applyBorder="1" applyAlignment="1">
      <alignment horizontal="center" wrapText="1"/>
    </xf>
    <xf numFmtId="1" fontId="10" fillId="0" borderId="0" xfId="2" applyNumberFormat="1" applyFont="1"/>
    <xf numFmtId="1" fontId="16" fillId="0" borderId="1" xfId="2" applyNumberFormat="1" applyFont="1" applyBorder="1" applyAlignment="1">
      <alignment wrapText="1"/>
    </xf>
    <xf numFmtId="1" fontId="14" fillId="0" borderId="1" xfId="2" applyNumberFormat="1" applyFont="1" applyBorder="1"/>
    <xf numFmtId="1" fontId="11" fillId="0" borderId="0" xfId="2" applyNumberFormat="1" applyFont="1"/>
    <xf numFmtId="1" fontId="13" fillId="0" borderId="1" xfId="2" applyNumberFormat="1" applyFont="1" applyBorder="1"/>
    <xf numFmtId="3" fontId="11" fillId="0" borderId="1" xfId="2" applyNumberFormat="1" applyFont="1" applyBorder="1"/>
    <xf numFmtId="1" fontId="13" fillId="0" borderId="1" xfId="2" applyNumberFormat="1" applyFont="1" applyBorder="1" applyAlignment="1">
      <alignment wrapText="1"/>
    </xf>
    <xf numFmtId="3" fontId="30" fillId="3" borderId="1" xfId="2" applyNumberFormat="1" applyFont="1" applyFill="1" applyBorder="1"/>
    <xf numFmtId="1" fontId="28" fillId="0" borderId="0" xfId="2" applyNumberFormat="1" applyFont="1" applyAlignment="1">
      <alignment horizontal="center"/>
    </xf>
    <xf numFmtId="1" fontId="2" fillId="0" borderId="1" xfId="2" applyNumberFormat="1" applyFont="1" applyBorder="1" applyAlignment="1">
      <alignment horizontal="center"/>
    </xf>
    <xf numFmtId="1" fontId="17" fillId="0" borderId="0" xfId="2" applyNumberFormat="1" applyFont="1"/>
    <xf numFmtId="1" fontId="13" fillId="0" borderId="1" xfId="2" applyNumberFormat="1" applyFont="1" applyBorder="1" applyAlignment="1">
      <alignment horizontal="center" wrapText="1"/>
    </xf>
    <xf numFmtId="1" fontId="13" fillId="0" borderId="9" xfId="2" applyNumberFormat="1" applyFont="1" applyBorder="1" applyAlignment="1">
      <alignment horizontal="center" wrapText="1"/>
    </xf>
    <xf numFmtId="1" fontId="35" fillId="0" borderId="1" xfId="2" applyNumberFormat="1" applyFont="1" applyBorder="1" applyAlignment="1">
      <alignment horizontal="center" wrapText="1"/>
    </xf>
    <xf numFmtId="1" fontId="9" fillId="0" borderId="1" xfId="2" applyNumberFormat="1" applyFont="1" applyBorder="1" applyAlignment="1">
      <alignment horizontal="center"/>
    </xf>
    <xf numFmtId="1" fontId="31" fillId="0" borderId="1" xfId="2" applyNumberFormat="1" applyFont="1" applyBorder="1" applyAlignment="1">
      <alignment horizontal="center"/>
    </xf>
    <xf numFmtId="1" fontId="36" fillId="3" borderId="1" xfId="2" applyNumberFormat="1" applyFont="1" applyFill="1" applyBorder="1"/>
    <xf numFmtId="1" fontId="11" fillId="3" borderId="1" xfId="2" applyNumberFormat="1" applyFont="1" applyFill="1" applyBorder="1"/>
    <xf numFmtId="3" fontId="37" fillId="3" borderId="1" xfId="2" applyNumberFormat="1" applyFont="1" applyFill="1" applyBorder="1" applyAlignment="1"/>
    <xf numFmtId="3" fontId="38" fillId="3" borderId="1" xfId="2" applyNumberFormat="1" applyFont="1" applyFill="1" applyBorder="1" applyAlignment="1"/>
    <xf numFmtId="3" fontId="39" fillId="3" borderId="1" xfId="2" applyNumberFormat="1" applyFont="1" applyFill="1" applyBorder="1"/>
    <xf numFmtId="0" fontId="8" fillId="0" borderId="21" xfId="2" applyFont="1" applyBorder="1"/>
    <xf numFmtId="3" fontId="12" fillId="3" borderId="1" xfId="2" applyNumberFormat="1" applyFont="1" applyFill="1" applyBorder="1" applyAlignment="1">
      <alignment horizontal="center" vertical="center"/>
    </xf>
    <xf numFmtId="3" fontId="38" fillId="3" borderId="1" xfId="2" applyNumberFormat="1" applyFont="1" applyFill="1" applyBorder="1" applyAlignment="1">
      <alignment horizontal="center" vertical="center"/>
    </xf>
    <xf numFmtId="3" fontId="12" fillId="3" borderId="1" xfId="2" applyNumberFormat="1" applyFont="1" applyFill="1" applyBorder="1" applyAlignment="1">
      <alignment horizontal="center" vertical="center" wrapText="1"/>
    </xf>
    <xf numFmtId="3" fontId="39" fillId="3" borderId="1" xfId="2" applyNumberFormat="1" applyFont="1" applyFill="1" applyBorder="1" applyAlignment="1"/>
    <xf numFmtId="0" fontId="17" fillId="3" borderId="1" xfId="2" applyFont="1" applyFill="1" applyBorder="1" applyAlignment="1">
      <alignment horizontal="justify" vertical="center" wrapText="1"/>
    </xf>
    <xf numFmtId="0" fontId="12" fillId="3" borderId="1" xfId="2" applyFont="1" applyFill="1" applyBorder="1" applyAlignment="1">
      <alignment horizontal="justify" vertical="center" wrapText="1"/>
    </xf>
    <xf numFmtId="1" fontId="12" fillId="3" borderId="1" xfId="2" applyNumberFormat="1" applyFont="1" applyFill="1" applyBorder="1" applyAlignment="1">
      <alignment horizontal="center" vertical="center"/>
    </xf>
    <xf numFmtId="0" fontId="12" fillId="3" borderId="1" xfId="2" applyFont="1" applyFill="1" applyBorder="1" applyAlignment="1">
      <alignment horizontal="center" vertical="center" wrapText="1"/>
    </xf>
    <xf numFmtId="3" fontId="39" fillId="0" borderId="1" xfId="2" applyNumberFormat="1" applyFont="1" applyFill="1" applyBorder="1" applyAlignment="1"/>
    <xf numFmtId="0" fontId="28" fillId="3" borderId="1" xfId="2" applyFont="1" applyFill="1" applyBorder="1" applyAlignment="1">
      <alignment horizontal="justify" vertical="center" wrapText="1"/>
    </xf>
    <xf numFmtId="1" fontId="17" fillId="3" borderId="1" xfId="2" applyNumberFormat="1" applyFont="1" applyFill="1" applyBorder="1" applyAlignment="1">
      <alignment wrapText="1"/>
    </xf>
    <xf numFmtId="1" fontId="27" fillId="3" borderId="1" xfId="2" applyNumberFormat="1" applyFont="1" applyFill="1" applyBorder="1"/>
    <xf numFmtId="1" fontId="12" fillId="3" borderId="1" xfId="2" applyNumberFormat="1" applyFont="1" applyFill="1" applyBorder="1"/>
    <xf numFmtId="1" fontId="27" fillId="3" borderId="1" xfId="2" applyNumberFormat="1" applyFont="1" applyFill="1" applyBorder="1" applyAlignment="1">
      <alignment wrapText="1"/>
    </xf>
    <xf numFmtId="1" fontId="36" fillId="0" borderId="1" xfId="2" applyNumberFormat="1" applyFont="1" applyFill="1" applyBorder="1"/>
    <xf numFmtId="1" fontId="11" fillId="0" borderId="1" xfId="2" applyNumberFormat="1" applyFont="1" applyFill="1" applyBorder="1"/>
    <xf numFmtId="3" fontId="39" fillId="0" borderId="1" xfId="2" applyNumberFormat="1" applyFont="1" applyFill="1" applyBorder="1"/>
    <xf numFmtId="3" fontId="39" fillId="0" borderId="1" xfId="2" applyNumberFormat="1" applyFont="1" applyFill="1" applyBorder="1" applyAlignment="1">
      <alignment horizontal="center"/>
    </xf>
    <xf numFmtId="1" fontId="40" fillId="3" borderId="1" xfId="2" applyNumberFormat="1" applyFont="1" applyFill="1" applyBorder="1" applyAlignment="1">
      <alignment vertical="center"/>
    </xf>
    <xf numFmtId="1" fontId="41" fillId="3" borderId="1" xfId="2" applyNumberFormat="1" applyFont="1" applyFill="1" applyBorder="1" applyAlignment="1">
      <alignment horizontal="center" vertical="center"/>
    </xf>
    <xf numFmtId="1" fontId="36" fillId="3" borderId="1" xfId="2" applyNumberFormat="1" applyFont="1" applyFill="1" applyBorder="1" applyAlignment="1">
      <alignment vertical="center"/>
    </xf>
    <xf numFmtId="1" fontId="27" fillId="3" borderId="1" xfId="2" applyNumberFormat="1" applyFont="1" applyFill="1" applyBorder="1" applyAlignment="1">
      <alignment vertical="center"/>
    </xf>
    <xf numFmtId="1" fontId="42" fillId="3" borderId="1" xfId="2" applyNumberFormat="1" applyFont="1" applyFill="1" applyBorder="1" applyAlignment="1">
      <alignment vertical="center"/>
    </xf>
    <xf numFmtId="1" fontId="11" fillId="3" borderId="9" xfId="2" applyNumberFormat="1" applyFont="1" applyFill="1" applyBorder="1" applyAlignment="1">
      <alignment horizontal="center" vertical="center" wrapText="1"/>
    </xf>
    <xf numFmtId="1" fontId="11" fillId="3" borderId="9" xfId="2" applyNumberFormat="1" applyFont="1" applyFill="1" applyBorder="1" applyAlignment="1">
      <alignment horizontal="center" wrapText="1"/>
    </xf>
    <xf numFmtId="1" fontId="11" fillId="3" borderId="1" xfId="2" applyNumberFormat="1" applyFont="1" applyFill="1" applyBorder="1" applyAlignment="1">
      <alignment horizontal="center" wrapText="1"/>
    </xf>
    <xf numFmtId="1" fontId="11" fillId="3" borderId="1" xfId="2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/>
    <xf numFmtId="0" fontId="3" fillId="0" borderId="1" xfId="0" applyFont="1" applyBorder="1"/>
    <xf numFmtId="3" fontId="3" fillId="0" borderId="1" xfId="0" applyNumberFormat="1" applyFont="1" applyBorder="1"/>
    <xf numFmtId="0" fontId="2" fillId="0" borderId="4" xfId="0" applyFont="1" applyBorder="1" applyAlignment="1">
      <alignment horizontal="left" vertical="top" wrapText="1"/>
    </xf>
    <xf numFmtId="3" fontId="3" fillId="0" borderId="4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3" fontId="2" fillId="0" borderId="4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9" xfId="0" applyBorder="1"/>
    <xf numFmtId="0" fontId="1" fillId="0" borderId="3" xfId="0" applyFont="1" applyBorder="1"/>
    <xf numFmtId="0" fontId="2" fillId="0" borderId="3" xfId="0" applyFont="1" applyBorder="1"/>
    <xf numFmtId="3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top" wrapText="1"/>
    </xf>
    <xf numFmtId="3" fontId="24" fillId="2" borderId="28" xfId="1" applyNumberFormat="1" applyFont="1" applyFill="1" applyBorder="1" applyAlignment="1">
      <alignment vertical="center" wrapText="1"/>
    </xf>
    <xf numFmtId="3" fontId="18" fillId="0" borderId="0" xfId="1" applyNumberFormat="1" applyFont="1" applyFill="1" applyAlignment="1">
      <alignment vertical="center" wrapText="1"/>
    </xf>
    <xf numFmtId="3" fontId="1" fillId="0" borderId="1" xfId="0" applyNumberFormat="1" applyFont="1" applyBorder="1"/>
    <xf numFmtId="9" fontId="30" fillId="0" borderId="1" xfId="2" applyNumberFormat="1" applyFont="1" applyBorder="1"/>
    <xf numFmtId="3" fontId="32" fillId="0" borderId="1" xfId="2" applyNumberFormat="1" applyFont="1" applyBorder="1" applyAlignment="1">
      <alignment vertical="center"/>
    </xf>
    <xf numFmtId="3" fontId="32" fillId="0" borderId="1" xfId="2" applyNumberFormat="1" applyFont="1" applyBorder="1" applyAlignment="1">
      <alignment horizontal="right" vertical="center"/>
    </xf>
    <xf numFmtId="9" fontId="38" fillId="3" borderId="1" xfId="2" applyNumberFormat="1" applyFont="1" applyFill="1" applyBorder="1" applyAlignment="1"/>
    <xf numFmtId="0" fontId="4" fillId="0" borderId="9" xfId="0" applyFont="1" applyBorder="1"/>
    <xf numFmtId="0" fontId="1" fillId="0" borderId="3" xfId="0" applyFont="1" applyBorder="1" applyAlignment="1">
      <alignment vertical="center" wrapText="1"/>
    </xf>
    <xf numFmtId="3" fontId="2" fillId="0" borderId="3" xfId="0" applyNumberFormat="1" applyFont="1" applyBorder="1"/>
    <xf numFmtId="3" fontId="2" fillId="0" borderId="4" xfId="0" applyNumberFormat="1" applyFont="1" applyBorder="1"/>
    <xf numFmtId="0" fontId="2" fillId="0" borderId="1" xfId="0" applyFont="1" applyBorder="1" applyAlignment="1">
      <alignment horizontal="right" vertical="top" wrapText="1"/>
    </xf>
    <xf numFmtId="0" fontId="44" fillId="0" borderId="1" xfId="0" applyFont="1" applyBorder="1" applyAlignment="1">
      <alignment wrapText="1"/>
    </xf>
    <xf numFmtId="0" fontId="44" fillId="0" borderId="1" xfId="0" applyFont="1" applyBorder="1"/>
    <xf numFmtId="3" fontId="44" fillId="0" borderId="1" xfId="0" applyNumberFormat="1" applyFont="1" applyBorder="1"/>
    <xf numFmtId="0" fontId="2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44" fillId="0" borderId="4" xfId="0" applyFont="1" applyBorder="1" applyAlignment="1">
      <alignment vertical="top" wrapText="1"/>
    </xf>
    <xf numFmtId="3" fontId="44" fillId="0" borderId="4" xfId="0" applyNumberFormat="1" applyFont="1" applyBorder="1" applyAlignment="1">
      <alignment horizontal="right" vertical="top" wrapText="1"/>
    </xf>
    <xf numFmtId="0" fontId="44" fillId="0" borderId="4" xfId="0" applyFont="1" applyBorder="1" applyAlignment="1">
      <alignment horizontal="right" vertical="top" wrapText="1"/>
    </xf>
    <xf numFmtId="0" fontId="1" fillId="0" borderId="4" xfId="0" applyFont="1" applyBorder="1"/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Border="1"/>
    <xf numFmtId="0" fontId="4" fillId="0" borderId="15" xfId="0" applyFont="1" applyBorder="1"/>
    <xf numFmtId="0" fontId="2" fillId="0" borderId="15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wrapText="1"/>
    </xf>
    <xf numFmtId="3" fontId="7" fillId="0" borderId="0" xfId="0" applyNumberFormat="1" applyFont="1" applyAlignment="1"/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1" fontId="31" fillId="0" borderId="9" xfId="2" applyNumberFormat="1" applyFont="1" applyBorder="1" applyAlignment="1">
      <alignment horizontal="center"/>
    </xf>
    <xf numFmtId="1" fontId="31" fillId="0" borderId="32" xfId="2" applyNumberFormat="1" applyFont="1" applyBorder="1" applyAlignment="1">
      <alignment horizontal="center"/>
    </xf>
    <xf numFmtId="0" fontId="26" fillId="0" borderId="8" xfId="2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" fontId="27" fillId="3" borderId="9" xfId="2" applyNumberFormat="1" applyFont="1" applyFill="1" applyBorder="1" applyAlignment="1">
      <alignment horizontal="center" vertical="center"/>
    </xf>
    <xf numFmtId="1" fontId="27" fillId="3" borderId="32" xfId="2" applyNumberFormat="1" applyFont="1" applyFill="1" applyBorder="1" applyAlignment="1">
      <alignment horizontal="center" vertical="center"/>
    </xf>
    <xf numFmtId="1" fontId="27" fillId="3" borderId="1" xfId="2" applyNumberFormat="1" applyFont="1" applyFill="1" applyBorder="1" applyAlignment="1">
      <alignment horizontal="center" vertical="center"/>
    </xf>
    <xf numFmtId="0" fontId="26" fillId="3" borderId="32" xfId="2" applyFill="1" applyBorder="1" applyAlignment="1">
      <alignment horizontal="center" vertical="center"/>
    </xf>
    <xf numFmtId="3" fontId="20" fillId="2" borderId="28" xfId="1" applyNumberFormat="1" applyFont="1" applyFill="1" applyBorder="1" applyAlignment="1">
      <alignment horizontal="left" vertical="center" wrapText="1"/>
    </xf>
    <xf numFmtId="3" fontId="24" fillId="2" borderId="28" xfId="1" applyNumberFormat="1" applyFont="1" applyFill="1" applyBorder="1" applyAlignment="1">
      <alignment vertical="center" wrapText="1"/>
    </xf>
    <xf numFmtId="3" fontId="24" fillId="2" borderId="27" xfId="1" applyNumberFormat="1" applyFont="1" applyFill="1" applyBorder="1" applyAlignment="1">
      <alignment vertical="center" wrapText="1"/>
    </xf>
    <xf numFmtId="3" fontId="19" fillId="0" borderId="0" xfId="1" applyNumberFormat="1" applyFont="1" applyFill="1" applyAlignment="1">
      <alignment vertical="center" wrapText="1"/>
    </xf>
    <xf numFmtId="3" fontId="18" fillId="0" borderId="0" xfId="1" applyNumberFormat="1" applyFont="1" applyFill="1" applyAlignment="1">
      <alignment vertical="center" wrapText="1"/>
    </xf>
    <xf numFmtId="3" fontId="20" fillId="0" borderId="18" xfId="1" applyNumberFormat="1" applyFont="1" applyFill="1" applyBorder="1" applyAlignment="1">
      <alignment horizontal="center" vertical="center" wrapText="1"/>
    </xf>
    <xf numFmtId="3" fontId="24" fillId="0" borderId="21" xfId="1" applyNumberFormat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3" fontId="20" fillId="2" borderId="33" xfId="1" applyNumberFormat="1" applyFont="1" applyFill="1" applyBorder="1" applyAlignment="1">
      <alignment horizontal="left" vertical="center" wrapText="1"/>
    </xf>
    <xf numFmtId="0" fontId="26" fillId="0" borderId="32" xfId="2" applyBorder="1" applyAlignment="1">
      <alignment vertical="center" wrapText="1"/>
    </xf>
    <xf numFmtId="0" fontId="26" fillId="0" borderId="31" xfId="2" applyBorder="1" applyAlignment="1">
      <alignment vertical="center" wrapText="1"/>
    </xf>
  </cellXfs>
  <cellStyles count="7">
    <cellStyle name="Ezres 2" xfId="5"/>
    <cellStyle name="Ezres 3" xfId="6"/>
    <cellStyle name="Normál" xfId="0" builtinId="0"/>
    <cellStyle name="Normál 2" xfId="2"/>
    <cellStyle name="Normál 3" xfId="1"/>
    <cellStyle name="Normál 4" xfId="3"/>
    <cellStyle name="Normál 5" xfId="4"/>
  </cellStyles>
  <dxfs count="8">
    <dxf>
      <numFmt numFmtId="3" formatCode="#,##0"/>
      <border diagonalUp="0" diagonalDown="0">
        <left/>
        <right/>
        <top style="thick">
          <color auto="1"/>
        </top>
        <bottom style="thick">
          <color auto="1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áblázat2" displayName="Táblázat2" ref="A4:E12" headerRowCount="0" totalsRowShown="0" headerRowDxfId="7" tableBorderDxfId="6" totalsRowBorderDxfId="5">
  <tableColumns count="5">
    <tableColumn id="1" name="Oszlop1" dataDxfId="4"/>
    <tableColumn id="2" name="Oszlop2" dataDxfId="3"/>
    <tableColumn id="3" name="Oszlop3" dataDxfId="2"/>
    <tableColumn id="4" name="Oszlop4" dataDxfId="1"/>
    <tableColumn id="5" name="Oszlop5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view="pageLayout" workbookViewId="0">
      <selection activeCell="D5" sqref="D5"/>
    </sheetView>
  </sheetViews>
  <sheetFormatPr defaultRowHeight="12.75"/>
  <cols>
    <col min="1" max="1" width="6.42578125" customWidth="1"/>
    <col min="2" max="2" width="29.7109375" style="55" customWidth="1"/>
    <col min="3" max="3" width="12.140625" style="54" customWidth="1"/>
    <col min="4" max="4" width="27.7109375" style="55" customWidth="1"/>
    <col min="5" max="5" width="12.140625" style="54" customWidth="1"/>
  </cols>
  <sheetData>
    <row r="1" spans="1:5" ht="12.75" customHeight="1">
      <c r="B1" s="281" t="s">
        <v>60</v>
      </c>
      <c r="C1" s="282"/>
      <c r="D1" s="282"/>
    </row>
    <row r="2" spans="1:5" ht="21.75" customHeight="1">
      <c r="A2" s="73" t="s">
        <v>382</v>
      </c>
      <c r="B2" s="74"/>
      <c r="C2" s="75"/>
      <c r="D2" s="74"/>
    </row>
    <row r="3" spans="1:5" ht="12" customHeight="1" thickBot="1">
      <c r="A3" s="81"/>
      <c r="B3" s="82"/>
      <c r="C3" s="83"/>
      <c r="D3" s="82"/>
      <c r="E3" s="84" t="s">
        <v>8</v>
      </c>
    </row>
    <row r="4" spans="1:5" s="80" customFormat="1" ht="19.5" customHeight="1" thickTop="1" thickBot="1">
      <c r="A4" s="57"/>
      <c r="B4" s="58" t="s">
        <v>2</v>
      </c>
      <c r="C4" s="59" t="s">
        <v>4</v>
      </c>
      <c r="D4" s="58" t="s">
        <v>5</v>
      </c>
      <c r="E4" s="60" t="s">
        <v>4</v>
      </c>
    </row>
    <row r="5" spans="1:5" ht="84.75" customHeight="1" thickTop="1">
      <c r="A5" s="89" t="s">
        <v>377</v>
      </c>
      <c r="B5" s="86" t="s">
        <v>372</v>
      </c>
      <c r="C5" s="248" t="s">
        <v>375</v>
      </c>
      <c r="D5" s="56" t="s">
        <v>373</v>
      </c>
      <c r="E5" s="118" t="s">
        <v>375</v>
      </c>
    </row>
    <row r="6" spans="1:5" ht="63.75" customHeight="1">
      <c r="A6" s="87"/>
      <c r="B6" s="78" t="s">
        <v>379</v>
      </c>
      <c r="C6" s="79"/>
      <c r="D6" s="56" t="s">
        <v>374</v>
      </c>
      <c r="E6" s="61"/>
    </row>
    <row r="7" spans="1:5" ht="62.25" customHeight="1">
      <c r="A7" s="88" t="s">
        <v>378</v>
      </c>
      <c r="B7" s="53" t="s">
        <v>380</v>
      </c>
      <c r="C7" s="115" t="s">
        <v>376</v>
      </c>
      <c r="D7" s="117" t="s">
        <v>381</v>
      </c>
      <c r="E7" s="116">
        <v>2369000</v>
      </c>
    </row>
    <row r="8" spans="1:5" ht="59.25" customHeight="1">
      <c r="A8" s="88" t="s">
        <v>371</v>
      </c>
      <c r="B8" s="117" t="s">
        <v>61</v>
      </c>
      <c r="C8" s="116">
        <v>45456349</v>
      </c>
      <c r="D8" s="117" t="s">
        <v>383</v>
      </c>
      <c r="E8" s="116">
        <v>45456349</v>
      </c>
    </row>
    <row r="9" spans="1:5" ht="70.5" customHeight="1">
      <c r="A9" s="52"/>
      <c r="B9" s="250" t="s">
        <v>18</v>
      </c>
      <c r="C9" s="77">
        <v>50488932</v>
      </c>
      <c r="D9" s="76"/>
      <c r="E9" s="77">
        <v>50488932</v>
      </c>
    </row>
    <row r="10" spans="1:5" ht="1.5" customHeight="1">
      <c r="A10" s="67"/>
      <c r="B10" s="68"/>
      <c r="C10" s="69"/>
      <c r="D10" s="70"/>
      <c r="E10" s="71"/>
    </row>
    <row r="11" spans="1:5" ht="32.25" hidden="1" customHeight="1">
      <c r="A11" s="72"/>
      <c r="B11" s="249"/>
      <c r="C11" s="65"/>
      <c r="D11" s="63"/>
      <c r="E11" s="66"/>
    </row>
    <row r="12" spans="1:5" ht="42.75" hidden="1" customHeight="1">
      <c r="A12" s="62"/>
      <c r="B12" s="63"/>
      <c r="C12" s="64"/>
      <c r="D12" s="63"/>
      <c r="E12" s="85"/>
    </row>
  </sheetData>
  <mergeCells count="1">
    <mergeCell ref="B1:D1"/>
  </mergeCells>
  <pageMargins left="0.7" right="0.7" top="0.75" bottom="0.75" header="0.3" footer="0.3"/>
  <pageSetup paperSize="9" orientation="portrait" r:id="rId1"/>
  <headerFooter>
    <oddHeader>&amp;R&amp;7A Pü/36-2/2021. sz. előterjesztés 1. melléklete 
az 5/2021. (II.11.) önkormányzati rendelet 7.2 melléklete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E94"/>
  <sheetViews>
    <sheetView view="pageLayout" topLeftCell="A83" zoomScale="80" zoomScaleSheetLayoutView="100" zoomScalePageLayoutView="80" workbookViewId="0">
      <selection activeCell="D52" sqref="D52:D55"/>
    </sheetView>
  </sheetViews>
  <sheetFormatPr defaultRowHeight="16.5" customHeight="1"/>
  <cols>
    <col min="1" max="1" width="54.28515625" style="7" customWidth="1"/>
    <col min="2" max="2" width="38.5703125" style="7" customWidth="1"/>
    <col min="3" max="3" width="15.85546875" style="20" customWidth="1"/>
    <col min="4" max="4" width="44.28515625" style="7" customWidth="1"/>
    <col min="5" max="5" width="12.7109375" style="20" customWidth="1"/>
    <col min="6" max="16384" width="9.140625" style="7"/>
  </cols>
  <sheetData>
    <row r="1" spans="1:5" ht="16.5" customHeight="1">
      <c r="A1" s="283" t="s">
        <v>0</v>
      </c>
      <c r="B1" s="284"/>
      <c r="C1" s="284"/>
      <c r="D1" s="284"/>
      <c r="E1" s="284"/>
    </row>
    <row r="2" spans="1:5" s="8" customFormat="1" ht="16.5" customHeight="1">
      <c r="A2" s="5"/>
      <c r="B2" s="6"/>
      <c r="C2" s="19"/>
      <c r="D2" s="285" t="s">
        <v>8</v>
      </c>
      <c r="E2" s="285"/>
    </row>
    <row r="3" spans="1:5" ht="16.5" customHeight="1">
      <c r="A3" s="286" t="s">
        <v>1</v>
      </c>
      <c r="B3" s="10" t="s">
        <v>2</v>
      </c>
      <c r="C3" s="288" t="s">
        <v>4</v>
      </c>
      <c r="D3" s="10" t="s">
        <v>5</v>
      </c>
      <c r="E3" s="288" t="s">
        <v>7</v>
      </c>
    </row>
    <row r="4" spans="1:5" ht="16.5" customHeight="1">
      <c r="A4" s="287"/>
      <c r="B4" s="18" t="s">
        <v>3</v>
      </c>
      <c r="C4" s="289"/>
      <c r="D4" s="18" t="s">
        <v>6</v>
      </c>
      <c r="E4" s="289"/>
    </row>
    <row r="5" spans="1:5" s="35" customFormat="1" ht="22.5" customHeight="1">
      <c r="A5" s="13" t="s">
        <v>17</v>
      </c>
      <c r="B5" s="1"/>
      <c r="C5" s="2"/>
      <c r="D5" s="1"/>
      <c r="E5" s="2"/>
    </row>
    <row r="6" spans="1:5" s="35" customFormat="1" ht="16.5" customHeight="1">
      <c r="A6" s="243" t="s">
        <v>270</v>
      </c>
      <c r="B6" s="31" t="s">
        <v>271</v>
      </c>
      <c r="C6" s="2">
        <v>274761</v>
      </c>
      <c r="D6" s="31" t="s">
        <v>272</v>
      </c>
      <c r="E6" s="2">
        <v>255000</v>
      </c>
    </row>
    <row r="7" spans="1:5" s="35" customFormat="1" ht="16.5" customHeight="1">
      <c r="A7" s="1"/>
      <c r="B7" s="1"/>
      <c r="C7" s="2"/>
      <c r="D7" s="1" t="s">
        <v>273</v>
      </c>
      <c r="E7" s="2">
        <v>19761</v>
      </c>
    </row>
    <row r="8" spans="1:5" s="35" customFormat="1" ht="16.5" customHeight="1">
      <c r="A8" s="1" t="s">
        <v>274</v>
      </c>
      <c r="B8" s="1"/>
      <c r="C8" s="2"/>
      <c r="D8" s="1" t="s">
        <v>275</v>
      </c>
      <c r="E8" s="2">
        <v>-10999</v>
      </c>
    </row>
    <row r="9" spans="1:5" s="35" customFormat="1" ht="16.5" customHeight="1">
      <c r="A9" s="1"/>
      <c r="B9" s="1"/>
      <c r="C9" s="2"/>
      <c r="D9" s="1" t="s">
        <v>276</v>
      </c>
      <c r="E9" s="2">
        <v>10999</v>
      </c>
    </row>
    <row r="10" spans="1:5" s="35" customFormat="1" ht="23.25" customHeight="1">
      <c r="A10" s="9" t="s">
        <v>10</v>
      </c>
      <c r="B10" s="9"/>
      <c r="C10" s="4">
        <f>SUM(C6:C9)</f>
        <v>274761</v>
      </c>
      <c r="D10" s="4"/>
      <c r="E10" s="4">
        <f>SUM(E6:E9)</f>
        <v>274761</v>
      </c>
    </row>
    <row r="11" spans="1:5" s="35" customFormat="1" ht="23.25" customHeight="1">
      <c r="A11" s="238"/>
      <c r="B11" s="238"/>
      <c r="C11" s="239"/>
      <c r="D11" s="239"/>
      <c r="E11" s="239"/>
    </row>
    <row r="12" spans="1:5" s="35" customFormat="1" ht="23.25" customHeight="1">
      <c r="A12" s="242" t="s">
        <v>266</v>
      </c>
      <c r="B12" s="238"/>
      <c r="C12" s="239"/>
      <c r="D12" s="239"/>
      <c r="E12" s="239"/>
    </row>
    <row r="13" spans="1:5" s="35" customFormat="1" ht="23.25" customHeight="1">
      <c r="A13" s="240" t="s">
        <v>267</v>
      </c>
      <c r="B13" s="240" t="s">
        <v>268</v>
      </c>
      <c r="C13" s="241">
        <v>6865000</v>
      </c>
      <c r="D13" s="241" t="s">
        <v>269</v>
      </c>
      <c r="E13" s="241">
        <v>6865000</v>
      </c>
    </row>
    <row r="14" spans="1:5" s="35" customFormat="1" ht="23.25" customHeight="1">
      <c r="A14" s="9" t="s">
        <v>10</v>
      </c>
      <c r="B14" s="9"/>
      <c r="C14" s="4">
        <f>SUM(C13)</f>
        <v>6865000</v>
      </c>
      <c r="D14" s="4">
        <f t="shared" ref="D14:E14" si="0">SUM(D13)</f>
        <v>0</v>
      </c>
      <c r="E14" s="4">
        <f t="shared" si="0"/>
        <v>6865000</v>
      </c>
    </row>
    <row r="15" spans="1:5" s="23" customFormat="1" ht="18.75" customHeight="1">
      <c r="A15" s="39"/>
      <c r="B15" s="40"/>
      <c r="C15" s="41"/>
      <c r="D15" s="41"/>
      <c r="E15" s="41"/>
    </row>
    <row r="16" spans="1:5" s="35" customFormat="1" ht="18.75" customHeight="1">
      <c r="A16" s="13" t="s">
        <v>11</v>
      </c>
      <c r="B16" s="3"/>
      <c r="C16" s="11"/>
      <c r="D16" s="3"/>
      <c r="E16" s="11"/>
    </row>
    <row r="17" spans="1:5" s="35" customFormat="1" ht="18.75" customHeight="1">
      <c r="A17" s="1" t="s">
        <v>270</v>
      </c>
      <c r="B17" s="1" t="s">
        <v>271</v>
      </c>
      <c r="C17" s="2">
        <v>421980</v>
      </c>
      <c r="D17" s="1" t="s">
        <v>272</v>
      </c>
      <c r="E17" s="2">
        <v>391629</v>
      </c>
    </row>
    <row r="18" spans="1:5" s="35" customFormat="1" ht="18.75" customHeight="1">
      <c r="A18" s="1"/>
      <c r="B18" s="1"/>
      <c r="C18" s="2"/>
      <c r="D18" s="1" t="s">
        <v>273</v>
      </c>
      <c r="E18" s="2">
        <v>30351</v>
      </c>
    </row>
    <row r="19" spans="1:5" s="35" customFormat="1" ht="18.75" customHeight="1">
      <c r="A19" s="1" t="s">
        <v>274</v>
      </c>
      <c r="B19" s="1"/>
      <c r="C19" s="2"/>
      <c r="D19" s="1"/>
      <c r="E19" s="2"/>
    </row>
    <row r="20" spans="1:5" s="35" customFormat="1" ht="18.75" customHeight="1">
      <c r="A20" s="17" t="s">
        <v>10</v>
      </c>
      <c r="B20" s="27"/>
      <c r="C20" s="14">
        <f>SUM(C17:C19)</f>
        <v>421980</v>
      </c>
      <c r="D20" s="14"/>
      <c r="E20" s="14">
        <f>SUM(E17:E19)</f>
        <v>421980</v>
      </c>
    </row>
    <row r="21" spans="1:5" s="35" customFormat="1" ht="18.75" customHeight="1">
      <c r="A21" s="39"/>
      <c r="B21" s="40"/>
      <c r="C21" s="45"/>
      <c r="D21" s="45"/>
      <c r="E21" s="46"/>
    </row>
    <row r="22" spans="1:5" s="35" customFormat="1" ht="30.75" customHeight="1">
      <c r="A22" s="22" t="s">
        <v>13</v>
      </c>
      <c r="B22" s="42"/>
      <c r="C22" s="30"/>
      <c r="D22" s="31"/>
      <c r="E22" s="2"/>
    </row>
    <row r="23" spans="1:5" s="35" customFormat="1" ht="20.25" customHeight="1">
      <c r="A23" s="1" t="s">
        <v>270</v>
      </c>
      <c r="B23" s="1" t="s">
        <v>271</v>
      </c>
      <c r="C23" s="30">
        <v>477612</v>
      </c>
      <c r="D23" s="1" t="s">
        <v>272</v>
      </c>
      <c r="E23" s="2">
        <v>443259</v>
      </c>
    </row>
    <row r="24" spans="1:5" s="35" customFormat="1" ht="18" customHeight="1">
      <c r="A24" s="22"/>
      <c r="B24" s="42"/>
      <c r="C24" s="30"/>
      <c r="D24" s="1" t="s">
        <v>273</v>
      </c>
      <c r="E24" s="2">
        <v>34353</v>
      </c>
    </row>
    <row r="25" spans="1:5" s="35" customFormat="1" ht="17.25" customHeight="1">
      <c r="A25" s="1" t="s">
        <v>277</v>
      </c>
      <c r="B25" s="1" t="s">
        <v>278</v>
      </c>
      <c r="C25" s="2">
        <v>1200000</v>
      </c>
      <c r="D25" s="1" t="s">
        <v>279</v>
      </c>
      <c r="E25" s="2">
        <v>1200000</v>
      </c>
    </row>
    <row r="26" spans="1:5" s="35" customFormat="1" ht="18.75" customHeight="1">
      <c r="A26" s="1" t="s">
        <v>280</v>
      </c>
      <c r="B26" s="1" t="s">
        <v>180</v>
      </c>
      <c r="C26" s="2">
        <v>7472934</v>
      </c>
      <c r="D26" s="1" t="s">
        <v>21</v>
      </c>
      <c r="E26" s="2">
        <v>7472934</v>
      </c>
    </row>
    <row r="27" spans="1:5" s="36" customFormat="1" ht="21.75" customHeight="1">
      <c r="A27" s="9" t="s">
        <v>10</v>
      </c>
      <c r="B27" s="9"/>
      <c r="C27" s="4">
        <f>SUM(C23:C26)</f>
        <v>9150546</v>
      </c>
      <c r="D27" s="4"/>
      <c r="E27" s="4">
        <f>SUM(E23:E26)</f>
        <v>9150546</v>
      </c>
    </row>
    <row r="28" spans="1:5" s="36" customFormat="1" ht="18" customHeight="1">
      <c r="A28" s="9"/>
      <c r="B28" s="9"/>
      <c r="C28" s="4"/>
      <c r="D28" s="4"/>
      <c r="E28" s="4"/>
    </row>
    <row r="29" spans="1:5" s="36" customFormat="1" ht="18" customHeight="1">
      <c r="A29" s="9"/>
      <c r="B29" s="9"/>
      <c r="C29" s="4"/>
      <c r="D29" s="4"/>
      <c r="E29" s="4"/>
    </row>
    <row r="30" spans="1:5" s="36" customFormat="1" ht="18" customHeight="1">
      <c r="A30" s="9"/>
      <c r="B30" s="9"/>
      <c r="C30" s="4"/>
      <c r="D30" s="4"/>
      <c r="E30" s="4"/>
    </row>
    <row r="31" spans="1:5" s="35" customFormat="1" ht="28.5" customHeight="1">
      <c r="A31" s="13" t="s">
        <v>12</v>
      </c>
      <c r="B31" s="1"/>
      <c r="C31" s="2"/>
      <c r="D31" s="1"/>
      <c r="E31" s="2"/>
    </row>
    <row r="32" spans="1:5" s="35" customFormat="1" ht="18.75" customHeight="1">
      <c r="A32" s="1" t="s">
        <v>270</v>
      </c>
      <c r="B32" s="1" t="s">
        <v>271</v>
      </c>
      <c r="C32" s="2">
        <v>425163</v>
      </c>
      <c r="D32" s="1" t="s">
        <v>272</v>
      </c>
      <c r="E32" s="2">
        <v>394583</v>
      </c>
    </row>
    <row r="33" spans="1:5" s="35" customFormat="1" ht="18.75" customHeight="1">
      <c r="A33" s="1"/>
      <c r="B33" s="1"/>
      <c r="C33" s="2"/>
      <c r="D33" s="1" t="s">
        <v>273</v>
      </c>
      <c r="E33" s="2">
        <v>30580</v>
      </c>
    </row>
    <row r="34" spans="1:5" s="35" customFormat="1" ht="18.75" customHeight="1">
      <c r="A34" s="1" t="s">
        <v>280</v>
      </c>
      <c r="B34" s="1" t="s">
        <v>180</v>
      </c>
      <c r="C34" s="2">
        <v>2320290</v>
      </c>
      <c r="D34" s="1" t="s">
        <v>21</v>
      </c>
      <c r="E34" s="2">
        <v>2320290</v>
      </c>
    </row>
    <row r="35" spans="1:5" s="23" customFormat="1" ht="18.75" customHeight="1">
      <c r="A35" s="32" t="s">
        <v>10</v>
      </c>
      <c r="B35" s="32"/>
      <c r="C35" s="21">
        <f>SUM(C31:C34)</f>
        <v>2745453</v>
      </c>
      <c r="D35" s="21"/>
      <c r="E35" s="21">
        <f>SUM(E31:E34)</f>
        <v>2745453</v>
      </c>
    </row>
    <row r="36" spans="1:5" s="23" customFormat="1" ht="18.75" customHeight="1">
      <c r="A36" s="33"/>
      <c r="B36" s="33"/>
      <c r="C36" s="34"/>
      <c r="D36" s="34"/>
      <c r="E36" s="34"/>
    </row>
    <row r="37" spans="1:5" s="23" customFormat="1" ht="37.5" customHeight="1">
      <c r="A37" s="43" t="s">
        <v>14</v>
      </c>
      <c r="B37" s="9"/>
      <c r="C37" s="4"/>
      <c r="D37" s="4"/>
      <c r="E37" s="4"/>
    </row>
    <row r="38" spans="1:5" s="23" customFormat="1" ht="19.5" customHeight="1">
      <c r="A38" s="12" t="s">
        <v>180</v>
      </c>
      <c r="B38" s="12" t="s">
        <v>386</v>
      </c>
      <c r="C38" s="2">
        <v>311000</v>
      </c>
      <c r="D38" s="251" t="s">
        <v>22</v>
      </c>
      <c r="E38" s="2">
        <v>311000</v>
      </c>
    </row>
    <row r="39" spans="1:5" s="23" customFormat="1" ht="13.5" customHeight="1">
      <c r="A39" s="43"/>
      <c r="B39" s="9"/>
      <c r="C39" s="4"/>
      <c r="D39" s="4"/>
      <c r="E39" s="4"/>
    </row>
    <row r="40" spans="1:5" s="23" customFormat="1" ht="27" customHeight="1">
      <c r="A40" s="12" t="s">
        <v>387</v>
      </c>
      <c r="B40" s="1" t="s">
        <v>388</v>
      </c>
      <c r="C40" s="2">
        <v>91586</v>
      </c>
      <c r="D40" s="1" t="s">
        <v>23</v>
      </c>
      <c r="E40" s="2">
        <v>85000</v>
      </c>
    </row>
    <row r="41" spans="1:5" s="35" customFormat="1" ht="18.75" customHeight="1">
      <c r="A41" s="12"/>
      <c r="B41" s="1"/>
      <c r="C41" s="2"/>
      <c r="D41" s="1" t="s">
        <v>22</v>
      </c>
      <c r="E41" s="2">
        <v>6586</v>
      </c>
    </row>
    <row r="42" spans="1:5" s="35" customFormat="1" ht="18.75" customHeight="1">
      <c r="A42" s="32" t="s">
        <v>10</v>
      </c>
      <c r="B42" s="32"/>
      <c r="C42" s="21">
        <f>SUM(C38:C41)</f>
        <v>402586</v>
      </c>
      <c r="D42" s="21"/>
      <c r="E42" s="21">
        <f t="shared" ref="E42" si="1">SUM(E38:E41)</f>
        <v>402586</v>
      </c>
    </row>
    <row r="43" spans="1:5" s="35" customFormat="1" ht="18.75" customHeight="1">
      <c r="A43" s="32"/>
      <c r="B43" s="32"/>
      <c r="C43" s="21"/>
      <c r="D43" s="21"/>
      <c r="E43" s="21"/>
    </row>
    <row r="44" spans="1:5" s="35" customFormat="1" ht="18.75" customHeight="1">
      <c r="A44" s="32" t="s">
        <v>261</v>
      </c>
      <c r="B44" s="32"/>
      <c r="C44" s="21"/>
      <c r="D44" s="21"/>
      <c r="E44" s="21"/>
    </row>
    <row r="45" spans="1:5" s="236" customFormat="1" ht="18.75" customHeight="1">
      <c r="A45" s="234" t="s">
        <v>262</v>
      </c>
      <c r="B45" s="234" t="s">
        <v>263</v>
      </c>
      <c r="C45" s="237">
        <v>1600200</v>
      </c>
      <c r="D45" s="235" t="s">
        <v>22</v>
      </c>
      <c r="E45" s="237">
        <v>1600200</v>
      </c>
    </row>
    <row r="46" spans="1:5" s="35" customFormat="1" ht="18.75" customHeight="1">
      <c r="A46" s="32" t="s">
        <v>10</v>
      </c>
      <c r="B46" s="32"/>
      <c r="C46" s="21">
        <f>SUM(C44:C45)</f>
        <v>1600200</v>
      </c>
      <c r="D46" s="21"/>
      <c r="E46" s="21">
        <f>SUM(E44:E45)</f>
        <v>1600200</v>
      </c>
    </row>
    <row r="47" spans="1:5" s="35" customFormat="1" ht="18.75" customHeight="1">
      <c r="A47" s="32"/>
      <c r="B47" s="32"/>
      <c r="C47" s="21"/>
      <c r="D47" s="21"/>
      <c r="E47" s="21"/>
    </row>
    <row r="48" spans="1:5" s="37" customFormat="1" ht="16.5" customHeight="1">
      <c r="A48" s="29" t="s">
        <v>9</v>
      </c>
      <c r="B48" s="26"/>
      <c r="C48" s="25"/>
      <c r="D48" s="15"/>
      <c r="E48" s="25"/>
    </row>
    <row r="49" spans="1:5" s="35" customFormat="1" ht="31.5" customHeight="1">
      <c r="A49" s="16" t="s">
        <v>236</v>
      </c>
      <c r="B49" s="26"/>
      <c r="C49" s="25"/>
      <c r="D49" s="15" t="s">
        <v>251</v>
      </c>
      <c r="E49" s="25"/>
    </row>
    <row r="50" spans="1:5" s="35" customFormat="1" ht="29.25" customHeight="1">
      <c r="A50" s="16"/>
      <c r="B50" s="26"/>
      <c r="C50" s="25"/>
      <c r="D50" s="112" t="s">
        <v>391</v>
      </c>
      <c r="E50" s="25"/>
    </row>
    <row r="51" spans="1:5" s="35" customFormat="1" ht="18" customHeight="1">
      <c r="A51" s="16"/>
      <c r="B51" s="26"/>
      <c r="C51" s="25"/>
      <c r="D51" s="112" t="s">
        <v>246</v>
      </c>
      <c r="E51" s="25"/>
    </row>
    <row r="52" spans="1:5" s="35" customFormat="1" ht="16.5" customHeight="1">
      <c r="A52" s="16"/>
      <c r="B52" s="26"/>
      <c r="C52" s="25"/>
      <c r="D52" s="112" t="s">
        <v>420</v>
      </c>
      <c r="E52" s="25"/>
    </row>
    <row r="53" spans="1:5" s="35" customFormat="1" ht="17.25" customHeight="1">
      <c r="A53" s="28"/>
      <c r="B53" s="28"/>
      <c r="C53" s="25"/>
      <c r="D53" s="113" t="s">
        <v>247</v>
      </c>
      <c r="E53" s="25"/>
    </row>
    <row r="54" spans="1:5" s="35" customFormat="1" ht="16.5" customHeight="1">
      <c r="A54" s="28"/>
      <c r="B54" s="28"/>
      <c r="C54" s="25"/>
      <c r="D54" s="113" t="s">
        <v>414</v>
      </c>
      <c r="E54" s="25"/>
    </row>
    <row r="55" spans="1:5" s="35" customFormat="1" ht="20.25" customHeight="1">
      <c r="A55" s="1"/>
      <c r="B55" s="1"/>
      <c r="C55" s="2"/>
      <c r="D55" s="114" t="s">
        <v>248</v>
      </c>
      <c r="E55" s="2"/>
    </row>
    <row r="56" spans="1:5" s="35" customFormat="1" ht="19.5" customHeight="1">
      <c r="A56" s="12"/>
      <c r="B56" s="1"/>
      <c r="C56" s="2"/>
      <c r="D56" s="114" t="s">
        <v>249</v>
      </c>
      <c r="E56" s="2"/>
    </row>
    <row r="57" spans="1:5" s="35" customFormat="1" ht="20.25" customHeight="1">
      <c r="A57" s="12"/>
      <c r="B57" s="24"/>
      <c r="C57" s="2"/>
      <c r="D57" s="114" t="s">
        <v>250</v>
      </c>
      <c r="E57" s="2"/>
    </row>
    <row r="58" spans="1:5" s="35" customFormat="1" ht="20.25" customHeight="1">
      <c r="A58" s="12"/>
      <c r="B58" s="24"/>
      <c r="C58" s="2"/>
      <c r="D58" s="1" t="s">
        <v>237</v>
      </c>
      <c r="E58" s="2">
        <v>-399000</v>
      </c>
    </row>
    <row r="59" spans="1:5" s="35" customFormat="1" ht="15.75" customHeight="1">
      <c r="A59" s="12"/>
      <c r="B59" s="24"/>
      <c r="C59" s="2"/>
      <c r="D59" s="1" t="s">
        <v>238</v>
      </c>
      <c r="E59" s="2">
        <v>399000</v>
      </c>
    </row>
    <row r="60" spans="1:5" s="23" customFormat="1" ht="9.75" customHeight="1">
      <c r="A60" s="12"/>
      <c r="B60" s="24"/>
      <c r="C60" s="2"/>
      <c r="D60" s="1"/>
      <c r="E60" s="2"/>
    </row>
    <row r="61" spans="1:5" s="35" customFormat="1" ht="31.5" customHeight="1">
      <c r="A61" s="12" t="s">
        <v>410</v>
      </c>
      <c r="B61" s="24"/>
      <c r="C61" s="2"/>
      <c r="D61" s="1" t="s">
        <v>239</v>
      </c>
      <c r="E61" s="2"/>
    </row>
    <row r="62" spans="1:5" s="35" customFormat="1" ht="18" customHeight="1">
      <c r="A62" s="12"/>
      <c r="B62" s="24"/>
      <c r="C62" s="2"/>
      <c r="D62" s="1" t="s">
        <v>411</v>
      </c>
      <c r="E62" s="2">
        <v>-5772150</v>
      </c>
    </row>
    <row r="63" spans="1:5" s="35" customFormat="1" ht="21" customHeight="1">
      <c r="A63" s="12"/>
      <c r="B63" s="24"/>
      <c r="C63" s="2"/>
      <c r="D63" s="1" t="s">
        <v>252</v>
      </c>
      <c r="E63" s="2">
        <v>-2475689</v>
      </c>
    </row>
    <row r="64" spans="1:5" s="35" customFormat="1" ht="13.5" customHeight="1">
      <c r="A64" s="12"/>
      <c r="B64" s="24"/>
      <c r="C64" s="2"/>
      <c r="D64" s="1" t="s">
        <v>244</v>
      </c>
      <c r="E64" s="2">
        <v>8247839</v>
      </c>
    </row>
    <row r="65" spans="1:5" s="35" customFormat="1" ht="10.5" customHeight="1">
      <c r="A65" s="12"/>
      <c r="B65" s="24"/>
      <c r="C65" s="2"/>
      <c r="D65" s="1"/>
      <c r="E65" s="2"/>
    </row>
    <row r="66" spans="1:5" s="35" customFormat="1" ht="21" customHeight="1">
      <c r="A66" s="12" t="s">
        <v>412</v>
      </c>
      <c r="B66" s="24"/>
      <c r="C66" s="2"/>
      <c r="D66" s="1" t="s">
        <v>240</v>
      </c>
      <c r="E66" s="2">
        <v>8000000</v>
      </c>
    </row>
    <row r="67" spans="1:5" s="35" customFormat="1" ht="21" customHeight="1">
      <c r="A67" s="12"/>
      <c r="B67" s="24"/>
      <c r="C67" s="2"/>
      <c r="D67" s="24" t="s">
        <v>412</v>
      </c>
      <c r="E67" s="2"/>
    </row>
    <row r="68" spans="1:5" s="35" customFormat="1" ht="15.75" customHeight="1">
      <c r="A68" s="12"/>
      <c r="B68" s="24"/>
      <c r="C68" s="2"/>
      <c r="D68" s="1" t="s">
        <v>241</v>
      </c>
      <c r="E68" s="2">
        <v>-8000000</v>
      </c>
    </row>
    <row r="69" spans="1:5" s="35" customFormat="1" ht="9" customHeight="1">
      <c r="A69" s="12"/>
      <c r="B69" s="24"/>
      <c r="C69" s="2"/>
      <c r="D69" s="24"/>
      <c r="E69" s="2"/>
    </row>
    <row r="70" spans="1:5" s="35" customFormat="1" ht="29.25" customHeight="1">
      <c r="A70" s="12" t="s">
        <v>384</v>
      </c>
      <c r="B70" s="24"/>
      <c r="C70" s="2"/>
      <c r="D70" s="1" t="s">
        <v>245</v>
      </c>
      <c r="E70" s="2">
        <v>-5011430</v>
      </c>
    </row>
    <row r="71" spans="1:5" s="35" customFormat="1" ht="15.75" customHeight="1">
      <c r="A71" s="12" t="s">
        <v>394</v>
      </c>
      <c r="B71" s="24"/>
      <c r="C71" s="2"/>
      <c r="D71" s="24" t="s">
        <v>242</v>
      </c>
      <c r="E71" s="2"/>
    </row>
    <row r="72" spans="1:5" s="35" customFormat="1" ht="15.75" customHeight="1">
      <c r="A72" s="12"/>
      <c r="B72" s="24"/>
      <c r="C72" s="2"/>
      <c r="D72" s="24" t="s">
        <v>23</v>
      </c>
      <c r="E72" s="2">
        <v>3469200</v>
      </c>
    </row>
    <row r="73" spans="1:5" s="35" customFormat="1" ht="15.75" customHeight="1">
      <c r="A73" s="12"/>
      <c r="B73" s="24"/>
      <c r="C73" s="2"/>
      <c r="D73" s="24" t="s">
        <v>243</v>
      </c>
      <c r="E73" s="2">
        <v>527529</v>
      </c>
    </row>
    <row r="74" spans="1:5" s="35" customFormat="1" ht="15.75" customHeight="1">
      <c r="A74" s="12"/>
      <c r="B74" s="24"/>
      <c r="C74" s="2"/>
      <c r="D74" s="24" t="s">
        <v>22</v>
      </c>
      <c r="E74" s="2">
        <v>1014701</v>
      </c>
    </row>
    <row r="75" spans="1:5" s="35" customFormat="1" ht="9.75" customHeight="1">
      <c r="A75" s="12"/>
      <c r="B75" s="24"/>
      <c r="C75" s="2"/>
      <c r="D75" s="24"/>
      <c r="E75" s="2"/>
    </row>
    <row r="76" spans="1:5" s="35" customFormat="1" ht="15.75" customHeight="1">
      <c r="A76" s="12" t="s">
        <v>306</v>
      </c>
      <c r="B76" s="24"/>
      <c r="C76" s="2"/>
      <c r="D76" s="24" t="s">
        <v>23</v>
      </c>
      <c r="E76" s="2">
        <v>1632000</v>
      </c>
    </row>
    <row r="77" spans="1:5" s="35" customFormat="1" ht="15.75" customHeight="1">
      <c r="A77" s="12"/>
      <c r="B77" s="24"/>
      <c r="C77" s="2"/>
      <c r="D77" s="24" t="s">
        <v>307</v>
      </c>
      <c r="E77" s="2">
        <v>227664</v>
      </c>
    </row>
    <row r="78" spans="1:5" s="35" customFormat="1" ht="15.75" customHeight="1">
      <c r="A78" s="12"/>
      <c r="B78" s="24"/>
      <c r="C78" s="2"/>
      <c r="D78" s="24" t="s">
        <v>22</v>
      </c>
      <c r="E78" s="2">
        <v>-1859664</v>
      </c>
    </row>
    <row r="79" spans="1:5" s="35" customFormat="1" ht="15.75" customHeight="1">
      <c r="A79" s="12"/>
      <c r="B79" s="24"/>
      <c r="C79" s="2"/>
      <c r="D79" s="24"/>
      <c r="E79" s="2"/>
    </row>
    <row r="80" spans="1:5" s="35" customFormat="1" ht="15.75" customHeight="1">
      <c r="A80" s="12" t="s">
        <v>12</v>
      </c>
      <c r="B80" s="24"/>
      <c r="C80" s="2"/>
      <c r="D80" s="24" t="s">
        <v>308</v>
      </c>
      <c r="E80" s="2">
        <v>103875</v>
      </c>
    </row>
    <row r="81" spans="1:5" s="35" customFormat="1" ht="15.75" customHeight="1">
      <c r="A81" s="12" t="s">
        <v>309</v>
      </c>
      <c r="B81" s="24"/>
      <c r="C81" s="2"/>
      <c r="D81" s="24" t="s">
        <v>393</v>
      </c>
      <c r="E81" s="2">
        <v>-103875</v>
      </c>
    </row>
    <row r="82" spans="1:5" s="35" customFormat="1" ht="15.75" customHeight="1">
      <c r="A82" s="12"/>
      <c r="B82" s="24"/>
      <c r="C82" s="2"/>
      <c r="D82" s="24"/>
      <c r="E82" s="2"/>
    </row>
    <row r="83" spans="1:5" s="35" customFormat="1" ht="15.75" customHeight="1">
      <c r="A83" s="12" t="s">
        <v>310</v>
      </c>
      <c r="B83" s="24"/>
      <c r="C83" s="2"/>
      <c r="D83" s="24" t="s">
        <v>311</v>
      </c>
      <c r="E83" s="2">
        <v>128500</v>
      </c>
    </row>
    <row r="84" spans="1:5" s="35" customFormat="1" ht="15.75" customHeight="1">
      <c r="A84" s="12"/>
      <c r="B84" s="24"/>
      <c r="C84" s="2"/>
      <c r="D84" s="24" t="s">
        <v>312</v>
      </c>
      <c r="E84" s="2">
        <v>-128500</v>
      </c>
    </row>
    <row r="85" spans="1:5" s="35" customFormat="1" ht="15.75" customHeight="1">
      <c r="A85" s="12" t="s">
        <v>413</v>
      </c>
      <c r="B85" s="24"/>
      <c r="C85" s="2"/>
      <c r="D85" s="24" t="s">
        <v>22</v>
      </c>
      <c r="E85" s="2">
        <v>6906622</v>
      </c>
    </row>
    <row r="86" spans="1:5" s="35" customFormat="1" ht="15.75" customHeight="1">
      <c r="A86" s="12"/>
      <c r="B86" s="24"/>
      <c r="C86" s="2"/>
      <c r="D86" s="24" t="s">
        <v>313</v>
      </c>
      <c r="E86" s="2">
        <v>-6906622</v>
      </c>
    </row>
    <row r="87" spans="1:5" s="35" customFormat="1" ht="15.75" customHeight="1">
      <c r="A87" s="12" t="s">
        <v>314</v>
      </c>
      <c r="B87" s="24" t="s">
        <v>315</v>
      </c>
      <c r="C87" s="2">
        <v>31188473</v>
      </c>
      <c r="D87" s="24" t="s">
        <v>304</v>
      </c>
      <c r="E87" s="2">
        <v>31188473</v>
      </c>
    </row>
    <row r="88" spans="1:5" s="35" customFormat="1" ht="15.75" customHeight="1">
      <c r="A88" s="12"/>
      <c r="B88" s="24"/>
      <c r="C88" s="2"/>
      <c r="D88" s="24"/>
      <c r="E88" s="2"/>
    </row>
    <row r="89" spans="1:5" s="35" customFormat="1" ht="34.5" customHeight="1">
      <c r="A89" s="12" t="s">
        <v>316</v>
      </c>
      <c r="B89" s="24" t="s">
        <v>385</v>
      </c>
      <c r="C89" s="2">
        <v>1000000</v>
      </c>
      <c r="D89" s="24" t="s">
        <v>392</v>
      </c>
      <c r="E89" s="2">
        <v>1000000</v>
      </c>
    </row>
    <row r="90" spans="1:5" s="23" customFormat="1" ht="20.25" customHeight="1">
      <c r="A90" s="43" t="s">
        <v>15</v>
      </c>
      <c r="B90" s="9"/>
      <c r="C90" s="4">
        <f>SUM(C49:C89)</f>
        <v>32188473</v>
      </c>
      <c r="D90" s="4"/>
      <c r="E90" s="4">
        <f t="shared" ref="E90" si="2">SUM(E49:E89)</f>
        <v>32188473</v>
      </c>
    </row>
    <row r="91" spans="1:5" s="38" customFormat="1" ht="27.75" customHeight="1">
      <c r="A91" s="47" t="s">
        <v>16</v>
      </c>
      <c r="B91" s="48"/>
      <c r="C91" s="49">
        <f>SUM(C10+C14+C20+C27+C35+C42+C46+C90)</f>
        <v>53648999</v>
      </c>
      <c r="D91" s="49"/>
      <c r="E91" s="49">
        <f t="shared" ref="E91" si="3">SUM(E10+E14+E20+E27+E35+E42+E46+E90)</f>
        <v>53648999</v>
      </c>
    </row>
    <row r="92" spans="1:5" ht="16.5" customHeight="1">
      <c r="A92" s="50"/>
      <c r="B92" s="50"/>
      <c r="C92" s="51"/>
      <c r="D92" s="50"/>
      <c r="E92" s="119"/>
    </row>
    <row r="93" spans="1:5" ht="16.5" customHeight="1">
      <c r="A93" s="50"/>
      <c r="B93" s="50"/>
      <c r="C93" s="51"/>
      <c r="D93" s="50"/>
      <c r="E93" s="51"/>
    </row>
    <row r="94" spans="1:5" ht="16.5" customHeight="1">
      <c r="E94" s="51"/>
    </row>
  </sheetData>
  <mergeCells count="5">
    <mergeCell ref="A1:E1"/>
    <mergeCell ref="D2:E2"/>
    <mergeCell ref="A3:A4"/>
    <mergeCell ref="C3:C4"/>
    <mergeCell ref="E3:E4"/>
  </mergeCells>
  <phoneticPr fontId="0" type="noConversion"/>
  <pageMargins left="0.74803149606299213" right="0.74803149606299213" top="0.98425196850393704" bottom="0.83333333333333337" header="0.51181102362204722" footer="0.51181102362204722"/>
  <pageSetup paperSize="9" scale="80" orientation="landscape" r:id="rId1"/>
  <headerFooter alignWithMargins="0">
    <oddHeader xml:space="preserve">&amp;RA Pü/36-2/2021. sz. előterjesztés 2. sz. melléklete
Az 5/2021. (II.11.) önkormányzati rendelet 8.1 melléklete 
</oddHeader>
    <oddFooter>&amp;L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42"/>
  <sheetViews>
    <sheetView view="pageLayout" topLeftCell="B1" workbookViewId="0">
      <selection activeCell="A36" sqref="A36"/>
    </sheetView>
  </sheetViews>
  <sheetFormatPr defaultRowHeight="15.75"/>
  <cols>
    <col min="1" max="1" width="41.7109375" style="93" customWidth="1"/>
    <col min="2" max="2" width="19.5703125" style="93" customWidth="1"/>
    <col min="3" max="3" width="20" style="93" customWidth="1"/>
    <col min="4" max="4" width="21.140625" style="93" customWidth="1"/>
    <col min="5" max="5" width="20.85546875" style="93" customWidth="1"/>
    <col min="6" max="6" width="21.28515625" style="95" customWidth="1"/>
    <col min="7" max="7" width="22.140625" style="95" customWidth="1"/>
    <col min="8" max="16384" width="9.140625" style="93"/>
  </cols>
  <sheetData>
    <row r="1" spans="1:7" ht="45.75" customHeight="1">
      <c r="A1" s="90" t="s">
        <v>27</v>
      </c>
      <c r="B1" s="91" t="s">
        <v>28</v>
      </c>
      <c r="C1" s="91" t="s">
        <v>63</v>
      </c>
      <c r="D1" s="91" t="s">
        <v>29</v>
      </c>
      <c r="E1" s="92" t="s">
        <v>30</v>
      </c>
      <c r="F1" s="91" t="s">
        <v>31</v>
      </c>
      <c r="G1" s="91" t="s">
        <v>32</v>
      </c>
    </row>
    <row r="2" spans="1:7">
      <c r="A2" s="94" t="s">
        <v>33</v>
      </c>
      <c r="B2" s="95"/>
      <c r="C2" s="95" t="s">
        <v>34</v>
      </c>
      <c r="D2" s="95"/>
      <c r="E2" s="96"/>
    </row>
    <row r="3" spans="1:7" ht="15" customHeight="1">
      <c r="A3" s="97" t="s">
        <v>35</v>
      </c>
      <c r="B3" s="95"/>
      <c r="C3" s="95"/>
      <c r="D3" s="95"/>
      <c r="E3" s="96"/>
    </row>
    <row r="4" spans="1:7">
      <c r="A4" s="98" t="s">
        <v>36</v>
      </c>
      <c r="B4" s="99">
        <v>371256298</v>
      </c>
      <c r="C4" s="99">
        <v>362802078</v>
      </c>
      <c r="D4" s="99">
        <v>358702992</v>
      </c>
      <c r="E4" s="100">
        <v>392341907</v>
      </c>
      <c r="F4" s="99"/>
      <c r="G4" s="99"/>
    </row>
    <row r="5" spans="1:7">
      <c r="A5" s="98" t="s">
        <v>37</v>
      </c>
      <c r="B5" s="99">
        <v>185500000</v>
      </c>
      <c r="C5" s="99">
        <v>175500000</v>
      </c>
      <c r="D5" s="99">
        <v>175500000</v>
      </c>
      <c r="E5" s="100">
        <v>288060343</v>
      </c>
      <c r="F5" s="99"/>
      <c r="G5" s="99"/>
    </row>
    <row r="6" spans="1:7">
      <c r="A6" s="98" t="s">
        <v>409</v>
      </c>
      <c r="B6" s="99">
        <v>880000000</v>
      </c>
      <c r="C6" s="99">
        <v>898656800</v>
      </c>
      <c r="D6" s="99">
        <v>904358399</v>
      </c>
      <c r="E6" s="100">
        <v>894911011</v>
      </c>
      <c r="F6" s="99"/>
      <c r="G6" s="99"/>
    </row>
    <row r="7" spans="1:7" ht="27.75" customHeight="1">
      <c r="A7" s="101" t="s">
        <v>405</v>
      </c>
      <c r="B7" s="99">
        <v>1328824592</v>
      </c>
      <c r="C7" s="99">
        <v>1379010750</v>
      </c>
      <c r="D7" s="99">
        <v>1417271451</v>
      </c>
      <c r="E7" s="100">
        <v>1865188364</v>
      </c>
      <c r="F7" s="99"/>
      <c r="G7" s="99"/>
    </row>
    <row r="8" spans="1:7">
      <c r="A8" s="98" t="s">
        <v>38</v>
      </c>
      <c r="B8" s="99">
        <v>240000000</v>
      </c>
      <c r="C8" s="99">
        <v>240000000</v>
      </c>
      <c r="D8" s="99">
        <v>240000000</v>
      </c>
      <c r="E8" s="100">
        <v>155000000</v>
      </c>
      <c r="F8" s="99"/>
      <c r="G8" s="99"/>
    </row>
    <row r="9" spans="1:7">
      <c r="A9" s="101" t="s">
        <v>403</v>
      </c>
      <c r="B9" s="99">
        <v>416156507</v>
      </c>
      <c r="C9" s="99">
        <v>453242467</v>
      </c>
      <c r="D9" s="99">
        <v>478714443</v>
      </c>
      <c r="E9" s="100">
        <v>54093035</v>
      </c>
      <c r="F9" s="99"/>
      <c r="G9" s="99"/>
    </row>
    <row r="10" spans="1:7" ht="28.5" customHeight="1">
      <c r="A10" s="101" t="s">
        <v>404</v>
      </c>
      <c r="B10" s="99"/>
      <c r="C10" s="99"/>
      <c r="D10" s="99"/>
      <c r="E10" s="100">
        <v>68381028</v>
      </c>
      <c r="F10" s="99"/>
      <c r="G10" s="99"/>
    </row>
    <row r="11" spans="1:7">
      <c r="A11" s="98" t="s">
        <v>39</v>
      </c>
      <c r="B11" s="99">
        <v>34000000</v>
      </c>
      <c r="C11" s="99">
        <v>34000000</v>
      </c>
      <c r="D11" s="99">
        <v>34000000</v>
      </c>
      <c r="E11" s="100">
        <v>34000000</v>
      </c>
      <c r="F11" s="99"/>
      <c r="G11" s="99"/>
    </row>
    <row r="12" spans="1:7" ht="17.25" customHeight="1">
      <c r="A12" s="98" t="s">
        <v>40</v>
      </c>
      <c r="B12" s="99">
        <v>8000000</v>
      </c>
      <c r="C12" s="99">
        <v>10999740</v>
      </c>
      <c r="D12" s="99">
        <v>15706858</v>
      </c>
      <c r="E12" s="100">
        <v>8000000</v>
      </c>
      <c r="F12" s="99"/>
      <c r="G12" s="99"/>
    </row>
    <row r="13" spans="1:7" ht="14.25" customHeight="1">
      <c r="A13" s="98" t="s">
        <v>41</v>
      </c>
      <c r="B13" s="99">
        <v>200000000</v>
      </c>
      <c r="C13" s="99">
        <v>200000000</v>
      </c>
      <c r="D13" s="99">
        <v>200000000</v>
      </c>
      <c r="E13" s="100">
        <v>200000000</v>
      </c>
      <c r="F13" s="99"/>
      <c r="G13" s="99"/>
    </row>
    <row r="14" spans="1:7">
      <c r="A14" s="98" t="s">
        <v>42</v>
      </c>
      <c r="B14" s="99">
        <v>58128000</v>
      </c>
      <c r="C14" s="99">
        <v>58128000</v>
      </c>
      <c r="D14" s="99">
        <v>58128000</v>
      </c>
      <c r="E14" s="100">
        <v>59294900</v>
      </c>
      <c r="F14" s="99"/>
      <c r="G14" s="99"/>
    </row>
    <row r="15" spans="1:7" ht="28.5" customHeight="1">
      <c r="A15" s="101" t="s">
        <v>43</v>
      </c>
      <c r="B15" s="99">
        <v>0</v>
      </c>
      <c r="C15" s="99">
        <v>0</v>
      </c>
      <c r="D15" s="99">
        <v>291071215</v>
      </c>
      <c r="E15" s="100">
        <v>291071215</v>
      </c>
      <c r="F15" s="99"/>
      <c r="G15" s="99"/>
    </row>
    <row r="16" spans="1:7" s="104" customFormat="1" ht="14.25" customHeight="1">
      <c r="A16" s="102" t="s">
        <v>44</v>
      </c>
      <c r="B16" s="103">
        <f>SUM(B4:B15)</f>
        <v>3721865397</v>
      </c>
      <c r="C16" s="103">
        <f>SUM(C4:C15)</f>
        <v>3812339835</v>
      </c>
      <c r="D16" s="103">
        <f>SUM(D4:D15)</f>
        <v>4173453358</v>
      </c>
      <c r="E16" s="103">
        <f>SUM(E4:E15)</f>
        <v>4310341803</v>
      </c>
      <c r="F16" s="103"/>
      <c r="G16" s="103"/>
    </row>
    <row r="17" spans="1:7" ht="14.25" customHeight="1">
      <c r="A17" s="97" t="s">
        <v>45</v>
      </c>
      <c r="B17" s="103">
        <v>118090000</v>
      </c>
      <c r="C17" s="103">
        <v>118090000</v>
      </c>
      <c r="D17" s="99">
        <v>118090000</v>
      </c>
      <c r="E17" s="99">
        <v>118090000</v>
      </c>
      <c r="F17" s="99"/>
      <c r="G17" s="99"/>
    </row>
    <row r="18" spans="1:7">
      <c r="A18" s="106" t="s">
        <v>46</v>
      </c>
      <c r="B18" s="103">
        <f t="shared" ref="B18:G18" si="0">SUM(B16:B17)</f>
        <v>3839955397</v>
      </c>
      <c r="C18" s="103">
        <f t="shared" si="0"/>
        <v>3930429835</v>
      </c>
      <c r="D18" s="103">
        <f t="shared" si="0"/>
        <v>4291543358</v>
      </c>
      <c r="E18" s="107">
        <f t="shared" si="0"/>
        <v>4428431803</v>
      </c>
      <c r="F18" s="107">
        <f t="shared" si="0"/>
        <v>0</v>
      </c>
      <c r="G18" s="108">
        <f t="shared" si="0"/>
        <v>0</v>
      </c>
    </row>
    <row r="19" spans="1:7" ht="3" customHeight="1">
      <c r="A19" s="95"/>
      <c r="B19" s="105"/>
      <c r="C19" s="105"/>
      <c r="D19" s="105"/>
      <c r="E19" s="109"/>
      <c r="F19" s="105"/>
      <c r="G19" s="105"/>
    </row>
    <row r="20" spans="1:7" ht="12.75" customHeight="1">
      <c r="A20" s="94" t="s">
        <v>47</v>
      </c>
      <c r="B20" s="105"/>
      <c r="C20" s="105"/>
      <c r="D20" s="105"/>
      <c r="E20" s="109"/>
      <c r="F20" s="105"/>
      <c r="G20" s="105"/>
    </row>
    <row r="21" spans="1:7">
      <c r="A21" s="97" t="s">
        <v>35</v>
      </c>
      <c r="B21" s="105"/>
      <c r="C21" s="105"/>
      <c r="D21" s="105"/>
      <c r="E21" s="109"/>
      <c r="F21" s="105"/>
      <c r="G21" s="105"/>
    </row>
    <row r="22" spans="1:7">
      <c r="A22" s="98" t="s">
        <v>48</v>
      </c>
      <c r="B22" s="99">
        <v>1482642014</v>
      </c>
      <c r="C22" s="99">
        <v>1503559762</v>
      </c>
      <c r="D22" s="99">
        <v>1563632472</v>
      </c>
      <c r="E22" s="100">
        <v>1593872062</v>
      </c>
      <c r="F22" s="99"/>
      <c r="G22" s="99"/>
    </row>
    <row r="23" spans="1:7">
      <c r="A23" s="98" t="s">
        <v>49</v>
      </c>
      <c r="B23" s="99">
        <v>227760105</v>
      </c>
      <c r="C23" s="99">
        <v>229542020</v>
      </c>
      <c r="D23" s="99">
        <v>238239235</v>
      </c>
      <c r="E23" s="100">
        <v>242598574</v>
      </c>
      <c r="F23" s="99"/>
      <c r="G23" s="99"/>
    </row>
    <row r="24" spans="1:7">
      <c r="A24" s="98" t="s">
        <v>50</v>
      </c>
      <c r="B24" s="99">
        <v>30800000</v>
      </c>
      <c r="C24" s="99">
        <v>30800000</v>
      </c>
      <c r="D24" s="99">
        <v>30800000</v>
      </c>
      <c r="E24" s="100">
        <v>30671500</v>
      </c>
      <c r="F24" s="99"/>
      <c r="G24" s="99"/>
    </row>
    <row r="25" spans="1:7">
      <c r="A25" s="98" t="s">
        <v>51</v>
      </c>
      <c r="B25" s="99">
        <v>1289919034</v>
      </c>
      <c r="C25" s="99">
        <v>1320887131</v>
      </c>
      <c r="D25" s="99">
        <v>1472243772</v>
      </c>
      <c r="E25" s="100">
        <v>1383846105</v>
      </c>
      <c r="F25" s="99"/>
      <c r="G25" s="99"/>
    </row>
    <row r="26" spans="1:7">
      <c r="A26" s="98" t="s">
        <v>407</v>
      </c>
      <c r="B26" s="99">
        <v>146571244</v>
      </c>
      <c r="C26" s="99">
        <v>146861244</v>
      </c>
      <c r="D26" s="99">
        <v>182754601</v>
      </c>
      <c r="E26" s="100">
        <v>349931455</v>
      </c>
      <c r="F26" s="99"/>
      <c r="G26" s="99"/>
    </row>
    <row r="27" spans="1:7">
      <c r="A27" s="98" t="s">
        <v>52</v>
      </c>
      <c r="B27" s="99">
        <v>364763000</v>
      </c>
      <c r="C27" s="99">
        <v>370738124</v>
      </c>
      <c r="D27" s="99">
        <v>407417488</v>
      </c>
      <c r="E27" s="100">
        <v>309420559</v>
      </c>
      <c r="F27" s="99"/>
      <c r="G27" s="99"/>
    </row>
    <row r="28" spans="1:7">
      <c r="A28" s="98" t="s">
        <v>53</v>
      </c>
      <c r="B28" s="99">
        <v>48500000</v>
      </c>
      <c r="C28" s="99">
        <v>79041554</v>
      </c>
      <c r="D28" s="99">
        <v>142748672</v>
      </c>
      <c r="E28" s="100">
        <v>203493776</v>
      </c>
      <c r="F28" s="99"/>
      <c r="G28" s="99"/>
    </row>
    <row r="29" spans="1:7" ht="29.25" customHeight="1">
      <c r="A29" s="101" t="s">
        <v>406</v>
      </c>
      <c r="B29" s="99"/>
      <c r="C29" s="99"/>
      <c r="D29" s="99"/>
      <c r="E29" s="100">
        <v>15110002</v>
      </c>
      <c r="F29" s="99"/>
      <c r="G29" s="99"/>
    </row>
    <row r="30" spans="1:7" ht="15" customHeight="1">
      <c r="A30" s="98" t="s">
        <v>54</v>
      </c>
      <c r="B30" s="99">
        <v>7000000</v>
      </c>
      <c r="C30" s="99">
        <v>7000000</v>
      </c>
      <c r="D30" s="99">
        <v>7000000</v>
      </c>
      <c r="E30" s="100">
        <v>8000000</v>
      </c>
      <c r="F30" s="99"/>
      <c r="G30" s="99"/>
    </row>
    <row r="31" spans="1:7">
      <c r="A31" s="98" t="s">
        <v>55</v>
      </c>
      <c r="B31" s="99">
        <v>8000000</v>
      </c>
      <c r="C31" s="99">
        <v>8000000</v>
      </c>
      <c r="D31" s="99">
        <v>12707118</v>
      </c>
      <c r="E31" s="100">
        <v>7000000</v>
      </c>
      <c r="F31" s="99"/>
      <c r="G31" s="99"/>
    </row>
    <row r="32" spans="1:7">
      <c r="A32" s="98" t="s">
        <v>56</v>
      </c>
      <c r="B32" s="99"/>
      <c r="C32" s="99"/>
      <c r="D32" s="99"/>
      <c r="E32" s="100"/>
      <c r="F32" s="99"/>
      <c r="G32" s="99"/>
    </row>
    <row r="33" spans="1:7">
      <c r="A33" s="98" t="s">
        <v>57</v>
      </c>
      <c r="B33" s="99">
        <v>34000000</v>
      </c>
      <c r="C33" s="99">
        <v>34000000</v>
      </c>
      <c r="D33" s="99">
        <v>34000000</v>
      </c>
      <c r="E33" s="100">
        <v>34000000</v>
      </c>
      <c r="F33" s="99"/>
      <c r="G33" s="99"/>
    </row>
    <row r="34" spans="1:7" ht="20.25" customHeight="1">
      <c r="A34" s="98" t="s">
        <v>58</v>
      </c>
      <c r="B34" s="99">
        <v>200000000</v>
      </c>
      <c r="C34" s="99">
        <v>200000000</v>
      </c>
      <c r="D34" s="99">
        <v>200000000</v>
      </c>
      <c r="E34" s="100">
        <v>200000000</v>
      </c>
      <c r="F34" s="99"/>
      <c r="G34" s="99"/>
    </row>
    <row r="35" spans="1:7" ht="22.5" customHeight="1">
      <c r="A35" s="280" t="s">
        <v>419</v>
      </c>
      <c r="B35" s="99"/>
      <c r="C35" s="99"/>
      <c r="D35" s="99"/>
      <c r="E35" s="100">
        <v>50487770</v>
      </c>
      <c r="F35" s="99"/>
      <c r="G35" s="99"/>
    </row>
    <row r="36" spans="1:7">
      <c r="A36" s="106" t="s">
        <v>59</v>
      </c>
      <c r="B36" s="105">
        <f>SUM(B22:B35)</f>
        <v>3839955397</v>
      </c>
      <c r="C36" s="105">
        <f>SUM(C22:C35)</f>
        <v>3930429835</v>
      </c>
      <c r="D36" s="105">
        <f>SUM(D22:D35)</f>
        <v>4291543358</v>
      </c>
      <c r="E36" s="105">
        <f>SUM(E22:E35)</f>
        <v>4428431803</v>
      </c>
      <c r="F36" s="105">
        <f>SUM(F22:F35)</f>
        <v>0</v>
      </c>
      <c r="G36" s="99"/>
    </row>
    <row r="37" spans="1:7">
      <c r="F37" s="110"/>
      <c r="G37" s="110"/>
    </row>
    <row r="38" spans="1:7">
      <c r="F38" s="110"/>
      <c r="G38" s="110"/>
    </row>
    <row r="39" spans="1:7">
      <c r="F39" s="110"/>
      <c r="G39" s="110"/>
    </row>
    <row r="40" spans="1:7">
      <c r="F40" s="110"/>
      <c r="G40" s="110"/>
    </row>
    <row r="41" spans="1:7">
      <c r="F41" s="110"/>
      <c r="G41" s="110"/>
    </row>
    <row r="42" spans="1:7">
      <c r="F42" s="111"/>
      <c r="G42" s="111"/>
    </row>
  </sheetData>
  <pageMargins left="0.70866141732283472" right="0.70866141732283472" top="0.7416666666666667" bottom="0.4" header="0.31496062992125984" footer="0.31496062992125984"/>
  <pageSetup paperSize="9" scale="80" orientation="landscape" r:id="rId1"/>
  <headerFooter>
    <oddHeader>&amp;C&amp;"Arial,Félkövér"
Költségvetési előirányzat módosítások (2021.)&amp;R&amp;9A Pü/36-2/2021. sz. előterjesztés 3. melléklete
az 5/2021. (II.11.) önkormányzati rendelet 9.1. melléklete 
&amp;"Arial,Dőlt"adatok Ft-ban</oddHeader>
    <oddFooter>&amp;C&amp;7&amp;Z&amp;F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N183"/>
  <sheetViews>
    <sheetView view="pageLayout" topLeftCell="D1" zoomScale="53" zoomScaleSheetLayoutView="46" zoomScalePageLayoutView="53" workbookViewId="0">
      <selection activeCell="N7" sqref="N7"/>
    </sheetView>
  </sheetViews>
  <sheetFormatPr defaultRowHeight="17.25" customHeight="1"/>
  <cols>
    <col min="1" max="1" width="68.5703125" style="150" customWidth="1"/>
    <col min="2" max="2" width="23.7109375" style="151" customWidth="1"/>
    <col min="3" max="4" width="27" style="151" customWidth="1"/>
    <col min="5" max="5" width="24.5703125" style="151" customWidth="1"/>
    <col min="6" max="6" width="25.42578125" style="151" customWidth="1"/>
    <col min="7" max="7" width="24.7109375" style="151" customWidth="1"/>
    <col min="8" max="8" width="28" style="151" customWidth="1"/>
    <col min="9" max="9" width="22.42578125" style="151" customWidth="1"/>
    <col min="10" max="10" width="25.140625" style="151" customWidth="1"/>
    <col min="11" max="11" width="24.42578125" style="151" customWidth="1"/>
    <col min="12" max="12" width="22.28515625" style="151" customWidth="1"/>
    <col min="13" max="13" width="25.42578125" style="151" customWidth="1"/>
    <col min="14" max="14" width="22.7109375" style="151" customWidth="1"/>
    <col min="15" max="16384" width="9.140625" style="150"/>
  </cols>
  <sheetData>
    <row r="1" spans="1:14" ht="24" customHeight="1">
      <c r="A1" s="197" t="s">
        <v>1</v>
      </c>
      <c r="B1" s="290" t="s">
        <v>180</v>
      </c>
      <c r="C1" s="291"/>
      <c r="D1" s="291"/>
      <c r="E1" s="290" t="s">
        <v>179</v>
      </c>
      <c r="F1" s="291"/>
      <c r="G1" s="291"/>
      <c r="H1" s="290" t="s">
        <v>178</v>
      </c>
      <c r="I1" s="291"/>
      <c r="J1" s="291"/>
      <c r="K1" s="290" t="s">
        <v>177</v>
      </c>
      <c r="L1" s="291"/>
      <c r="M1" s="291"/>
      <c r="N1" s="292"/>
    </row>
    <row r="2" spans="1:14" s="192" customFormat="1" ht="45" customHeight="1">
      <c r="A2" s="196"/>
      <c r="B2" s="193" t="s">
        <v>176</v>
      </c>
      <c r="C2" s="194" t="s">
        <v>174</v>
      </c>
      <c r="D2" s="194" t="s">
        <v>173</v>
      </c>
      <c r="E2" s="181" t="s">
        <v>175</v>
      </c>
      <c r="F2" s="194" t="s">
        <v>174</v>
      </c>
      <c r="G2" s="194" t="s">
        <v>173</v>
      </c>
      <c r="H2" s="181" t="s">
        <v>175</v>
      </c>
      <c r="I2" s="194" t="s">
        <v>174</v>
      </c>
      <c r="J2" s="194" t="s">
        <v>173</v>
      </c>
      <c r="K2" s="195" t="s">
        <v>175</v>
      </c>
      <c r="L2" s="194" t="s">
        <v>174</v>
      </c>
      <c r="M2" s="194" t="s">
        <v>173</v>
      </c>
      <c r="N2" s="193" t="s">
        <v>172</v>
      </c>
    </row>
    <row r="3" spans="1:14" s="190" customFormat="1" ht="17.25" customHeight="1">
      <c r="A3" s="191">
        <v>1</v>
      </c>
      <c r="B3" s="191">
        <v>2</v>
      </c>
      <c r="C3" s="191">
        <v>3</v>
      </c>
      <c r="D3" s="191">
        <v>4</v>
      </c>
      <c r="E3" s="191">
        <v>5</v>
      </c>
      <c r="F3" s="191">
        <v>6</v>
      </c>
      <c r="G3" s="191">
        <v>7</v>
      </c>
      <c r="H3" s="191">
        <v>8</v>
      </c>
      <c r="I3" s="191">
        <v>9</v>
      </c>
      <c r="J3" s="191">
        <v>10</v>
      </c>
      <c r="K3" s="191">
        <v>11</v>
      </c>
      <c r="L3" s="191">
        <v>12</v>
      </c>
      <c r="M3" s="191">
        <v>13</v>
      </c>
      <c r="N3" s="191">
        <v>14</v>
      </c>
    </row>
    <row r="4" spans="1:14" ht="17.25" customHeight="1">
      <c r="A4" s="186" t="s">
        <v>171</v>
      </c>
      <c r="B4" s="155">
        <v>147592415</v>
      </c>
      <c r="C4" s="155">
        <v>150419470</v>
      </c>
      <c r="D4" s="155">
        <v>63637050</v>
      </c>
      <c r="E4" s="179"/>
      <c r="F4" s="155">
        <v>1640749</v>
      </c>
      <c r="G4" s="155">
        <v>1640749</v>
      </c>
      <c r="H4" s="155">
        <v>233000000</v>
      </c>
      <c r="I4" s="155">
        <v>233889000</v>
      </c>
      <c r="J4" s="155">
        <v>112262593</v>
      </c>
      <c r="K4" s="155">
        <f t="shared" ref="K4:M11" si="0">SUM(B4+E4+H4)</f>
        <v>380592415</v>
      </c>
      <c r="L4" s="155">
        <f t="shared" si="0"/>
        <v>385949219</v>
      </c>
      <c r="M4" s="155">
        <f t="shared" si="0"/>
        <v>177540392</v>
      </c>
      <c r="N4" s="255">
        <f t="shared" ref="N4:N12" si="1">SUM(M4/L4)</f>
        <v>0.46000971956883269</v>
      </c>
    </row>
    <row r="5" spans="1:14" ht="17.25" customHeight="1">
      <c r="A5" s="186" t="s">
        <v>170</v>
      </c>
      <c r="B5" s="155">
        <v>51077000</v>
      </c>
      <c r="C5" s="155">
        <v>59769759</v>
      </c>
      <c r="D5" s="155">
        <v>35440775</v>
      </c>
      <c r="E5" s="179">
        <v>0</v>
      </c>
      <c r="F5" s="155">
        <v>240695</v>
      </c>
      <c r="G5" s="155">
        <v>240695</v>
      </c>
      <c r="H5" s="155">
        <v>236950267</v>
      </c>
      <c r="I5" s="155">
        <v>251059536</v>
      </c>
      <c r="J5" s="155">
        <v>129767437</v>
      </c>
      <c r="K5" s="155">
        <f t="shared" si="0"/>
        <v>288027267</v>
      </c>
      <c r="L5" s="155">
        <f t="shared" si="0"/>
        <v>311069990</v>
      </c>
      <c r="M5" s="155">
        <f t="shared" si="0"/>
        <v>165448907</v>
      </c>
      <c r="N5" s="255">
        <f t="shared" si="1"/>
        <v>0.53187035817887796</v>
      </c>
    </row>
    <row r="6" spans="1:14" ht="17.25" customHeight="1">
      <c r="A6" s="186" t="s">
        <v>169</v>
      </c>
      <c r="B6" s="155">
        <v>1651000</v>
      </c>
      <c r="C6" s="155">
        <v>10581914</v>
      </c>
      <c r="D6" s="155">
        <v>9599158</v>
      </c>
      <c r="E6" s="179"/>
      <c r="F6" s="155">
        <v>3216917</v>
      </c>
      <c r="G6" s="155">
        <v>3216917</v>
      </c>
      <c r="H6" s="155">
        <v>348816091</v>
      </c>
      <c r="I6" s="155">
        <v>349116091</v>
      </c>
      <c r="J6" s="155">
        <v>174037476</v>
      </c>
      <c r="K6" s="155">
        <f t="shared" si="0"/>
        <v>350467091</v>
      </c>
      <c r="L6" s="155">
        <f t="shared" si="0"/>
        <v>362914922</v>
      </c>
      <c r="M6" s="155">
        <f t="shared" si="0"/>
        <v>186853551</v>
      </c>
      <c r="N6" s="255">
        <f t="shared" si="1"/>
        <v>0.51486874656534509</v>
      </c>
    </row>
    <row r="7" spans="1:14" ht="17.25" customHeight="1">
      <c r="A7" s="186" t="s">
        <v>168</v>
      </c>
      <c r="B7" s="155">
        <v>5488000</v>
      </c>
      <c r="C7" s="155">
        <v>16493121</v>
      </c>
      <c r="D7" s="155">
        <v>13768865</v>
      </c>
      <c r="E7" s="179"/>
      <c r="F7" s="155">
        <v>14629325</v>
      </c>
      <c r="G7" s="155">
        <v>14629325</v>
      </c>
      <c r="H7" s="155">
        <v>54193105</v>
      </c>
      <c r="I7" s="155">
        <v>58058900</v>
      </c>
      <c r="J7" s="155">
        <v>26452160</v>
      </c>
      <c r="K7" s="155">
        <f t="shared" si="0"/>
        <v>59681105</v>
      </c>
      <c r="L7" s="155">
        <f t="shared" si="0"/>
        <v>89181346</v>
      </c>
      <c r="M7" s="155">
        <f t="shared" si="0"/>
        <v>54850350</v>
      </c>
      <c r="N7" s="255">
        <f t="shared" si="1"/>
        <v>0.61504285885077359</v>
      </c>
    </row>
    <row r="8" spans="1:14" ht="17.25" customHeight="1">
      <c r="A8" s="186" t="s">
        <v>167</v>
      </c>
      <c r="B8" s="155">
        <v>20640000</v>
      </c>
      <c r="C8" s="155">
        <v>30652074</v>
      </c>
      <c r="D8" s="155">
        <v>18601126</v>
      </c>
      <c r="E8" s="155">
        <v>14400000</v>
      </c>
      <c r="F8" s="155">
        <v>34148877</v>
      </c>
      <c r="G8" s="155">
        <v>34065516</v>
      </c>
      <c r="H8" s="155">
        <v>35336000</v>
      </c>
      <c r="I8" s="155">
        <v>42657960</v>
      </c>
      <c r="J8" s="155">
        <v>29262502</v>
      </c>
      <c r="K8" s="155">
        <f t="shared" si="0"/>
        <v>70376000</v>
      </c>
      <c r="L8" s="155">
        <f t="shared" si="0"/>
        <v>107458911</v>
      </c>
      <c r="M8" s="155">
        <f t="shared" si="0"/>
        <v>81929144</v>
      </c>
      <c r="N8" s="255">
        <f t="shared" si="1"/>
        <v>0.76242298788976193</v>
      </c>
    </row>
    <row r="9" spans="1:14" s="185" customFormat="1" ht="17.25" customHeight="1">
      <c r="A9" s="186" t="s">
        <v>166</v>
      </c>
      <c r="B9" s="189">
        <v>4000000</v>
      </c>
      <c r="C9" s="189">
        <v>5287108</v>
      </c>
      <c r="D9" s="189">
        <v>1319627</v>
      </c>
      <c r="E9" s="187">
        <v>0</v>
      </c>
      <c r="F9" s="189">
        <v>937188</v>
      </c>
      <c r="G9" s="189">
        <v>937188</v>
      </c>
      <c r="H9" s="189">
        <v>14000000</v>
      </c>
      <c r="I9" s="189">
        <v>13226648</v>
      </c>
      <c r="J9" s="189">
        <v>7373824</v>
      </c>
      <c r="K9" s="155">
        <f t="shared" si="0"/>
        <v>18000000</v>
      </c>
      <c r="L9" s="155">
        <f t="shared" si="0"/>
        <v>19450944</v>
      </c>
      <c r="M9" s="155">
        <f t="shared" si="0"/>
        <v>9630639</v>
      </c>
      <c r="N9" s="255">
        <f t="shared" si="1"/>
        <v>0.49512450398294294</v>
      </c>
    </row>
    <row r="10" spans="1:14" s="185" customFormat="1" ht="17.25" customHeight="1">
      <c r="A10" s="186" t="s">
        <v>165</v>
      </c>
      <c r="B10" s="155">
        <v>87707883</v>
      </c>
      <c r="C10" s="155">
        <v>151602519</v>
      </c>
      <c r="D10" s="155">
        <v>102666330</v>
      </c>
      <c r="E10" s="155">
        <v>384099307</v>
      </c>
      <c r="F10" s="155">
        <v>393920691</v>
      </c>
      <c r="G10" s="155">
        <v>209138043</v>
      </c>
      <c r="H10" s="155">
        <v>283252200</v>
      </c>
      <c r="I10" s="155">
        <v>293921620</v>
      </c>
      <c r="J10" s="155">
        <v>180101443</v>
      </c>
      <c r="K10" s="155">
        <f t="shared" si="0"/>
        <v>755059390</v>
      </c>
      <c r="L10" s="155">
        <f t="shared" si="0"/>
        <v>839444830</v>
      </c>
      <c r="M10" s="155">
        <f t="shared" si="0"/>
        <v>491905816</v>
      </c>
      <c r="N10" s="255">
        <f t="shared" si="1"/>
        <v>0.58598945210014575</v>
      </c>
    </row>
    <row r="11" spans="1:14" s="185" customFormat="1" ht="20.25" customHeight="1">
      <c r="A11" s="188" t="s">
        <v>164</v>
      </c>
      <c r="B11" s="155">
        <v>49000000</v>
      </c>
      <c r="C11" s="155">
        <v>62659547</v>
      </c>
      <c r="D11" s="155">
        <v>36574281</v>
      </c>
      <c r="E11" s="187"/>
      <c r="F11" s="155"/>
      <c r="G11" s="155"/>
      <c r="H11" s="155">
        <v>136038196</v>
      </c>
      <c r="I11" s="155">
        <v>150749226</v>
      </c>
      <c r="J11" s="155">
        <v>80903349</v>
      </c>
      <c r="K11" s="155">
        <f t="shared" si="0"/>
        <v>185038196</v>
      </c>
      <c r="L11" s="155">
        <f t="shared" si="0"/>
        <v>213408773</v>
      </c>
      <c r="M11" s="155">
        <f t="shared" si="0"/>
        <v>117477630</v>
      </c>
      <c r="N11" s="255">
        <f t="shared" si="1"/>
        <v>0.55048172738428147</v>
      </c>
    </row>
    <row r="12" spans="1:14" s="185" customFormat="1" ht="17.25" customHeight="1">
      <c r="A12" s="186" t="s">
        <v>163</v>
      </c>
      <c r="B12" s="173">
        <f t="shared" ref="B12:M12" si="2">SUM(B4:B11)</f>
        <v>367156298</v>
      </c>
      <c r="C12" s="173">
        <f t="shared" si="2"/>
        <v>487465512</v>
      </c>
      <c r="D12" s="173">
        <f t="shared" si="2"/>
        <v>281607212</v>
      </c>
      <c r="E12" s="173">
        <f t="shared" si="2"/>
        <v>398499307</v>
      </c>
      <c r="F12" s="173">
        <f t="shared" si="2"/>
        <v>448734442</v>
      </c>
      <c r="G12" s="173">
        <f t="shared" si="2"/>
        <v>263868433</v>
      </c>
      <c r="H12" s="173">
        <f t="shared" si="2"/>
        <v>1341585859</v>
      </c>
      <c r="I12" s="173">
        <f t="shared" si="2"/>
        <v>1392678981</v>
      </c>
      <c r="J12" s="173">
        <f t="shared" si="2"/>
        <v>740160784</v>
      </c>
      <c r="K12" s="173">
        <f t="shared" si="2"/>
        <v>2107241464</v>
      </c>
      <c r="L12" s="173">
        <f t="shared" si="2"/>
        <v>2328878935</v>
      </c>
      <c r="M12" s="173">
        <f t="shared" si="2"/>
        <v>1285636429</v>
      </c>
      <c r="N12" s="255">
        <f t="shared" si="1"/>
        <v>0.55204090246108051</v>
      </c>
    </row>
    <row r="13" spans="1:14" ht="17.25" customHeight="1">
      <c r="A13" s="184" t="s">
        <v>162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73"/>
      <c r="L13" s="155">
        <f t="shared" ref="L13:L59" si="3">SUM(C13+F13+I13)</f>
        <v>0</v>
      </c>
      <c r="M13" s="155">
        <f t="shared" ref="M13:M59" si="4">SUM(D13+G13+J13)</f>
        <v>0</v>
      </c>
      <c r="N13" s="255"/>
    </row>
    <row r="14" spans="1:14" s="182" customFormat="1" ht="30.75" customHeight="1">
      <c r="A14" s="183" t="s">
        <v>161</v>
      </c>
      <c r="B14" s="155"/>
      <c r="C14" s="155"/>
      <c r="D14" s="155"/>
      <c r="E14" s="155"/>
      <c r="F14" s="155"/>
      <c r="G14" s="155"/>
      <c r="H14" s="155">
        <v>45407208</v>
      </c>
      <c r="I14" s="155">
        <v>47544983</v>
      </c>
      <c r="J14" s="155">
        <v>23458254</v>
      </c>
      <c r="K14" s="173">
        <f t="shared" ref="K14:K59" si="5">SUM(B14,E14,H14)</f>
        <v>45407208</v>
      </c>
      <c r="L14" s="155">
        <f t="shared" si="3"/>
        <v>47544983</v>
      </c>
      <c r="M14" s="155">
        <f t="shared" si="4"/>
        <v>23458254</v>
      </c>
      <c r="N14" s="255">
        <f>SUM(M14/L14)</f>
        <v>0.49339073272988654</v>
      </c>
    </row>
    <row r="15" spans="1:14" ht="21.75" customHeight="1">
      <c r="A15" s="167" t="s">
        <v>160</v>
      </c>
      <c r="B15" s="166">
        <v>880000000</v>
      </c>
      <c r="C15" s="166">
        <v>894911011</v>
      </c>
      <c r="D15" s="166">
        <v>596502114</v>
      </c>
      <c r="E15" s="166"/>
      <c r="F15" s="166"/>
      <c r="G15" s="166"/>
      <c r="H15" s="166"/>
      <c r="I15" s="155"/>
      <c r="J15" s="155"/>
      <c r="K15" s="173">
        <f t="shared" si="5"/>
        <v>880000000</v>
      </c>
      <c r="L15" s="155">
        <f t="shared" si="3"/>
        <v>894911011</v>
      </c>
      <c r="M15" s="155">
        <f t="shared" si="4"/>
        <v>596502114</v>
      </c>
      <c r="N15" s="255">
        <f>SUM(M15/L15)</f>
        <v>0.66654908328086271</v>
      </c>
    </row>
    <row r="16" spans="1:14" ht="21.75" customHeight="1">
      <c r="A16" s="167" t="s">
        <v>159</v>
      </c>
      <c r="B16" s="166"/>
      <c r="C16" s="166"/>
      <c r="D16" s="166"/>
      <c r="E16" s="155"/>
      <c r="F16" s="166"/>
      <c r="G16" s="166"/>
      <c r="H16" s="166"/>
      <c r="I16" s="155"/>
      <c r="J16" s="155"/>
      <c r="K16" s="173">
        <f t="shared" si="5"/>
        <v>0</v>
      </c>
      <c r="L16" s="155">
        <f t="shared" si="3"/>
        <v>0</v>
      </c>
      <c r="M16" s="155">
        <f t="shared" si="4"/>
        <v>0</v>
      </c>
      <c r="N16" s="255"/>
    </row>
    <row r="17" spans="1:14" ht="15.75" customHeight="1">
      <c r="A17" s="167" t="s">
        <v>158</v>
      </c>
      <c r="B17" s="166"/>
      <c r="C17" s="166"/>
      <c r="D17" s="166"/>
      <c r="E17" s="179"/>
      <c r="F17" s="166"/>
      <c r="G17" s="166"/>
      <c r="H17" s="166"/>
      <c r="I17" s="155"/>
      <c r="J17" s="181"/>
      <c r="K17" s="173">
        <f t="shared" si="5"/>
        <v>0</v>
      </c>
      <c r="L17" s="155">
        <f t="shared" si="3"/>
        <v>0</v>
      </c>
      <c r="M17" s="155">
        <f t="shared" si="4"/>
        <v>0</v>
      </c>
      <c r="N17" s="255"/>
    </row>
    <row r="18" spans="1:14" ht="17.25" customHeight="1">
      <c r="A18" s="177" t="s">
        <v>157</v>
      </c>
      <c r="B18" s="168">
        <v>425500000</v>
      </c>
      <c r="C18" s="168">
        <v>443780772</v>
      </c>
      <c r="D18" s="168">
        <v>108733775</v>
      </c>
      <c r="E18" s="155">
        <v>34000000</v>
      </c>
      <c r="F18" s="166">
        <v>82381028</v>
      </c>
      <c r="G18" s="166">
        <v>45647656</v>
      </c>
      <c r="H18" s="168"/>
      <c r="I18" s="155">
        <v>180408062</v>
      </c>
      <c r="J18" s="155">
        <v>144514270</v>
      </c>
      <c r="K18" s="173">
        <f t="shared" si="5"/>
        <v>459500000</v>
      </c>
      <c r="L18" s="155">
        <f t="shared" si="3"/>
        <v>706569862</v>
      </c>
      <c r="M18" s="155">
        <f t="shared" si="4"/>
        <v>298895701</v>
      </c>
      <c r="N18" s="255">
        <f t="shared" ref="N18:N29" si="6">SUM(M18/L18)</f>
        <v>0.4230235636628385</v>
      </c>
    </row>
    <row r="19" spans="1:14" ht="21" customHeight="1">
      <c r="A19" s="167" t="s">
        <v>156</v>
      </c>
      <c r="B19" s="180">
        <v>1250694249</v>
      </c>
      <c r="C19" s="168">
        <v>1286418874</v>
      </c>
      <c r="D19" s="168">
        <v>706052995</v>
      </c>
      <c r="E19" s="179"/>
      <c r="F19" s="166"/>
      <c r="G19" s="166"/>
      <c r="H19" s="168"/>
      <c r="I19" s="155"/>
      <c r="J19" s="155"/>
      <c r="K19" s="173">
        <f t="shared" si="5"/>
        <v>1250694249</v>
      </c>
      <c r="L19" s="155">
        <f t="shared" si="3"/>
        <v>1286418874</v>
      </c>
      <c r="M19" s="155">
        <f t="shared" si="4"/>
        <v>706052995</v>
      </c>
      <c r="N19" s="255">
        <f t="shared" si="6"/>
        <v>0.54885155159811505</v>
      </c>
    </row>
    <row r="20" spans="1:14" ht="21" customHeight="1">
      <c r="A20" s="167" t="s">
        <v>398</v>
      </c>
      <c r="B20" s="180"/>
      <c r="C20" s="168"/>
      <c r="D20" s="168"/>
      <c r="E20" s="179"/>
      <c r="F20" s="166"/>
      <c r="G20" s="166"/>
      <c r="H20" s="168"/>
      <c r="I20" s="155">
        <v>1696475</v>
      </c>
      <c r="J20" s="155">
        <v>1696475</v>
      </c>
      <c r="K20" s="173">
        <f t="shared" si="5"/>
        <v>0</v>
      </c>
      <c r="L20" s="155">
        <f t="shared" si="3"/>
        <v>1696475</v>
      </c>
      <c r="M20" s="155">
        <f t="shared" si="4"/>
        <v>1696475</v>
      </c>
      <c r="N20" s="255">
        <f t="shared" si="6"/>
        <v>1</v>
      </c>
    </row>
    <row r="21" spans="1:14" ht="21" customHeight="1">
      <c r="A21" s="167" t="s">
        <v>155</v>
      </c>
      <c r="B21" s="168">
        <v>11500000</v>
      </c>
      <c r="C21" s="168">
        <v>11500000</v>
      </c>
      <c r="D21" s="168"/>
      <c r="E21" s="179"/>
      <c r="F21" s="166"/>
      <c r="G21" s="166"/>
      <c r="H21" s="168"/>
      <c r="I21" s="155"/>
      <c r="J21" s="155"/>
      <c r="K21" s="173">
        <f t="shared" si="5"/>
        <v>11500000</v>
      </c>
      <c r="L21" s="155">
        <f t="shared" si="3"/>
        <v>11500000</v>
      </c>
      <c r="M21" s="155">
        <f t="shared" si="4"/>
        <v>0</v>
      </c>
      <c r="N21" s="255">
        <f t="shared" si="6"/>
        <v>0</v>
      </c>
    </row>
    <row r="22" spans="1:14" ht="17.25" customHeight="1">
      <c r="A22" s="167" t="s">
        <v>115</v>
      </c>
      <c r="B22" s="166"/>
      <c r="C22" s="166"/>
      <c r="D22" s="166"/>
      <c r="E22" s="179"/>
      <c r="F22" s="166"/>
      <c r="G22" s="166"/>
      <c r="H22" s="166">
        <v>50487770</v>
      </c>
      <c r="I22" s="155">
        <v>50487770</v>
      </c>
      <c r="J22" s="155">
        <v>50487770</v>
      </c>
      <c r="K22" s="173">
        <f t="shared" si="5"/>
        <v>50487770</v>
      </c>
      <c r="L22" s="155">
        <f t="shared" si="3"/>
        <v>50487770</v>
      </c>
      <c r="M22" s="155">
        <f t="shared" si="4"/>
        <v>50487770</v>
      </c>
      <c r="N22" s="255">
        <f t="shared" si="6"/>
        <v>1</v>
      </c>
    </row>
    <row r="23" spans="1:14" ht="17.25" customHeight="1">
      <c r="A23" s="167" t="s">
        <v>154</v>
      </c>
      <c r="B23" s="166">
        <v>66630343</v>
      </c>
      <c r="C23" s="166">
        <v>66630343</v>
      </c>
      <c r="D23" s="166">
        <v>62740258</v>
      </c>
      <c r="E23" s="179"/>
      <c r="F23" s="166"/>
      <c r="G23" s="166"/>
      <c r="H23" s="166"/>
      <c r="I23" s="155"/>
      <c r="J23" s="155"/>
      <c r="K23" s="173">
        <f t="shared" si="5"/>
        <v>66630343</v>
      </c>
      <c r="L23" s="155">
        <f t="shared" si="3"/>
        <v>66630343</v>
      </c>
      <c r="M23" s="155">
        <f t="shared" si="4"/>
        <v>62740258</v>
      </c>
      <c r="N23" s="255">
        <f t="shared" si="6"/>
        <v>0.94161691468405018</v>
      </c>
    </row>
    <row r="24" spans="1:14" ht="17.25" customHeight="1">
      <c r="A24" s="167" t="s">
        <v>153</v>
      </c>
      <c r="B24" s="168"/>
      <c r="C24" s="168"/>
      <c r="D24" s="168"/>
      <c r="E24" s="179"/>
      <c r="F24" s="166">
        <v>1474000</v>
      </c>
      <c r="G24" s="166">
        <v>1474000</v>
      </c>
      <c r="H24" s="168"/>
      <c r="I24" s="155">
        <v>6702640</v>
      </c>
      <c r="J24" s="155">
        <v>6702640</v>
      </c>
      <c r="K24" s="173">
        <f t="shared" si="5"/>
        <v>0</v>
      </c>
      <c r="L24" s="155">
        <f t="shared" si="3"/>
        <v>8176640</v>
      </c>
      <c r="M24" s="155">
        <f t="shared" si="4"/>
        <v>8176640</v>
      </c>
      <c r="N24" s="255">
        <f t="shared" si="6"/>
        <v>1</v>
      </c>
    </row>
    <row r="25" spans="1:14" ht="21" customHeight="1">
      <c r="A25" s="167" t="s">
        <v>152</v>
      </c>
      <c r="B25" s="168"/>
      <c r="C25" s="168"/>
      <c r="D25" s="168"/>
      <c r="E25" s="179"/>
      <c r="F25" s="168"/>
      <c r="G25" s="168"/>
      <c r="H25" s="168">
        <v>8000000</v>
      </c>
      <c r="I25" s="155">
        <v>14000000</v>
      </c>
      <c r="J25" s="155">
        <v>2409000</v>
      </c>
      <c r="K25" s="173">
        <f t="shared" si="5"/>
        <v>8000000</v>
      </c>
      <c r="L25" s="155">
        <f t="shared" si="3"/>
        <v>14000000</v>
      </c>
      <c r="M25" s="155">
        <f t="shared" si="4"/>
        <v>2409000</v>
      </c>
      <c r="N25" s="255">
        <f t="shared" si="6"/>
        <v>0.17207142857142857</v>
      </c>
    </row>
    <row r="26" spans="1:14" ht="17.25" customHeight="1">
      <c r="A26" s="167" t="s">
        <v>151</v>
      </c>
      <c r="B26" s="166"/>
      <c r="C26" s="166"/>
      <c r="D26" s="166"/>
      <c r="E26" s="155">
        <v>8000000</v>
      </c>
      <c r="F26" s="166">
        <v>8000000</v>
      </c>
      <c r="G26" s="166">
        <v>4262571</v>
      </c>
      <c r="H26" s="166">
        <v>7000000</v>
      </c>
      <c r="I26" s="155">
        <v>7000000</v>
      </c>
      <c r="J26" s="155">
        <v>4537429</v>
      </c>
      <c r="K26" s="173">
        <f t="shared" si="5"/>
        <v>15000000</v>
      </c>
      <c r="L26" s="155">
        <f t="shared" si="3"/>
        <v>15000000</v>
      </c>
      <c r="M26" s="155">
        <f t="shared" si="4"/>
        <v>8800000</v>
      </c>
      <c r="N26" s="255">
        <f t="shared" si="6"/>
        <v>0.58666666666666667</v>
      </c>
    </row>
    <row r="27" spans="1:14" ht="17.25" customHeight="1">
      <c r="A27" s="167" t="s">
        <v>150</v>
      </c>
      <c r="B27" s="166"/>
      <c r="C27" s="166"/>
      <c r="D27" s="166"/>
      <c r="E27" s="166"/>
      <c r="F27" s="166"/>
      <c r="G27" s="166"/>
      <c r="H27" s="166">
        <v>115440000</v>
      </c>
      <c r="I27" s="155">
        <v>107440000</v>
      </c>
      <c r="J27" s="155">
        <v>23776112</v>
      </c>
      <c r="K27" s="173">
        <f t="shared" si="5"/>
        <v>115440000</v>
      </c>
      <c r="L27" s="155">
        <f t="shared" si="3"/>
        <v>107440000</v>
      </c>
      <c r="M27" s="155">
        <f t="shared" si="4"/>
        <v>23776112</v>
      </c>
      <c r="N27" s="255">
        <f t="shared" si="6"/>
        <v>0.22129664929262843</v>
      </c>
    </row>
    <row r="28" spans="1:14" ht="17.25" customHeight="1">
      <c r="A28" s="167" t="s">
        <v>149</v>
      </c>
      <c r="B28" s="166"/>
      <c r="C28" s="166"/>
      <c r="D28" s="166"/>
      <c r="E28" s="166"/>
      <c r="F28" s="166">
        <v>24824200</v>
      </c>
      <c r="G28" s="166">
        <v>21475000</v>
      </c>
      <c r="H28" s="166"/>
      <c r="I28" s="155">
        <v>1716728</v>
      </c>
      <c r="J28" s="155">
        <v>1403007</v>
      </c>
      <c r="K28" s="173">
        <f t="shared" si="5"/>
        <v>0</v>
      </c>
      <c r="L28" s="155">
        <f t="shared" si="3"/>
        <v>26540928</v>
      </c>
      <c r="M28" s="155">
        <f t="shared" si="4"/>
        <v>22878007</v>
      </c>
      <c r="N28" s="255">
        <f t="shared" si="6"/>
        <v>0.86198971641082034</v>
      </c>
    </row>
    <row r="29" spans="1:14" ht="17.25" customHeight="1">
      <c r="A29" s="167" t="s">
        <v>148</v>
      </c>
      <c r="B29" s="166"/>
      <c r="C29" s="166"/>
      <c r="D29" s="166"/>
      <c r="E29" s="166"/>
      <c r="F29" s="166"/>
      <c r="G29" s="166"/>
      <c r="H29" s="166">
        <v>1067000</v>
      </c>
      <c r="I29" s="155">
        <v>1067000</v>
      </c>
      <c r="J29" s="155">
        <v>533502</v>
      </c>
      <c r="K29" s="173">
        <f t="shared" si="5"/>
        <v>1067000</v>
      </c>
      <c r="L29" s="155">
        <f t="shared" si="3"/>
        <v>1067000</v>
      </c>
      <c r="M29" s="155">
        <f t="shared" si="4"/>
        <v>533502</v>
      </c>
      <c r="N29" s="255">
        <f t="shared" si="6"/>
        <v>0.5000018744142456</v>
      </c>
    </row>
    <row r="30" spans="1:14" ht="17.25" customHeight="1">
      <c r="A30" s="167" t="s">
        <v>147</v>
      </c>
      <c r="B30" s="166"/>
      <c r="C30" s="166"/>
      <c r="D30" s="166"/>
      <c r="E30" s="166"/>
      <c r="F30" s="166"/>
      <c r="G30" s="166"/>
      <c r="H30" s="166"/>
      <c r="I30" s="155"/>
      <c r="J30" s="155"/>
      <c r="K30" s="173">
        <f t="shared" si="5"/>
        <v>0</v>
      </c>
      <c r="L30" s="155">
        <f t="shared" si="3"/>
        <v>0</v>
      </c>
      <c r="M30" s="155">
        <f t="shared" si="4"/>
        <v>0</v>
      </c>
      <c r="N30" s="255"/>
    </row>
    <row r="31" spans="1:14" ht="19.5" customHeight="1">
      <c r="A31" s="167" t="s">
        <v>146</v>
      </c>
      <c r="B31" s="166"/>
      <c r="C31" s="166"/>
      <c r="D31" s="166"/>
      <c r="E31" s="166"/>
      <c r="F31" s="166"/>
      <c r="G31" s="166"/>
      <c r="H31" s="166"/>
      <c r="I31" s="155">
        <v>15300</v>
      </c>
      <c r="J31" s="155">
        <v>27200</v>
      </c>
      <c r="K31" s="173">
        <f t="shared" si="5"/>
        <v>0</v>
      </c>
      <c r="L31" s="155">
        <f t="shared" si="3"/>
        <v>15300</v>
      </c>
      <c r="M31" s="155">
        <f t="shared" si="4"/>
        <v>27200</v>
      </c>
      <c r="N31" s="255">
        <f>SUM(M31/L31)</f>
        <v>1.7777777777777777</v>
      </c>
    </row>
    <row r="32" spans="1:14" ht="22.5" customHeight="1">
      <c r="A32" s="167" t="s">
        <v>145</v>
      </c>
      <c r="B32" s="166"/>
      <c r="C32" s="166"/>
      <c r="D32" s="166"/>
      <c r="E32" s="166"/>
      <c r="F32" s="166"/>
      <c r="G32" s="166"/>
      <c r="H32" s="166"/>
      <c r="I32" s="155"/>
      <c r="J32" s="155"/>
      <c r="K32" s="173">
        <f t="shared" si="5"/>
        <v>0</v>
      </c>
      <c r="L32" s="155">
        <f t="shared" si="3"/>
        <v>0</v>
      </c>
      <c r="M32" s="155">
        <f t="shared" si="4"/>
        <v>0</v>
      </c>
      <c r="N32" s="255"/>
    </row>
    <row r="33" spans="1:14" ht="20.25" customHeight="1">
      <c r="A33" s="167" t="s">
        <v>144</v>
      </c>
      <c r="B33" s="166"/>
      <c r="C33" s="166"/>
      <c r="D33" s="166"/>
      <c r="E33" s="166"/>
      <c r="F33" s="166"/>
      <c r="G33" s="166"/>
      <c r="H33" s="166">
        <v>1080000</v>
      </c>
      <c r="I33" s="155">
        <v>900000</v>
      </c>
      <c r="J33" s="155"/>
      <c r="K33" s="173">
        <f t="shared" si="5"/>
        <v>1080000</v>
      </c>
      <c r="L33" s="155">
        <f t="shared" si="3"/>
        <v>900000</v>
      </c>
      <c r="M33" s="155">
        <f t="shared" si="4"/>
        <v>0</v>
      </c>
      <c r="N33" s="255">
        <f>SUM(M33/L33)</f>
        <v>0</v>
      </c>
    </row>
    <row r="34" spans="1:14" ht="20.25" customHeight="1">
      <c r="A34" s="167" t="s">
        <v>122</v>
      </c>
      <c r="B34" s="166"/>
      <c r="C34" s="166"/>
      <c r="D34" s="166"/>
      <c r="E34" s="166"/>
      <c r="F34" s="166">
        <v>22289967</v>
      </c>
      <c r="G34" s="166">
        <v>22375697</v>
      </c>
      <c r="H34" s="166"/>
      <c r="I34" s="155"/>
      <c r="J34" s="155"/>
      <c r="K34" s="173">
        <f t="shared" si="5"/>
        <v>0</v>
      </c>
      <c r="L34" s="155">
        <f t="shared" si="3"/>
        <v>22289967</v>
      </c>
      <c r="M34" s="155">
        <f t="shared" si="4"/>
        <v>22375697</v>
      </c>
      <c r="N34" s="255">
        <f>SUM(M34/L34)</f>
        <v>1.0038461250301538</v>
      </c>
    </row>
    <row r="35" spans="1:14" ht="21" customHeight="1">
      <c r="A35" s="167" t="s">
        <v>143</v>
      </c>
      <c r="B35" s="166"/>
      <c r="C35" s="166"/>
      <c r="D35" s="166"/>
      <c r="E35" s="166"/>
      <c r="F35" s="166"/>
      <c r="G35" s="166"/>
      <c r="H35" s="166"/>
      <c r="I35" s="155"/>
      <c r="J35" s="155"/>
      <c r="K35" s="173">
        <f t="shared" si="5"/>
        <v>0</v>
      </c>
      <c r="L35" s="155">
        <f t="shared" si="3"/>
        <v>0</v>
      </c>
      <c r="M35" s="155">
        <f t="shared" si="4"/>
        <v>0</v>
      </c>
      <c r="N35" s="255"/>
    </row>
    <row r="36" spans="1:14" ht="18" customHeight="1">
      <c r="A36" s="167" t="s">
        <v>142</v>
      </c>
      <c r="B36" s="166"/>
      <c r="C36" s="166"/>
      <c r="D36" s="166"/>
      <c r="E36" s="166"/>
      <c r="F36" s="166"/>
      <c r="G36" s="166"/>
      <c r="H36" s="166">
        <v>9300000</v>
      </c>
      <c r="I36" s="155">
        <v>10200000</v>
      </c>
      <c r="J36" s="155">
        <v>6015000</v>
      </c>
      <c r="K36" s="173">
        <f t="shared" si="5"/>
        <v>9300000</v>
      </c>
      <c r="L36" s="155">
        <f t="shared" si="3"/>
        <v>10200000</v>
      </c>
      <c r="M36" s="155">
        <f t="shared" si="4"/>
        <v>6015000</v>
      </c>
      <c r="N36" s="255">
        <f>SUM(M36/L36)</f>
        <v>0.58970588235294119</v>
      </c>
    </row>
    <row r="37" spans="1:14" ht="17.25" customHeight="1">
      <c r="A37" s="167" t="s">
        <v>141</v>
      </c>
      <c r="B37" s="166"/>
      <c r="C37" s="166"/>
      <c r="D37" s="166"/>
      <c r="E37" s="166"/>
      <c r="F37" s="166"/>
      <c r="G37" s="166"/>
      <c r="H37" s="166">
        <v>640000</v>
      </c>
      <c r="I37" s="155">
        <v>640000</v>
      </c>
      <c r="J37" s="155">
        <v>400000</v>
      </c>
      <c r="K37" s="173">
        <f t="shared" si="5"/>
        <v>640000</v>
      </c>
      <c r="L37" s="155">
        <f t="shared" si="3"/>
        <v>640000</v>
      </c>
      <c r="M37" s="155">
        <f t="shared" si="4"/>
        <v>400000</v>
      </c>
      <c r="N37" s="255">
        <f>SUM(M37/L37)</f>
        <v>0.625</v>
      </c>
    </row>
    <row r="38" spans="1:14" ht="21" customHeight="1">
      <c r="A38" s="177" t="s">
        <v>140</v>
      </c>
      <c r="B38" s="166"/>
      <c r="C38" s="166"/>
      <c r="D38" s="166"/>
      <c r="E38" s="166"/>
      <c r="F38" s="166">
        <v>58502064</v>
      </c>
      <c r="G38" s="166">
        <v>58502064</v>
      </c>
      <c r="H38" s="166">
        <v>8317243</v>
      </c>
      <c r="I38" s="155"/>
      <c r="J38" s="155"/>
      <c r="K38" s="173">
        <f t="shared" si="5"/>
        <v>8317243</v>
      </c>
      <c r="L38" s="155">
        <f t="shared" si="3"/>
        <v>58502064</v>
      </c>
      <c r="M38" s="155">
        <f t="shared" si="4"/>
        <v>58502064</v>
      </c>
      <c r="N38" s="255">
        <f>SUM(M38/L38)</f>
        <v>1</v>
      </c>
    </row>
    <row r="39" spans="1:14" ht="18" customHeight="1">
      <c r="A39" s="167" t="s">
        <v>139</v>
      </c>
      <c r="B39" s="166"/>
      <c r="C39" s="166"/>
      <c r="D39" s="166"/>
      <c r="E39" s="166"/>
      <c r="F39" s="166"/>
      <c r="G39" s="166"/>
      <c r="H39" s="166"/>
      <c r="I39" s="155"/>
      <c r="J39" s="155"/>
      <c r="K39" s="173">
        <f t="shared" si="5"/>
        <v>0</v>
      </c>
      <c r="L39" s="155">
        <f t="shared" si="3"/>
        <v>0</v>
      </c>
      <c r="M39" s="155">
        <f t="shared" si="4"/>
        <v>0</v>
      </c>
      <c r="N39" s="255"/>
    </row>
    <row r="40" spans="1:14" ht="18" customHeight="1">
      <c r="A40" s="167" t="s">
        <v>138</v>
      </c>
      <c r="B40" s="166"/>
      <c r="C40" s="166"/>
      <c r="D40" s="166"/>
      <c r="E40" s="166"/>
      <c r="F40" s="166"/>
      <c r="G40" s="166"/>
      <c r="H40" s="166">
        <v>3870000</v>
      </c>
      <c r="I40" s="155">
        <v>3870000</v>
      </c>
      <c r="J40" s="155">
        <v>4172760</v>
      </c>
      <c r="K40" s="173">
        <f t="shared" si="5"/>
        <v>3870000</v>
      </c>
      <c r="L40" s="155">
        <f t="shared" si="3"/>
        <v>3870000</v>
      </c>
      <c r="M40" s="155">
        <f t="shared" si="4"/>
        <v>4172760</v>
      </c>
      <c r="N40" s="255">
        <f>SUM(M40/L40)</f>
        <v>1.0782325581395349</v>
      </c>
    </row>
    <row r="41" spans="1:14" ht="17.25" customHeight="1">
      <c r="A41" s="167" t="s">
        <v>137</v>
      </c>
      <c r="B41" s="166"/>
      <c r="C41" s="166"/>
      <c r="D41" s="166"/>
      <c r="E41" s="166"/>
      <c r="F41" s="166"/>
      <c r="G41" s="166"/>
      <c r="H41" s="166"/>
      <c r="I41" s="155"/>
      <c r="J41" s="155"/>
      <c r="K41" s="173">
        <f t="shared" si="5"/>
        <v>0</v>
      </c>
      <c r="L41" s="155">
        <f t="shared" si="3"/>
        <v>0</v>
      </c>
      <c r="M41" s="155">
        <f t="shared" si="4"/>
        <v>0</v>
      </c>
      <c r="N41" s="255"/>
    </row>
    <row r="42" spans="1:14" ht="17.25" customHeight="1">
      <c r="A42" s="167" t="s">
        <v>136</v>
      </c>
      <c r="B42" s="166"/>
      <c r="C42" s="166"/>
      <c r="D42" s="166"/>
      <c r="E42" s="166"/>
      <c r="F42" s="166"/>
      <c r="G42" s="166"/>
      <c r="H42" s="166">
        <v>10950000</v>
      </c>
      <c r="I42" s="155">
        <v>14721763</v>
      </c>
      <c r="J42" s="155">
        <v>2513500</v>
      </c>
      <c r="K42" s="173">
        <f t="shared" si="5"/>
        <v>10950000</v>
      </c>
      <c r="L42" s="155">
        <f t="shared" si="3"/>
        <v>14721763</v>
      </c>
      <c r="M42" s="155">
        <f t="shared" si="4"/>
        <v>2513500</v>
      </c>
      <c r="N42" s="255">
        <f t="shared" ref="N42:N48" si="7">SUM(M42/L42)</f>
        <v>0.17073362748741439</v>
      </c>
    </row>
    <row r="43" spans="1:14" ht="30.75" customHeight="1">
      <c r="A43" s="167" t="s">
        <v>135</v>
      </c>
      <c r="B43" s="166"/>
      <c r="C43" s="166"/>
      <c r="D43" s="166"/>
      <c r="E43" s="166"/>
      <c r="F43" s="166"/>
      <c r="G43" s="166"/>
      <c r="H43" s="166">
        <v>120000</v>
      </c>
      <c r="I43" s="155">
        <v>212365</v>
      </c>
      <c r="J43" s="178">
        <v>6310</v>
      </c>
      <c r="K43" s="173">
        <f t="shared" si="5"/>
        <v>120000</v>
      </c>
      <c r="L43" s="155">
        <f t="shared" si="3"/>
        <v>212365</v>
      </c>
      <c r="M43" s="155">
        <f t="shared" si="4"/>
        <v>6310</v>
      </c>
      <c r="N43" s="255">
        <f t="shared" si="7"/>
        <v>2.9712994137452028E-2</v>
      </c>
    </row>
    <row r="44" spans="1:14" ht="17.25" customHeight="1">
      <c r="A44" s="167" t="s">
        <v>134</v>
      </c>
      <c r="B44" s="166"/>
      <c r="C44" s="166"/>
      <c r="D44" s="166"/>
      <c r="E44" s="166"/>
      <c r="F44" s="166"/>
      <c r="G44" s="166"/>
      <c r="H44" s="166">
        <v>28000000</v>
      </c>
      <c r="I44" s="155">
        <v>38400000</v>
      </c>
      <c r="J44" s="155">
        <v>19299237</v>
      </c>
      <c r="K44" s="173">
        <f t="shared" si="5"/>
        <v>28000000</v>
      </c>
      <c r="L44" s="155">
        <f t="shared" si="3"/>
        <v>38400000</v>
      </c>
      <c r="M44" s="155">
        <f t="shared" si="4"/>
        <v>19299237</v>
      </c>
      <c r="N44" s="255">
        <f t="shared" si="7"/>
        <v>0.50258429687499995</v>
      </c>
    </row>
    <row r="45" spans="1:14" ht="17.25" customHeight="1">
      <c r="A45" s="167" t="s">
        <v>133</v>
      </c>
      <c r="B45" s="166"/>
      <c r="C45" s="166"/>
      <c r="D45" s="166"/>
      <c r="E45" s="166"/>
      <c r="F45" s="166"/>
      <c r="G45" s="166"/>
      <c r="H45" s="166">
        <v>30800000</v>
      </c>
      <c r="I45" s="155">
        <v>30671500</v>
      </c>
      <c r="J45" s="155">
        <v>14240344</v>
      </c>
      <c r="K45" s="173">
        <f t="shared" si="5"/>
        <v>30800000</v>
      </c>
      <c r="L45" s="155">
        <f t="shared" si="3"/>
        <v>30671500</v>
      </c>
      <c r="M45" s="155">
        <f t="shared" si="4"/>
        <v>14240344</v>
      </c>
      <c r="N45" s="255">
        <f t="shared" si="7"/>
        <v>0.46428586798819749</v>
      </c>
    </row>
    <row r="46" spans="1:14" ht="32.25" customHeight="1">
      <c r="A46" s="167" t="s">
        <v>132</v>
      </c>
      <c r="B46" s="166"/>
      <c r="C46" s="166"/>
      <c r="D46" s="166"/>
      <c r="E46" s="166"/>
      <c r="F46" s="166"/>
      <c r="G46" s="166"/>
      <c r="H46" s="166">
        <v>2600000</v>
      </c>
      <c r="I46" s="155">
        <v>2600000</v>
      </c>
      <c r="J46" s="155">
        <v>1522664</v>
      </c>
      <c r="K46" s="173">
        <f t="shared" si="5"/>
        <v>2600000</v>
      </c>
      <c r="L46" s="155">
        <f t="shared" si="3"/>
        <v>2600000</v>
      </c>
      <c r="M46" s="155">
        <f t="shared" si="4"/>
        <v>1522664</v>
      </c>
      <c r="N46" s="255">
        <f t="shared" si="7"/>
        <v>0.58564000000000005</v>
      </c>
    </row>
    <row r="47" spans="1:14" ht="17.25" customHeight="1">
      <c r="A47" s="167" t="s">
        <v>197</v>
      </c>
      <c r="B47" s="166"/>
      <c r="C47" s="166"/>
      <c r="D47" s="166"/>
      <c r="E47" s="166"/>
      <c r="F47" s="166"/>
      <c r="G47" s="166"/>
      <c r="H47" s="166">
        <v>70000000</v>
      </c>
      <c r="I47" s="155">
        <v>71350164</v>
      </c>
      <c r="J47" s="155">
        <v>41483969</v>
      </c>
      <c r="K47" s="173">
        <f t="shared" si="5"/>
        <v>70000000</v>
      </c>
      <c r="L47" s="155">
        <f t="shared" si="3"/>
        <v>71350164</v>
      </c>
      <c r="M47" s="155">
        <f t="shared" si="4"/>
        <v>41483969</v>
      </c>
      <c r="N47" s="255">
        <f t="shared" si="7"/>
        <v>0.58141378623880946</v>
      </c>
    </row>
    <row r="48" spans="1:14" ht="17.25" customHeight="1">
      <c r="A48" s="167" t="s">
        <v>131</v>
      </c>
      <c r="B48" s="166"/>
      <c r="C48" s="166"/>
      <c r="D48" s="166"/>
      <c r="E48" s="166"/>
      <c r="F48" s="155"/>
      <c r="G48" s="155"/>
      <c r="H48" s="166"/>
      <c r="I48" s="155">
        <v>884650</v>
      </c>
      <c r="J48" s="155">
        <v>1591266</v>
      </c>
      <c r="K48" s="173">
        <f t="shared" si="5"/>
        <v>0</v>
      </c>
      <c r="L48" s="155">
        <f t="shared" si="3"/>
        <v>884650</v>
      </c>
      <c r="M48" s="155">
        <f t="shared" si="4"/>
        <v>1591266</v>
      </c>
      <c r="N48" s="255">
        <f t="shared" si="7"/>
        <v>1.7987520488328717</v>
      </c>
    </row>
    <row r="49" spans="1:14" ht="17.25" customHeight="1">
      <c r="A49" s="167" t="s">
        <v>130</v>
      </c>
      <c r="B49" s="166"/>
      <c r="C49" s="166"/>
      <c r="D49" s="166"/>
      <c r="E49" s="166"/>
      <c r="F49" s="155"/>
      <c r="G49" s="155"/>
      <c r="H49" s="166"/>
      <c r="I49" s="155"/>
      <c r="J49" s="155"/>
      <c r="K49" s="173">
        <f t="shared" si="5"/>
        <v>0</v>
      </c>
      <c r="L49" s="155">
        <f t="shared" si="3"/>
        <v>0</v>
      </c>
      <c r="M49" s="155">
        <f t="shared" si="4"/>
        <v>0</v>
      </c>
      <c r="N49" s="255"/>
    </row>
    <row r="50" spans="1:14" ht="18.75" customHeight="1">
      <c r="A50" s="167" t="s">
        <v>129</v>
      </c>
      <c r="B50" s="166">
        <v>118090000</v>
      </c>
      <c r="C50" s="166">
        <v>118090000</v>
      </c>
      <c r="D50" s="166">
        <v>37729569</v>
      </c>
      <c r="E50" s="166"/>
      <c r="F50" s="166"/>
      <c r="G50" s="166"/>
      <c r="H50" s="166"/>
      <c r="I50" s="155"/>
      <c r="J50" s="155"/>
      <c r="K50" s="173">
        <f t="shared" si="5"/>
        <v>118090000</v>
      </c>
      <c r="L50" s="155">
        <f t="shared" si="3"/>
        <v>118090000</v>
      </c>
      <c r="M50" s="155">
        <f t="shared" si="4"/>
        <v>37729569</v>
      </c>
      <c r="N50" s="255">
        <f>SUM(M50/L50)</f>
        <v>0.31949842493013803</v>
      </c>
    </row>
    <row r="51" spans="1:14" ht="32.25" customHeight="1">
      <c r="A51" s="167" t="s">
        <v>128</v>
      </c>
      <c r="B51" s="166"/>
      <c r="C51" s="166"/>
      <c r="D51" s="166"/>
      <c r="E51" s="166"/>
      <c r="F51" s="166"/>
      <c r="G51" s="166"/>
      <c r="H51" s="166"/>
      <c r="I51" s="155"/>
      <c r="J51" s="155"/>
      <c r="K51" s="173">
        <f t="shared" si="5"/>
        <v>0</v>
      </c>
      <c r="L51" s="155">
        <f t="shared" si="3"/>
        <v>0</v>
      </c>
      <c r="M51" s="155">
        <f t="shared" si="4"/>
        <v>0</v>
      </c>
      <c r="N51" s="255"/>
    </row>
    <row r="52" spans="1:14" ht="17.25" customHeight="1">
      <c r="A52" s="177" t="s">
        <v>127</v>
      </c>
      <c r="B52" s="166"/>
      <c r="C52" s="166">
        <v>190072168</v>
      </c>
      <c r="D52" s="166">
        <v>190072168</v>
      </c>
      <c r="E52" s="166"/>
      <c r="F52" s="166"/>
      <c r="G52" s="166"/>
      <c r="H52" s="166"/>
      <c r="I52" s="155"/>
      <c r="J52" s="155"/>
      <c r="K52" s="173">
        <f t="shared" si="5"/>
        <v>0</v>
      </c>
      <c r="L52" s="155">
        <f t="shared" si="3"/>
        <v>190072168</v>
      </c>
      <c r="M52" s="155">
        <f t="shared" si="4"/>
        <v>190072168</v>
      </c>
      <c r="N52" s="255">
        <f>SUM(M52/L52)</f>
        <v>1</v>
      </c>
    </row>
    <row r="53" spans="1:14" ht="17.25" customHeight="1">
      <c r="A53" s="167" t="s">
        <v>126</v>
      </c>
      <c r="B53" s="166"/>
      <c r="C53" s="166"/>
      <c r="D53" s="166"/>
      <c r="E53" s="166"/>
      <c r="F53" s="166"/>
      <c r="G53" s="166"/>
      <c r="H53" s="166">
        <v>5308154</v>
      </c>
      <c r="I53" s="155">
        <v>5308154</v>
      </c>
      <c r="J53" s="155">
        <v>2239635</v>
      </c>
      <c r="K53" s="173">
        <f t="shared" si="5"/>
        <v>5308154</v>
      </c>
      <c r="L53" s="155">
        <f t="shared" si="3"/>
        <v>5308154</v>
      </c>
      <c r="M53" s="155">
        <f t="shared" si="4"/>
        <v>2239635</v>
      </c>
      <c r="N53" s="255">
        <f>SUM(M53/L53)</f>
        <v>0.42192351616023199</v>
      </c>
    </row>
    <row r="54" spans="1:14" ht="17.25" customHeight="1">
      <c r="A54" s="167" t="s">
        <v>125</v>
      </c>
      <c r="B54" s="166"/>
      <c r="C54" s="166"/>
      <c r="D54" s="166"/>
      <c r="E54" s="166"/>
      <c r="F54" s="166"/>
      <c r="G54" s="166"/>
      <c r="H54" s="166">
        <v>2300000</v>
      </c>
      <c r="I54" s="155">
        <v>2300000</v>
      </c>
      <c r="J54" s="155">
        <v>1306935</v>
      </c>
      <c r="K54" s="173">
        <f t="shared" si="5"/>
        <v>2300000</v>
      </c>
      <c r="L54" s="155">
        <f t="shared" si="3"/>
        <v>2300000</v>
      </c>
      <c r="M54" s="155">
        <f t="shared" si="4"/>
        <v>1306935</v>
      </c>
      <c r="N54" s="255">
        <f>SUM(M54/L54)</f>
        <v>0.56823260869565217</v>
      </c>
    </row>
    <row r="55" spans="1:14" ht="17.25" customHeight="1">
      <c r="A55" s="176" t="s">
        <v>124</v>
      </c>
      <c r="B55" s="166"/>
      <c r="C55" s="166"/>
      <c r="D55" s="166"/>
      <c r="E55" s="166"/>
      <c r="F55" s="166"/>
      <c r="G55" s="166"/>
      <c r="H55" s="166">
        <v>831600</v>
      </c>
      <c r="I55" s="155"/>
      <c r="J55" s="155"/>
      <c r="K55" s="173">
        <f t="shared" si="5"/>
        <v>831600</v>
      </c>
      <c r="L55" s="155">
        <f t="shared" si="3"/>
        <v>0</v>
      </c>
      <c r="M55" s="155">
        <f t="shared" si="4"/>
        <v>0</v>
      </c>
      <c r="N55" s="255"/>
    </row>
    <row r="56" spans="1:14" ht="17.25" customHeight="1">
      <c r="A56" s="176" t="s">
        <v>123</v>
      </c>
      <c r="B56" s="166"/>
      <c r="C56" s="166"/>
      <c r="D56" s="166"/>
      <c r="E56" s="166"/>
      <c r="F56" s="166"/>
      <c r="G56" s="166"/>
      <c r="H56" s="166"/>
      <c r="I56" s="155"/>
      <c r="J56" s="155"/>
      <c r="K56" s="173">
        <f t="shared" si="5"/>
        <v>0</v>
      </c>
      <c r="L56" s="155">
        <f t="shared" si="3"/>
        <v>0</v>
      </c>
      <c r="M56" s="155">
        <f t="shared" si="4"/>
        <v>0</v>
      </c>
      <c r="N56" s="255"/>
    </row>
    <row r="57" spans="1:14" ht="17.25" customHeight="1">
      <c r="A57" s="167" t="s">
        <v>122</v>
      </c>
      <c r="B57" s="166"/>
      <c r="C57" s="166"/>
      <c r="D57" s="166"/>
      <c r="E57" s="166"/>
      <c r="F57" s="166"/>
      <c r="G57" s="166"/>
      <c r="H57" s="166"/>
      <c r="I57" s="155"/>
      <c r="J57" s="155"/>
      <c r="K57" s="173">
        <f t="shared" si="5"/>
        <v>0</v>
      </c>
      <c r="L57" s="155">
        <f t="shared" si="3"/>
        <v>0</v>
      </c>
      <c r="M57" s="155">
        <f t="shared" si="4"/>
        <v>0</v>
      </c>
      <c r="N57" s="255"/>
    </row>
    <row r="58" spans="1:14" ht="17.25" customHeight="1">
      <c r="A58" s="167" t="s">
        <v>121</v>
      </c>
      <c r="B58" s="175"/>
      <c r="C58" s="166"/>
      <c r="D58" s="166"/>
      <c r="E58" s="175"/>
      <c r="F58" s="166"/>
      <c r="G58" s="166"/>
      <c r="H58" s="175">
        <v>163584691</v>
      </c>
      <c r="I58" s="155">
        <v>163584691</v>
      </c>
      <c r="J58" s="155">
        <v>85064038</v>
      </c>
      <c r="K58" s="173">
        <f t="shared" si="5"/>
        <v>163584691</v>
      </c>
      <c r="L58" s="155">
        <f t="shared" si="3"/>
        <v>163584691</v>
      </c>
      <c r="M58" s="155">
        <f t="shared" si="4"/>
        <v>85064038</v>
      </c>
      <c r="N58" s="255">
        <f>SUM(M58/L58)</f>
        <v>0.51999999193078528</v>
      </c>
    </row>
    <row r="59" spans="1:14" ht="17.25" customHeight="1">
      <c r="A59" s="167" t="s">
        <v>120</v>
      </c>
      <c r="B59" s="166">
        <v>200000000</v>
      </c>
      <c r="C59" s="166">
        <v>200000000</v>
      </c>
      <c r="E59" s="174"/>
      <c r="F59" s="166"/>
      <c r="G59" s="166"/>
      <c r="H59" s="174"/>
      <c r="I59" s="155"/>
      <c r="J59" s="155"/>
      <c r="K59" s="173">
        <f t="shared" si="5"/>
        <v>200000000</v>
      </c>
      <c r="L59" s="155">
        <f t="shared" si="3"/>
        <v>200000000</v>
      </c>
      <c r="M59" s="155">
        <f t="shared" si="4"/>
        <v>0</v>
      </c>
      <c r="N59" s="255">
        <f>SUM(M59/L59)</f>
        <v>0</v>
      </c>
    </row>
    <row r="60" spans="1:14" s="172" customFormat="1" ht="17.25" customHeight="1">
      <c r="A60" s="165" t="s">
        <v>119</v>
      </c>
      <c r="B60" s="160">
        <f t="shared" ref="B60:J60" si="8">SUM(B14:B59)</f>
        <v>2952414592</v>
      </c>
      <c r="C60" s="160">
        <f t="shared" si="8"/>
        <v>3211403168</v>
      </c>
      <c r="D60" s="160">
        <f t="shared" si="8"/>
        <v>1701830879</v>
      </c>
      <c r="E60" s="160">
        <f t="shared" si="8"/>
        <v>42000000</v>
      </c>
      <c r="F60" s="160">
        <f t="shared" si="8"/>
        <v>197471259</v>
      </c>
      <c r="G60" s="160">
        <f t="shared" si="8"/>
        <v>153736988</v>
      </c>
      <c r="H60" s="160">
        <f t="shared" si="8"/>
        <v>565103666</v>
      </c>
      <c r="I60" s="160">
        <f t="shared" si="8"/>
        <v>763722245</v>
      </c>
      <c r="J60" s="160">
        <f t="shared" si="8"/>
        <v>439401317</v>
      </c>
      <c r="K60" s="160">
        <f>SUM(K14:K59)</f>
        <v>3559518258</v>
      </c>
      <c r="L60" s="160">
        <f>SUM(L14:L59)</f>
        <v>4172596672</v>
      </c>
      <c r="M60" s="160">
        <f>SUM(M14:M59)</f>
        <v>2294969184</v>
      </c>
      <c r="N60" s="255">
        <f>SUM(M60/L60)</f>
        <v>0.55000982946669041</v>
      </c>
    </row>
    <row r="61" spans="1:14" ht="17.25" customHeight="1">
      <c r="A61" s="171" t="s">
        <v>118</v>
      </c>
      <c r="B61" s="166"/>
      <c r="C61" s="166"/>
      <c r="D61" s="166"/>
      <c r="E61" s="166"/>
      <c r="F61" s="166"/>
      <c r="G61" s="166"/>
      <c r="H61" s="166"/>
      <c r="I61" s="155"/>
      <c r="J61" s="155"/>
      <c r="K61" s="160"/>
      <c r="L61" s="155"/>
      <c r="M61" s="155"/>
      <c r="N61" s="255"/>
    </row>
    <row r="62" spans="1:14" ht="31.5" customHeight="1">
      <c r="A62" s="167" t="s">
        <v>117</v>
      </c>
      <c r="B62" s="166">
        <v>4100000</v>
      </c>
      <c r="C62" s="166">
        <v>5875442</v>
      </c>
      <c r="D62" s="166">
        <v>4091094</v>
      </c>
      <c r="E62" s="170">
        <v>17657200</v>
      </c>
      <c r="F62" s="166">
        <v>17657200</v>
      </c>
      <c r="G62" s="166">
        <v>11653600</v>
      </c>
      <c r="H62" s="166">
        <v>302135067</v>
      </c>
      <c r="I62" s="169">
        <v>302135067</v>
      </c>
      <c r="J62" s="169">
        <v>154129800</v>
      </c>
      <c r="K62" s="160">
        <f t="shared" ref="K62:K71" si="9">SUM(B62,E62,H62)</f>
        <v>323892267</v>
      </c>
      <c r="L62" s="169">
        <f t="shared" ref="L62:M68" si="10">SUM(C62+F62+I62)</f>
        <v>325667709</v>
      </c>
      <c r="M62" s="169">
        <f t="shared" si="10"/>
        <v>169874494</v>
      </c>
      <c r="N62" s="255">
        <f>SUM(M62/L62)</f>
        <v>0.52161908996633133</v>
      </c>
    </row>
    <row r="63" spans="1:14" ht="24" customHeight="1">
      <c r="A63" s="167" t="s">
        <v>116</v>
      </c>
      <c r="B63" s="168"/>
      <c r="C63" s="168"/>
      <c r="D63" s="168"/>
      <c r="E63" s="168"/>
      <c r="F63" s="166"/>
      <c r="G63" s="166"/>
      <c r="H63" s="168"/>
      <c r="I63" s="155"/>
      <c r="J63" s="155"/>
      <c r="K63" s="160">
        <f t="shared" si="9"/>
        <v>0</v>
      </c>
      <c r="L63" s="155">
        <f t="shared" si="10"/>
        <v>0</v>
      </c>
      <c r="M63" s="155">
        <f t="shared" si="10"/>
        <v>0</v>
      </c>
      <c r="N63" s="255"/>
    </row>
    <row r="64" spans="1:14" s="152" customFormat="1" ht="17.25" customHeight="1">
      <c r="A64" s="167" t="s">
        <v>115</v>
      </c>
      <c r="B64" s="166"/>
      <c r="C64" s="166"/>
      <c r="D64" s="166"/>
      <c r="E64" s="166"/>
      <c r="F64" s="166"/>
      <c r="G64" s="166"/>
      <c r="H64" s="166"/>
      <c r="I64" s="155"/>
      <c r="J64" s="155"/>
      <c r="K64" s="160">
        <f t="shared" si="9"/>
        <v>0</v>
      </c>
      <c r="L64" s="155">
        <f t="shared" si="10"/>
        <v>0</v>
      </c>
      <c r="M64" s="155">
        <f t="shared" si="10"/>
        <v>0</v>
      </c>
      <c r="N64" s="255"/>
    </row>
    <row r="65" spans="1:14" s="152" customFormat="1" ht="17.25" customHeight="1">
      <c r="A65" s="167" t="s">
        <v>114</v>
      </c>
      <c r="B65" s="166"/>
      <c r="C65" s="166"/>
      <c r="D65" s="166"/>
      <c r="E65" s="166"/>
      <c r="F65" s="166"/>
      <c r="G65" s="166"/>
      <c r="H65" s="166"/>
      <c r="I65" s="155"/>
      <c r="J65" s="155"/>
      <c r="K65" s="160">
        <f t="shared" si="9"/>
        <v>0</v>
      </c>
      <c r="L65" s="155">
        <f t="shared" si="10"/>
        <v>0</v>
      </c>
      <c r="M65" s="155">
        <f t="shared" si="10"/>
        <v>0</v>
      </c>
      <c r="N65" s="255"/>
    </row>
    <row r="66" spans="1:14" s="152" customFormat="1" ht="17.25" customHeight="1">
      <c r="A66" s="167" t="s">
        <v>113</v>
      </c>
      <c r="B66" s="166"/>
      <c r="C66" s="166"/>
      <c r="D66" s="166"/>
      <c r="E66" s="166"/>
      <c r="F66" s="166">
        <v>529880</v>
      </c>
      <c r="G66" s="166">
        <v>529880</v>
      </c>
      <c r="H66" s="166"/>
      <c r="I66" s="155"/>
      <c r="J66" s="155">
        <v>110228</v>
      </c>
      <c r="K66" s="160">
        <f t="shared" si="9"/>
        <v>0</v>
      </c>
      <c r="L66" s="155">
        <f t="shared" si="10"/>
        <v>529880</v>
      </c>
      <c r="M66" s="155">
        <f t="shared" si="10"/>
        <v>640108</v>
      </c>
      <c r="N66" s="255">
        <f>SUM(M66/L66)</f>
        <v>1.2080244583679323</v>
      </c>
    </row>
    <row r="67" spans="1:14" ht="17.25" customHeight="1">
      <c r="A67" s="167" t="s">
        <v>112</v>
      </c>
      <c r="B67" s="166"/>
      <c r="C67" s="166"/>
      <c r="D67" s="166"/>
      <c r="E67" s="166"/>
      <c r="F67" s="166"/>
      <c r="G67" s="166"/>
      <c r="H67" s="166"/>
      <c r="I67" s="155"/>
      <c r="J67" s="155"/>
      <c r="K67" s="160">
        <f t="shared" si="9"/>
        <v>0</v>
      </c>
      <c r="L67" s="155">
        <f t="shared" si="10"/>
        <v>0</v>
      </c>
      <c r="M67" s="155">
        <f t="shared" si="10"/>
        <v>0</v>
      </c>
      <c r="N67" s="255"/>
    </row>
    <row r="68" spans="1:14" ht="17.25" customHeight="1">
      <c r="A68" s="167" t="s">
        <v>111</v>
      </c>
      <c r="B68" s="166"/>
      <c r="C68" s="166"/>
      <c r="D68" s="166"/>
      <c r="E68" s="166"/>
      <c r="F68" s="166"/>
      <c r="G68" s="166"/>
      <c r="H68" s="166"/>
      <c r="I68" s="155"/>
      <c r="J68" s="155"/>
      <c r="K68" s="160">
        <f t="shared" si="9"/>
        <v>0</v>
      </c>
      <c r="L68" s="155">
        <f t="shared" si="10"/>
        <v>0</v>
      </c>
      <c r="M68" s="155">
        <f t="shared" si="10"/>
        <v>0</v>
      </c>
      <c r="N68" s="255"/>
    </row>
    <row r="69" spans="1:14" s="163" customFormat="1" ht="17.25" customHeight="1">
      <c r="A69" s="165" t="s">
        <v>110</v>
      </c>
      <c r="B69" s="164">
        <f t="shared" ref="B69:J69" si="11">SUM(B62:B68)</f>
        <v>4100000</v>
      </c>
      <c r="C69" s="164">
        <f t="shared" si="11"/>
        <v>5875442</v>
      </c>
      <c r="D69" s="164">
        <f t="shared" si="11"/>
        <v>4091094</v>
      </c>
      <c r="E69" s="164">
        <f t="shared" si="11"/>
        <v>17657200</v>
      </c>
      <c r="F69" s="164">
        <f t="shared" si="11"/>
        <v>18187080</v>
      </c>
      <c r="G69" s="164">
        <f t="shared" si="11"/>
        <v>12183480</v>
      </c>
      <c r="H69" s="164">
        <f t="shared" si="11"/>
        <v>302135067</v>
      </c>
      <c r="I69" s="164">
        <f t="shared" si="11"/>
        <v>302135067</v>
      </c>
      <c r="J69" s="164">
        <f t="shared" si="11"/>
        <v>154240028</v>
      </c>
      <c r="K69" s="160">
        <f t="shared" si="9"/>
        <v>323892267</v>
      </c>
      <c r="L69" s="257">
        <f>SUM(L62:L68)</f>
        <v>326197589</v>
      </c>
      <c r="M69" s="257">
        <f>SUM(M62:M68)</f>
        <v>170514602</v>
      </c>
      <c r="N69" s="255">
        <f>SUM(M69/L69)</f>
        <v>0.5227340966030255</v>
      </c>
    </row>
    <row r="70" spans="1:14" s="152" customFormat="1" ht="23.25" customHeight="1">
      <c r="A70" s="162" t="s">
        <v>109</v>
      </c>
      <c r="B70" s="155">
        <v>38128000</v>
      </c>
      <c r="C70" s="155">
        <v>39294900</v>
      </c>
      <c r="D70" s="155">
        <v>18098640</v>
      </c>
      <c r="E70" s="155">
        <v>20000000</v>
      </c>
      <c r="F70" s="155">
        <v>20000000</v>
      </c>
      <c r="G70" s="155">
        <v>20000000</v>
      </c>
      <c r="H70" s="155"/>
      <c r="I70" s="155"/>
      <c r="J70" s="155"/>
      <c r="K70" s="160">
        <f t="shared" si="9"/>
        <v>58128000</v>
      </c>
      <c r="L70" s="256">
        <f>SUM(C70+F70+I70)</f>
        <v>59294900</v>
      </c>
      <c r="M70" s="256">
        <f>SUM(D70+G70+J70)</f>
        <v>38098640</v>
      </c>
      <c r="N70" s="255">
        <f>SUM(M70/L70)</f>
        <v>0.6425281095001425</v>
      </c>
    </row>
    <row r="71" spans="1:14" s="152" customFormat="1" ht="17.25" customHeight="1">
      <c r="A71" s="157" t="s">
        <v>108</v>
      </c>
      <c r="B71" s="156">
        <f t="shared" ref="B71:J71" si="12">SUM(B12+B60+B69+B70)</f>
        <v>3361798890</v>
      </c>
      <c r="C71" s="156">
        <f t="shared" si="12"/>
        <v>3744039022</v>
      </c>
      <c r="D71" s="156">
        <f t="shared" si="12"/>
        <v>2005627825</v>
      </c>
      <c r="E71" s="156">
        <f t="shared" si="12"/>
        <v>478156507</v>
      </c>
      <c r="F71" s="156">
        <f t="shared" si="12"/>
        <v>684392781</v>
      </c>
      <c r="G71" s="156">
        <f t="shared" si="12"/>
        <v>449788901</v>
      </c>
      <c r="H71" s="156">
        <f t="shared" si="12"/>
        <v>2208824592</v>
      </c>
      <c r="I71" s="156">
        <f t="shared" si="12"/>
        <v>2458536293</v>
      </c>
      <c r="J71" s="156">
        <f t="shared" si="12"/>
        <v>1333802129</v>
      </c>
      <c r="K71" s="160">
        <f t="shared" si="9"/>
        <v>6048779989</v>
      </c>
      <c r="L71" s="156">
        <f>SUM(L12+L60+L69+L70)</f>
        <v>6886968096</v>
      </c>
      <c r="M71" s="156">
        <f>SUM(M12+M60+M69+M70)</f>
        <v>3789218855</v>
      </c>
      <c r="N71" s="255">
        <f>SUM(M71/L71)</f>
        <v>0.55020130806193301</v>
      </c>
    </row>
    <row r="72" spans="1:14" s="158" customFormat="1" ht="17.25" customHeight="1">
      <c r="A72" s="161" t="s">
        <v>107</v>
      </c>
      <c r="B72" s="159"/>
      <c r="C72" s="159"/>
      <c r="D72" s="159"/>
      <c r="E72" s="159"/>
      <c r="F72" s="159"/>
      <c r="G72" s="159"/>
      <c r="H72" s="159"/>
      <c r="I72" s="159"/>
      <c r="J72" s="159"/>
      <c r="K72" s="160">
        <v>-2208824592</v>
      </c>
      <c r="L72" s="159">
        <f>-SUM(I71)</f>
        <v>-2458536293</v>
      </c>
      <c r="M72" s="159">
        <f>-SUM(J71)</f>
        <v>-1333802129</v>
      </c>
      <c r="N72" s="255">
        <f>SUM(M72/L72)</f>
        <v>0.542518787620761</v>
      </c>
    </row>
    <row r="73" spans="1:14" s="152" customFormat="1" ht="17.25" customHeight="1">
      <c r="A73" s="157" t="s">
        <v>106</v>
      </c>
      <c r="B73" s="156">
        <f t="shared" ref="B73:M73" si="13">SUM(B71:B72)</f>
        <v>3361798890</v>
      </c>
      <c r="C73" s="156">
        <f t="shared" si="13"/>
        <v>3744039022</v>
      </c>
      <c r="D73" s="156">
        <f t="shared" si="13"/>
        <v>2005627825</v>
      </c>
      <c r="E73" s="156">
        <f t="shared" si="13"/>
        <v>478156507</v>
      </c>
      <c r="F73" s="156">
        <f t="shared" si="13"/>
        <v>684392781</v>
      </c>
      <c r="G73" s="156">
        <f t="shared" si="13"/>
        <v>449788901</v>
      </c>
      <c r="H73" s="156">
        <f t="shared" si="13"/>
        <v>2208824592</v>
      </c>
      <c r="I73" s="156">
        <f t="shared" si="13"/>
        <v>2458536293</v>
      </c>
      <c r="J73" s="156">
        <f t="shared" si="13"/>
        <v>1333802129</v>
      </c>
      <c r="K73" s="156">
        <f t="shared" si="13"/>
        <v>3839955397</v>
      </c>
      <c r="L73" s="156">
        <f t="shared" si="13"/>
        <v>4428431803</v>
      </c>
      <c r="M73" s="156">
        <f t="shared" si="13"/>
        <v>2455416726</v>
      </c>
      <c r="N73" s="255">
        <f>SUM(M73/L73)</f>
        <v>0.55446641954305376</v>
      </c>
    </row>
    <row r="74" spans="1:14" s="152" customFormat="1" ht="17.25" customHeight="1">
      <c r="A74" s="153"/>
      <c r="B74" s="151"/>
      <c r="C74" s="151"/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1"/>
    </row>
    <row r="75" spans="1:14" s="152" customFormat="1" ht="34.5" customHeight="1">
      <c r="A75" s="154"/>
      <c r="B75" s="151"/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</row>
    <row r="76" spans="1:14" s="152" customFormat="1" ht="17.25" customHeight="1">
      <c r="A76" s="153"/>
      <c r="B76" s="151"/>
      <c r="C76" s="151"/>
      <c r="D76" s="151"/>
      <c r="E76" s="151"/>
      <c r="F76" s="151"/>
      <c r="G76" s="151"/>
      <c r="H76" s="151"/>
      <c r="I76" s="151"/>
      <c r="J76" s="151"/>
      <c r="K76" s="151"/>
      <c r="L76" s="151"/>
      <c r="M76" s="151"/>
      <c r="N76" s="151"/>
    </row>
    <row r="77" spans="1:14" s="152" customFormat="1" ht="17.25" customHeight="1">
      <c r="A77" s="153"/>
      <c r="B77" s="151"/>
      <c r="C77" s="151"/>
      <c r="D77" s="151"/>
      <c r="E77" s="151"/>
      <c r="F77" s="151"/>
      <c r="G77" s="151"/>
      <c r="H77" s="151"/>
      <c r="I77" s="151"/>
      <c r="J77" s="151"/>
      <c r="K77" s="151"/>
      <c r="L77" s="151"/>
      <c r="M77" s="151"/>
      <c r="N77" s="151"/>
    </row>
    <row r="78" spans="1:14" s="152" customFormat="1" ht="17.25" customHeight="1">
      <c r="A78" s="153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</row>
    <row r="79" spans="1:14" s="152" customFormat="1" ht="17.25" customHeight="1">
      <c r="A79" s="153"/>
      <c r="B79" s="151"/>
      <c r="C79" s="151"/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</row>
    <row r="80" spans="1:14" s="152" customFormat="1" ht="17.25" customHeight="1">
      <c r="A80" s="153"/>
      <c r="B80" s="151"/>
      <c r="C80" s="151"/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51"/>
    </row>
    <row r="81" spans="1:14" s="152" customFormat="1" ht="17.25" customHeight="1">
      <c r="A81" s="153"/>
      <c r="B81" s="151"/>
      <c r="C81" s="151"/>
      <c r="D81" s="151"/>
      <c r="E81" s="151"/>
      <c r="F81" s="151"/>
      <c r="G81" s="151"/>
      <c r="H81" s="151"/>
      <c r="I81" s="151"/>
      <c r="J81" s="151"/>
      <c r="K81" s="151"/>
      <c r="L81" s="151"/>
      <c r="M81" s="151"/>
      <c r="N81" s="151"/>
    </row>
    <row r="82" spans="1:14" s="152" customFormat="1" ht="17.25" customHeight="1">
      <c r="A82" s="153"/>
      <c r="B82" s="151"/>
      <c r="C82" s="151"/>
      <c r="D82" s="151"/>
      <c r="E82" s="151"/>
      <c r="F82" s="151"/>
      <c r="G82" s="151"/>
      <c r="H82" s="151"/>
      <c r="I82" s="151"/>
      <c r="J82" s="151"/>
      <c r="K82" s="151"/>
      <c r="L82" s="151"/>
      <c r="M82" s="151"/>
      <c r="N82" s="151"/>
    </row>
    <row r="83" spans="1:14" s="152" customFormat="1" ht="17.25" customHeight="1">
      <c r="A83" s="153"/>
      <c r="B83" s="151"/>
      <c r="C83" s="151"/>
      <c r="D83" s="151"/>
      <c r="E83" s="151"/>
      <c r="F83" s="151"/>
      <c r="G83" s="151"/>
      <c r="H83" s="151"/>
      <c r="I83" s="151"/>
      <c r="J83" s="151"/>
      <c r="K83" s="151"/>
      <c r="L83" s="151"/>
      <c r="M83" s="151"/>
      <c r="N83" s="151"/>
    </row>
    <row r="84" spans="1:14" s="152" customFormat="1" ht="17.25" customHeight="1">
      <c r="A84" s="153"/>
      <c r="B84" s="151"/>
      <c r="C84" s="151"/>
      <c r="D84" s="151"/>
      <c r="E84" s="151"/>
      <c r="F84" s="151"/>
      <c r="G84" s="151"/>
      <c r="H84" s="151"/>
      <c r="I84" s="151"/>
      <c r="J84" s="151"/>
      <c r="K84" s="151"/>
      <c r="L84" s="151"/>
      <c r="M84" s="151"/>
      <c r="N84" s="151"/>
    </row>
    <row r="85" spans="1:14" s="152" customFormat="1" ht="17.25" customHeight="1">
      <c r="A85" s="153"/>
      <c r="B85" s="151"/>
      <c r="C85" s="151"/>
      <c r="D85" s="151"/>
      <c r="E85" s="151"/>
      <c r="F85" s="151"/>
      <c r="G85" s="151"/>
      <c r="H85" s="151"/>
      <c r="I85" s="151"/>
      <c r="J85" s="151"/>
      <c r="K85" s="151"/>
      <c r="L85" s="151"/>
      <c r="M85" s="151"/>
      <c r="N85" s="151"/>
    </row>
    <row r="86" spans="1:14" s="152" customFormat="1" ht="17.25" customHeight="1">
      <c r="A86" s="153"/>
      <c r="B86" s="151"/>
      <c r="C86" s="151"/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51"/>
    </row>
    <row r="87" spans="1:14" s="152" customFormat="1" ht="17.25" customHeight="1">
      <c r="A87" s="153"/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</row>
    <row r="88" spans="1:14" s="152" customFormat="1" ht="17.25" customHeight="1">
      <c r="A88" s="153"/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51"/>
      <c r="M88" s="151"/>
      <c r="N88" s="151"/>
    </row>
    <row r="89" spans="1:14" s="152" customFormat="1" ht="17.25" customHeight="1">
      <c r="A89" s="153"/>
      <c r="B89" s="151"/>
      <c r="C89" s="151"/>
      <c r="D89" s="151"/>
      <c r="E89" s="151"/>
      <c r="F89" s="151"/>
      <c r="G89" s="151"/>
      <c r="H89" s="151"/>
      <c r="I89" s="151"/>
      <c r="J89" s="151"/>
      <c r="K89" s="151"/>
      <c r="L89" s="151"/>
      <c r="M89" s="151"/>
      <c r="N89" s="151"/>
    </row>
    <row r="90" spans="1:14" s="152" customFormat="1" ht="17.25" customHeight="1">
      <c r="A90" s="153"/>
      <c r="B90" s="151"/>
      <c r="C90" s="151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</row>
    <row r="91" spans="1:14" s="152" customFormat="1" ht="17.25" customHeight="1">
      <c r="A91" s="153"/>
      <c r="B91" s="151"/>
      <c r="C91" s="151"/>
      <c r="D91" s="151"/>
      <c r="E91" s="151"/>
      <c r="F91" s="151"/>
      <c r="G91" s="151"/>
      <c r="H91" s="151"/>
      <c r="I91" s="151"/>
      <c r="J91" s="151"/>
      <c r="K91" s="151"/>
      <c r="L91" s="151"/>
      <c r="M91" s="151"/>
      <c r="N91" s="151"/>
    </row>
    <row r="92" spans="1:14" s="152" customFormat="1" ht="17.25" customHeight="1">
      <c r="A92" s="153"/>
      <c r="B92" s="151"/>
      <c r="C92" s="151"/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51"/>
    </row>
    <row r="93" spans="1:14" s="152" customFormat="1" ht="17.25" customHeight="1">
      <c r="A93" s="153"/>
      <c r="B93" s="151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</row>
    <row r="94" spans="1:14" s="152" customFormat="1" ht="17.25" customHeight="1">
      <c r="A94" s="153"/>
      <c r="B94" s="151"/>
      <c r="C94" s="151"/>
      <c r="D94" s="151"/>
      <c r="E94" s="151"/>
      <c r="F94" s="151"/>
      <c r="G94" s="151"/>
      <c r="H94" s="151"/>
      <c r="I94" s="151"/>
      <c r="J94" s="151"/>
      <c r="K94" s="151"/>
      <c r="L94" s="151"/>
      <c r="M94" s="151"/>
      <c r="N94" s="151"/>
    </row>
    <row r="95" spans="1:14" s="152" customFormat="1" ht="17.25" customHeight="1">
      <c r="A95" s="153"/>
      <c r="B95" s="151"/>
      <c r="C95" s="151"/>
      <c r="D95" s="151"/>
      <c r="E95" s="151"/>
      <c r="F95" s="151"/>
      <c r="G95" s="151"/>
      <c r="H95" s="151"/>
      <c r="I95" s="151"/>
      <c r="J95" s="151"/>
      <c r="K95" s="151"/>
      <c r="L95" s="151"/>
      <c r="M95" s="151"/>
      <c r="N95" s="151"/>
    </row>
    <row r="96" spans="1:14" s="152" customFormat="1" ht="17.25" customHeight="1">
      <c r="A96" s="153"/>
      <c r="B96" s="151"/>
      <c r="C96" s="151"/>
      <c r="D96" s="151"/>
      <c r="E96" s="151"/>
      <c r="F96" s="151"/>
      <c r="G96" s="151"/>
      <c r="H96" s="151"/>
      <c r="I96" s="151"/>
      <c r="J96" s="151"/>
      <c r="K96" s="151"/>
      <c r="L96" s="151"/>
      <c r="M96" s="151"/>
      <c r="N96" s="151"/>
    </row>
    <row r="97" spans="1:14" s="152" customFormat="1" ht="17.25" customHeight="1">
      <c r="A97" s="153"/>
      <c r="B97" s="151"/>
      <c r="C97" s="151"/>
      <c r="D97" s="151"/>
      <c r="E97" s="151"/>
      <c r="F97" s="151"/>
      <c r="G97" s="151"/>
      <c r="H97" s="151"/>
      <c r="I97" s="151"/>
      <c r="J97" s="151"/>
      <c r="K97" s="151"/>
      <c r="L97" s="151"/>
      <c r="M97" s="151"/>
      <c r="N97" s="151"/>
    </row>
    <row r="98" spans="1:14" s="152" customFormat="1" ht="17.25" customHeight="1">
      <c r="A98" s="153"/>
      <c r="B98" s="151"/>
      <c r="C98" s="151"/>
      <c r="D98" s="151"/>
      <c r="E98" s="151"/>
      <c r="F98" s="151"/>
      <c r="G98" s="151"/>
      <c r="H98" s="151"/>
      <c r="I98" s="151"/>
      <c r="J98" s="151"/>
      <c r="K98" s="151"/>
      <c r="L98" s="151"/>
      <c r="M98" s="151"/>
      <c r="N98" s="151"/>
    </row>
    <row r="99" spans="1:14" s="152" customFormat="1" ht="17.25" customHeight="1">
      <c r="A99" s="153"/>
      <c r="B99" s="151"/>
      <c r="C99" s="151"/>
      <c r="D99" s="151"/>
      <c r="E99" s="151"/>
      <c r="F99" s="151"/>
      <c r="G99" s="151"/>
      <c r="H99" s="151"/>
      <c r="I99" s="151"/>
      <c r="J99" s="151"/>
      <c r="K99" s="151"/>
      <c r="L99" s="151"/>
      <c r="M99" s="151"/>
      <c r="N99" s="151"/>
    </row>
    <row r="100" spans="1:14" s="152" customFormat="1" ht="17.25" customHeight="1">
      <c r="A100" s="153"/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  <c r="L100" s="151"/>
      <c r="M100" s="151"/>
      <c r="N100" s="151"/>
    </row>
    <row r="101" spans="1:14" s="152" customFormat="1" ht="17.25" customHeight="1">
      <c r="A101" s="153"/>
      <c r="B101" s="151"/>
      <c r="C101" s="151"/>
      <c r="D101" s="151"/>
      <c r="E101" s="151"/>
      <c r="F101" s="151"/>
      <c r="G101" s="151"/>
      <c r="H101" s="151"/>
      <c r="I101" s="151"/>
      <c r="J101" s="151"/>
      <c r="K101" s="151"/>
      <c r="L101" s="151"/>
      <c r="M101" s="151"/>
      <c r="N101" s="151"/>
    </row>
    <row r="102" spans="1:14" s="152" customFormat="1" ht="17.25" customHeight="1">
      <c r="A102" s="153"/>
      <c r="B102" s="151"/>
      <c r="C102" s="151"/>
      <c r="D102" s="151"/>
      <c r="E102" s="151"/>
      <c r="F102" s="151"/>
      <c r="G102" s="151"/>
      <c r="H102" s="151"/>
      <c r="I102" s="151"/>
      <c r="J102" s="151"/>
      <c r="K102" s="151"/>
      <c r="L102" s="151"/>
      <c r="M102" s="151"/>
      <c r="N102" s="151"/>
    </row>
    <row r="103" spans="1:14" s="152" customFormat="1" ht="17.25" customHeight="1">
      <c r="A103" s="153"/>
      <c r="B103" s="151"/>
      <c r="C103" s="151"/>
      <c r="D103" s="151"/>
      <c r="E103" s="151"/>
      <c r="F103" s="151"/>
      <c r="G103" s="151"/>
      <c r="H103" s="151"/>
      <c r="I103" s="151"/>
      <c r="J103" s="151"/>
      <c r="K103" s="151"/>
      <c r="L103" s="151"/>
      <c r="M103" s="151"/>
      <c r="N103" s="151"/>
    </row>
    <row r="104" spans="1:14" s="152" customFormat="1" ht="17.25" customHeight="1">
      <c r="A104" s="153"/>
      <c r="B104" s="151"/>
      <c r="C104" s="151"/>
      <c r="D104" s="151"/>
      <c r="E104" s="151"/>
      <c r="F104" s="151"/>
      <c r="G104" s="151"/>
      <c r="H104" s="151"/>
      <c r="I104" s="151"/>
      <c r="J104" s="151"/>
      <c r="K104" s="151"/>
      <c r="L104" s="151"/>
      <c r="M104" s="151"/>
      <c r="N104" s="151"/>
    </row>
    <row r="105" spans="1:14" s="152" customFormat="1" ht="17.25" customHeight="1">
      <c r="A105" s="153"/>
      <c r="B105" s="151"/>
      <c r="C105" s="151"/>
      <c r="D105" s="151"/>
      <c r="E105" s="151"/>
      <c r="F105" s="151"/>
      <c r="G105" s="151"/>
      <c r="H105" s="151"/>
      <c r="I105" s="151"/>
      <c r="J105" s="151"/>
      <c r="K105" s="151"/>
      <c r="L105" s="151"/>
      <c r="M105" s="151"/>
      <c r="N105" s="151"/>
    </row>
    <row r="106" spans="1:14" s="152" customFormat="1" ht="17.25" customHeight="1">
      <c r="A106" s="153"/>
      <c r="B106" s="151"/>
      <c r="C106" s="151"/>
      <c r="D106" s="151"/>
      <c r="E106" s="151"/>
      <c r="F106" s="151"/>
      <c r="G106" s="151"/>
      <c r="H106" s="151"/>
      <c r="I106" s="151"/>
      <c r="J106" s="151"/>
      <c r="K106" s="151"/>
      <c r="L106" s="151"/>
      <c r="M106" s="151"/>
      <c r="N106" s="151"/>
    </row>
    <row r="107" spans="1:14" s="152" customFormat="1" ht="17.25" customHeight="1">
      <c r="A107" s="153"/>
      <c r="B107" s="151"/>
      <c r="C107" s="151"/>
      <c r="D107" s="151"/>
      <c r="E107" s="151"/>
      <c r="F107" s="151"/>
      <c r="G107" s="151"/>
      <c r="H107" s="151"/>
      <c r="I107" s="151"/>
      <c r="J107" s="151"/>
      <c r="K107" s="151"/>
      <c r="L107" s="151"/>
      <c r="M107" s="151"/>
      <c r="N107" s="151"/>
    </row>
    <row r="108" spans="1:14" s="152" customFormat="1" ht="17.25" customHeight="1">
      <c r="A108" s="153"/>
      <c r="B108" s="151"/>
      <c r="C108" s="151"/>
      <c r="D108" s="151"/>
      <c r="E108" s="151"/>
      <c r="F108" s="151"/>
      <c r="G108" s="151"/>
      <c r="H108" s="151"/>
      <c r="I108" s="151"/>
      <c r="J108" s="151"/>
      <c r="K108" s="151"/>
      <c r="L108" s="151"/>
      <c r="M108" s="151"/>
      <c r="N108" s="151"/>
    </row>
    <row r="109" spans="1:14" s="152" customFormat="1" ht="17.25" customHeight="1">
      <c r="A109" s="153"/>
      <c r="B109" s="151"/>
      <c r="C109" s="151"/>
      <c r="D109" s="151"/>
      <c r="E109" s="151"/>
      <c r="F109" s="151"/>
      <c r="G109" s="151"/>
      <c r="H109" s="151"/>
      <c r="I109" s="151"/>
      <c r="J109" s="151"/>
      <c r="K109" s="151"/>
      <c r="L109" s="151"/>
      <c r="M109" s="151"/>
      <c r="N109" s="151"/>
    </row>
    <row r="110" spans="1:14" s="152" customFormat="1" ht="17.25" customHeight="1">
      <c r="A110" s="153"/>
      <c r="B110" s="151"/>
      <c r="C110" s="151"/>
      <c r="D110" s="151"/>
      <c r="E110" s="151"/>
      <c r="F110" s="151"/>
      <c r="G110" s="151"/>
      <c r="H110" s="151"/>
      <c r="I110" s="151"/>
      <c r="J110" s="151"/>
      <c r="K110" s="151"/>
      <c r="L110" s="151"/>
      <c r="M110" s="151"/>
      <c r="N110" s="151"/>
    </row>
    <row r="111" spans="1:14" s="152" customFormat="1" ht="17.25" customHeight="1">
      <c r="A111" s="153"/>
      <c r="B111" s="151"/>
      <c r="C111" s="151"/>
      <c r="D111" s="151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</row>
    <row r="112" spans="1:14" s="152" customFormat="1" ht="17.25" customHeight="1">
      <c r="A112" s="153"/>
      <c r="B112" s="151"/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</row>
    <row r="113" spans="1:14" s="152" customFormat="1" ht="17.25" customHeight="1">
      <c r="A113" s="153"/>
      <c r="B113" s="151"/>
      <c r="C113" s="151"/>
      <c r="D113" s="151"/>
      <c r="E113" s="151"/>
      <c r="F113" s="151"/>
      <c r="G113" s="151"/>
      <c r="H113" s="151"/>
      <c r="I113" s="151"/>
      <c r="J113" s="151"/>
      <c r="K113" s="151"/>
      <c r="L113" s="151"/>
      <c r="M113" s="151"/>
      <c r="N113" s="151"/>
    </row>
    <row r="114" spans="1:14" s="152" customFormat="1" ht="17.25" customHeight="1">
      <c r="A114" s="153"/>
      <c r="B114" s="151"/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  <c r="M114" s="151"/>
      <c r="N114" s="151"/>
    </row>
    <row r="115" spans="1:14" s="152" customFormat="1" ht="17.25" customHeight="1">
      <c r="A115" s="153"/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</row>
    <row r="116" spans="1:14" s="152" customFormat="1" ht="17.25" customHeight="1">
      <c r="A116" s="153"/>
      <c r="B116" s="151"/>
      <c r="C116" s="151"/>
      <c r="D116" s="151"/>
      <c r="E116" s="151"/>
      <c r="F116" s="151"/>
      <c r="G116" s="151"/>
      <c r="H116" s="151"/>
      <c r="I116" s="151"/>
      <c r="J116" s="151"/>
      <c r="K116" s="151"/>
      <c r="L116" s="151"/>
      <c r="M116" s="151"/>
      <c r="N116" s="151"/>
    </row>
    <row r="117" spans="1:14" s="152" customFormat="1" ht="17.25" customHeight="1">
      <c r="A117" s="153"/>
      <c r="B117" s="151"/>
      <c r="C117" s="151"/>
      <c r="D117" s="151"/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</row>
    <row r="118" spans="1:14" s="152" customFormat="1" ht="17.25" customHeight="1">
      <c r="A118" s="153"/>
      <c r="B118" s="151"/>
      <c r="C118" s="151"/>
      <c r="D118" s="151"/>
      <c r="E118" s="151"/>
      <c r="F118" s="151"/>
      <c r="G118" s="151"/>
      <c r="H118" s="151"/>
      <c r="I118" s="151"/>
      <c r="J118" s="151"/>
      <c r="K118" s="151"/>
      <c r="L118" s="151"/>
      <c r="M118" s="151"/>
      <c r="N118" s="151"/>
    </row>
    <row r="119" spans="1:14" s="152" customFormat="1" ht="17.25" customHeight="1">
      <c r="A119" s="153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  <c r="L119" s="151"/>
      <c r="M119" s="151"/>
      <c r="N119" s="151"/>
    </row>
    <row r="120" spans="1:14" s="152" customFormat="1" ht="17.25" customHeight="1">
      <c r="A120" s="153"/>
      <c r="B120" s="151"/>
      <c r="C120" s="151"/>
      <c r="D120" s="151"/>
      <c r="E120" s="151"/>
      <c r="F120" s="151"/>
      <c r="G120" s="151"/>
      <c r="H120" s="151"/>
      <c r="I120" s="151"/>
      <c r="J120" s="151"/>
      <c r="K120" s="151"/>
      <c r="L120" s="151"/>
      <c r="M120" s="151"/>
      <c r="N120" s="151"/>
    </row>
    <row r="121" spans="1:14" s="152" customFormat="1" ht="17.25" customHeight="1">
      <c r="A121" s="153"/>
      <c r="B121" s="151"/>
      <c r="C121" s="151"/>
      <c r="D121" s="151"/>
      <c r="E121" s="151"/>
      <c r="F121" s="151"/>
      <c r="G121" s="151"/>
      <c r="H121" s="151"/>
      <c r="I121" s="151"/>
      <c r="J121" s="151"/>
      <c r="K121" s="151"/>
      <c r="L121" s="151"/>
      <c r="M121" s="151"/>
      <c r="N121" s="151"/>
    </row>
    <row r="122" spans="1:14" s="152" customFormat="1" ht="17.25" customHeight="1">
      <c r="A122" s="153"/>
      <c r="B122" s="151"/>
      <c r="C122" s="151"/>
      <c r="D122" s="151"/>
      <c r="E122" s="151"/>
      <c r="F122" s="151"/>
      <c r="G122" s="151"/>
      <c r="H122" s="151"/>
      <c r="I122" s="151"/>
      <c r="J122" s="151"/>
      <c r="K122" s="151"/>
      <c r="L122" s="151"/>
      <c r="M122" s="151"/>
      <c r="N122" s="151"/>
    </row>
    <row r="123" spans="1:14" s="152" customFormat="1" ht="17.25" customHeight="1">
      <c r="A123" s="153"/>
      <c r="B123" s="151"/>
      <c r="C123" s="151"/>
      <c r="D123" s="151"/>
      <c r="E123" s="151"/>
      <c r="F123" s="151"/>
      <c r="G123" s="151"/>
      <c r="H123" s="151"/>
      <c r="I123" s="151"/>
      <c r="J123" s="151"/>
      <c r="K123" s="151"/>
      <c r="L123" s="151"/>
      <c r="M123" s="151"/>
      <c r="N123" s="151"/>
    </row>
    <row r="124" spans="1:14" s="152" customFormat="1" ht="17.25" customHeight="1">
      <c r="A124" s="153"/>
      <c r="B124" s="151"/>
      <c r="C124" s="151"/>
      <c r="D124" s="151"/>
      <c r="E124" s="151"/>
      <c r="F124" s="151"/>
      <c r="G124" s="151"/>
      <c r="H124" s="151"/>
      <c r="I124" s="151"/>
      <c r="J124" s="151"/>
      <c r="K124" s="151"/>
      <c r="L124" s="151"/>
      <c r="M124" s="151"/>
      <c r="N124" s="151"/>
    </row>
    <row r="125" spans="1:14" s="152" customFormat="1" ht="17.25" customHeight="1">
      <c r="A125" s="153"/>
      <c r="B125" s="151"/>
      <c r="C125" s="151"/>
      <c r="D125" s="151"/>
      <c r="E125" s="151"/>
      <c r="F125" s="151"/>
      <c r="G125" s="151"/>
      <c r="H125" s="151"/>
      <c r="I125" s="151"/>
      <c r="J125" s="151"/>
      <c r="K125" s="151"/>
      <c r="L125" s="151"/>
      <c r="M125" s="151"/>
      <c r="N125" s="151"/>
    </row>
    <row r="126" spans="1:14" s="152" customFormat="1" ht="17.25" customHeight="1">
      <c r="A126" s="153"/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  <c r="L126" s="151"/>
      <c r="M126" s="151"/>
      <c r="N126" s="151"/>
    </row>
    <row r="127" spans="1:14" s="152" customFormat="1" ht="17.25" customHeight="1">
      <c r="A127" s="153"/>
      <c r="B127" s="151"/>
      <c r="C127" s="151"/>
      <c r="D127" s="151"/>
      <c r="E127" s="151"/>
      <c r="F127" s="151"/>
      <c r="G127" s="151"/>
      <c r="H127" s="151"/>
      <c r="I127" s="151"/>
      <c r="J127" s="151"/>
      <c r="K127" s="151"/>
      <c r="L127" s="151"/>
      <c r="M127" s="151"/>
      <c r="N127" s="151"/>
    </row>
    <row r="128" spans="1:14" s="152" customFormat="1" ht="17.25" customHeight="1">
      <c r="A128" s="153"/>
      <c r="B128" s="151"/>
      <c r="C128" s="151"/>
      <c r="D128" s="151"/>
      <c r="E128" s="151"/>
      <c r="F128" s="151"/>
      <c r="G128" s="151"/>
      <c r="H128" s="151"/>
      <c r="I128" s="151"/>
      <c r="J128" s="151"/>
      <c r="K128" s="151"/>
      <c r="L128" s="151"/>
      <c r="M128" s="151"/>
      <c r="N128" s="151"/>
    </row>
    <row r="129" spans="1:14" s="152" customFormat="1" ht="17.25" customHeight="1">
      <c r="A129" s="153"/>
      <c r="B129" s="151"/>
      <c r="C129" s="151"/>
      <c r="D129" s="151"/>
      <c r="E129" s="151"/>
      <c r="F129" s="151"/>
      <c r="G129" s="151"/>
      <c r="H129" s="151"/>
      <c r="I129" s="151"/>
      <c r="J129" s="151"/>
      <c r="K129" s="151"/>
      <c r="L129" s="151"/>
      <c r="M129" s="151"/>
      <c r="N129" s="151"/>
    </row>
    <row r="130" spans="1:14" s="152" customFormat="1" ht="17.25" customHeight="1">
      <c r="A130" s="153"/>
      <c r="B130" s="151"/>
      <c r="C130" s="151"/>
      <c r="D130" s="151"/>
      <c r="E130" s="151"/>
      <c r="F130" s="151"/>
      <c r="G130" s="151"/>
      <c r="H130" s="151"/>
      <c r="I130" s="151"/>
      <c r="J130" s="151"/>
      <c r="K130" s="151"/>
      <c r="L130" s="151"/>
      <c r="M130" s="151"/>
      <c r="N130" s="151"/>
    </row>
    <row r="131" spans="1:14" s="152" customFormat="1" ht="17.25" customHeight="1">
      <c r="A131" s="153"/>
      <c r="B131" s="151"/>
      <c r="C131" s="151"/>
      <c r="D131" s="151"/>
      <c r="E131" s="151"/>
      <c r="F131" s="151"/>
      <c r="G131" s="151"/>
      <c r="H131" s="151"/>
      <c r="I131" s="151"/>
      <c r="J131" s="151"/>
      <c r="K131" s="151"/>
      <c r="L131" s="151"/>
      <c r="M131" s="151"/>
      <c r="N131" s="151"/>
    </row>
    <row r="132" spans="1:14" s="152" customFormat="1" ht="17.25" customHeight="1">
      <c r="A132" s="153"/>
      <c r="B132" s="151"/>
      <c r="C132" s="151"/>
      <c r="D132" s="151"/>
      <c r="E132" s="151"/>
      <c r="F132" s="151"/>
      <c r="G132" s="151"/>
      <c r="H132" s="151"/>
      <c r="I132" s="151"/>
      <c r="J132" s="151"/>
      <c r="K132" s="151"/>
      <c r="L132" s="151"/>
      <c r="M132" s="151"/>
      <c r="N132" s="151"/>
    </row>
    <row r="133" spans="1:14" s="152" customFormat="1" ht="17.25" customHeight="1">
      <c r="A133" s="153"/>
      <c r="B133" s="151"/>
      <c r="C133" s="151"/>
      <c r="D133" s="151"/>
      <c r="E133" s="151"/>
      <c r="F133" s="151"/>
      <c r="G133" s="151"/>
      <c r="H133" s="151"/>
      <c r="I133" s="151"/>
      <c r="J133" s="151"/>
      <c r="K133" s="151"/>
      <c r="L133" s="151"/>
      <c r="M133" s="151"/>
      <c r="N133" s="151"/>
    </row>
    <row r="134" spans="1:14" s="152" customFormat="1" ht="17.25" customHeight="1">
      <c r="A134" s="153"/>
      <c r="B134" s="151"/>
      <c r="C134" s="151"/>
      <c r="D134" s="151"/>
      <c r="E134" s="151"/>
      <c r="F134" s="151"/>
      <c r="G134" s="151"/>
      <c r="H134" s="151"/>
      <c r="I134" s="151"/>
      <c r="J134" s="151"/>
      <c r="K134" s="151"/>
      <c r="L134" s="151"/>
      <c r="M134" s="151"/>
      <c r="N134" s="151"/>
    </row>
    <row r="135" spans="1:14" s="152" customFormat="1" ht="17.25" customHeight="1">
      <c r="A135" s="153"/>
      <c r="B135" s="151"/>
      <c r="C135" s="151"/>
      <c r="D135" s="151"/>
      <c r="E135" s="151"/>
      <c r="F135" s="151"/>
      <c r="G135" s="151"/>
      <c r="H135" s="151"/>
      <c r="I135" s="151"/>
      <c r="J135" s="151"/>
      <c r="K135" s="151"/>
      <c r="L135" s="151"/>
      <c r="M135" s="151"/>
      <c r="N135" s="151"/>
    </row>
    <row r="136" spans="1:14" s="152" customFormat="1" ht="17.25" customHeight="1">
      <c r="A136" s="153"/>
      <c r="B136" s="151"/>
      <c r="C136" s="151"/>
      <c r="D136" s="151"/>
      <c r="E136" s="151"/>
      <c r="F136" s="151"/>
      <c r="G136" s="151"/>
      <c r="H136" s="151"/>
      <c r="I136" s="151"/>
      <c r="J136" s="151"/>
      <c r="K136" s="151"/>
      <c r="L136" s="151"/>
      <c r="M136" s="151"/>
      <c r="N136" s="151"/>
    </row>
    <row r="137" spans="1:14" s="152" customFormat="1" ht="17.25" customHeight="1">
      <c r="A137" s="153"/>
      <c r="B137" s="151"/>
      <c r="C137" s="151"/>
      <c r="D137" s="151"/>
      <c r="E137" s="151"/>
      <c r="F137" s="151"/>
      <c r="G137" s="151"/>
      <c r="H137" s="151"/>
      <c r="I137" s="151"/>
      <c r="J137" s="151"/>
      <c r="K137" s="151"/>
      <c r="L137" s="151"/>
      <c r="M137" s="151"/>
      <c r="N137" s="151"/>
    </row>
    <row r="138" spans="1:14" s="152" customFormat="1" ht="17.25" customHeight="1">
      <c r="A138" s="153"/>
      <c r="B138" s="151"/>
      <c r="C138" s="151"/>
      <c r="D138" s="151"/>
      <c r="E138" s="151"/>
      <c r="F138" s="151"/>
      <c r="G138" s="151"/>
      <c r="H138" s="151"/>
      <c r="I138" s="151"/>
      <c r="J138" s="151"/>
      <c r="K138" s="151"/>
      <c r="L138" s="151"/>
      <c r="M138" s="151"/>
      <c r="N138" s="151"/>
    </row>
    <row r="139" spans="1:14" s="152" customFormat="1" ht="17.25" customHeight="1">
      <c r="A139" s="153"/>
      <c r="B139" s="151"/>
      <c r="C139" s="151"/>
      <c r="D139" s="151"/>
      <c r="E139" s="151"/>
      <c r="F139" s="151"/>
      <c r="G139" s="151"/>
      <c r="H139" s="151"/>
      <c r="I139" s="151"/>
      <c r="J139" s="151"/>
      <c r="K139" s="151"/>
      <c r="L139" s="151"/>
      <c r="M139" s="151"/>
      <c r="N139" s="151"/>
    </row>
    <row r="140" spans="1:14" s="152" customFormat="1" ht="17.25" customHeight="1">
      <c r="A140" s="153"/>
      <c r="B140" s="151"/>
      <c r="C140" s="151"/>
      <c r="D140" s="151"/>
      <c r="E140" s="151"/>
      <c r="F140" s="151"/>
      <c r="G140" s="151"/>
      <c r="H140" s="151"/>
      <c r="I140" s="151"/>
      <c r="J140" s="151"/>
      <c r="K140" s="151"/>
      <c r="L140" s="151"/>
      <c r="M140" s="151"/>
      <c r="N140" s="151"/>
    </row>
    <row r="141" spans="1:14" s="152" customFormat="1" ht="17.25" customHeight="1">
      <c r="B141" s="151"/>
      <c r="C141" s="151"/>
      <c r="D141" s="151"/>
      <c r="E141" s="151"/>
      <c r="F141" s="151"/>
      <c r="G141" s="151"/>
      <c r="H141" s="151"/>
      <c r="I141" s="151"/>
      <c r="J141" s="151"/>
      <c r="K141" s="151"/>
      <c r="L141" s="151"/>
      <c r="M141" s="151"/>
      <c r="N141" s="151"/>
    </row>
    <row r="142" spans="1:14" s="152" customFormat="1" ht="17.25" customHeight="1">
      <c r="B142" s="151"/>
      <c r="C142" s="151"/>
      <c r="D142" s="151"/>
      <c r="E142" s="151"/>
      <c r="F142" s="151"/>
      <c r="G142" s="151"/>
      <c r="H142" s="151"/>
      <c r="I142" s="151"/>
      <c r="J142" s="151"/>
      <c r="K142" s="151"/>
      <c r="L142" s="151"/>
      <c r="M142" s="151"/>
      <c r="N142" s="151"/>
    </row>
    <row r="143" spans="1:14" s="152" customFormat="1" ht="17.25" customHeight="1">
      <c r="B143" s="151"/>
      <c r="C143" s="151"/>
      <c r="D143" s="151"/>
      <c r="E143" s="151"/>
      <c r="F143" s="151"/>
      <c r="G143" s="151"/>
      <c r="H143" s="151"/>
      <c r="I143" s="151"/>
      <c r="J143" s="151"/>
      <c r="K143" s="151"/>
      <c r="L143" s="151"/>
      <c r="M143" s="151"/>
      <c r="N143" s="151"/>
    </row>
    <row r="144" spans="1:14" s="152" customFormat="1" ht="17.25" customHeight="1">
      <c r="B144" s="151"/>
      <c r="C144" s="151"/>
      <c r="D144" s="151"/>
      <c r="E144" s="151"/>
      <c r="F144" s="151"/>
      <c r="G144" s="151"/>
      <c r="H144" s="151"/>
      <c r="I144" s="151"/>
      <c r="J144" s="151"/>
      <c r="K144" s="151"/>
      <c r="L144" s="151"/>
      <c r="M144" s="151"/>
      <c r="N144" s="151"/>
    </row>
    <row r="145" spans="2:14" s="152" customFormat="1" ht="17.25" customHeight="1">
      <c r="B145" s="151"/>
      <c r="C145" s="151"/>
      <c r="D145" s="151"/>
      <c r="E145" s="151"/>
      <c r="F145" s="151"/>
      <c r="G145" s="151"/>
      <c r="H145" s="151"/>
      <c r="I145" s="151"/>
      <c r="J145" s="151"/>
      <c r="K145" s="151"/>
      <c r="L145" s="151"/>
      <c r="M145" s="151"/>
      <c r="N145" s="151"/>
    </row>
    <row r="146" spans="2:14" s="152" customFormat="1" ht="17.25" customHeight="1">
      <c r="B146" s="151"/>
      <c r="C146" s="151"/>
      <c r="D146" s="151"/>
      <c r="E146" s="151"/>
      <c r="F146" s="151"/>
      <c r="G146" s="151"/>
      <c r="H146" s="151"/>
      <c r="I146" s="151"/>
      <c r="J146" s="151"/>
      <c r="K146" s="151"/>
      <c r="L146" s="151"/>
      <c r="M146" s="151"/>
      <c r="N146" s="151"/>
    </row>
    <row r="147" spans="2:14" s="152" customFormat="1" ht="17.25" customHeight="1">
      <c r="B147" s="151"/>
      <c r="C147" s="151"/>
      <c r="D147" s="151"/>
      <c r="E147" s="151"/>
      <c r="F147" s="151"/>
      <c r="G147" s="151"/>
      <c r="H147" s="151"/>
      <c r="I147" s="151"/>
      <c r="J147" s="151"/>
      <c r="K147" s="151"/>
      <c r="L147" s="151"/>
      <c r="M147" s="151"/>
      <c r="N147" s="151"/>
    </row>
    <row r="148" spans="2:14" s="152" customFormat="1" ht="17.25" customHeight="1">
      <c r="B148" s="151"/>
      <c r="C148" s="151"/>
      <c r="D148" s="151"/>
      <c r="E148" s="151"/>
      <c r="F148" s="151"/>
      <c r="G148" s="151"/>
      <c r="H148" s="151"/>
      <c r="I148" s="151"/>
      <c r="J148" s="151"/>
      <c r="K148" s="151"/>
      <c r="L148" s="151"/>
      <c r="M148" s="151"/>
      <c r="N148" s="151"/>
    </row>
    <row r="149" spans="2:14" s="152" customFormat="1" ht="17.25" customHeight="1">
      <c r="B149" s="151"/>
      <c r="C149" s="151"/>
      <c r="D149" s="151"/>
      <c r="E149" s="151"/>
      <c r="F149" s="151"/>
      <c r="G149" s="151"/>
      <c r="H149" s="151"/>
      <c r="I149" s="151"/>
      <c r="J149" s="151"/>
      <c r="K149" s="151"/>
      <c r="L149" s="151"/>
      <c r="M149" s="151"/>
      <c r="N149" s="151"/>
    </row>
    <row r="150" spans="2:14" s="152" customFormat="1" ht="17.25" customHeight="1">
      <c r="B150" s="151"/>
      <c r="C150" s="151"/>
      <c r="D150" s="151"/>
      <c r="E150" s="151"/>
      <c r="F150" s="151"/>
      <c r="G150" s="151"/>
      <c r="H150" s="151"/>
      <c r="I150" s="151"/>
      <c r="J150" s="151"/>
      <c r="K150" s="151"/>
      <c r="L150" s="151"/>
      <c r="M150" s="151"/>
      <c r="N150" s="151"/>
    </row>
    <row r="151" spans="2:14" s="152" customFormat="1" ht="17.25" customHeight="1">
      <c r="B151" s="151"/>
      <c r="C151" s="151"/>
      <c r="D151" s="151"/>
      <c r="E151" s="151"/>
      <c r="F151" s="151"/>
      <c r="G151" s="151"/>
      <c r="H151" s="151"/>
      <c r="I151" s="151"/>
      <c r="J151" s="151"/>
      <c r="K151" s="151"/>
      <c r="L151" s="151"/>
      <c r="M151" s="151"/>
      <c r="N151" s="151"/>
    </row>
    <row r="152" spans="2:14" s="152" customFormat="1" ht="17.25" customHeight="1">
      <c r="B152" s="151"/>
      <c r="C152" s="151"/>
      <c r="D152" s="151"/>
      <c r="E152" s="151"/>
      <c r="F152" s="151"/>
      <c r="G152" s="151"/>
      <c r="H152" s="151"/>
      <c r="I152" s="151"/>
      <c r="J152" s="151"/>
      <c r="K152" s="151"/>
      <c r="L152" s="151"/>
      <c r="M152" s="151"/>
      <c r="N152" s="151"/>
    </row>
    <row r="153" spans="2:14" s="152" customFormat="1" ht="17.25" customHeight="1">
      <c r="B153" s="151"/>
      <c r="C153" s="151"/>
      <c r="D153" s="151"/>
      <c r="E153" s="151"/>
      <c r="F153" s="151"/>
      <c r="G153" s="151"/>
      <c r="H153" s="151"/>
      <c r="I153" s="151"/>
      <c r="J153" s="151"/>
      <c r="K153" s="151"/>
      <c r="L153" s="151"/>
      <c r="M153" s="151"/>
      <c r="N153" s="151"/>
    </row>
    <row r="154" spans="2:14" s="152" customFormat="1" ht="17.25" customHeight="1">
      <c r="B154" s="151"/>
      <c r="C154" s="151"/>
      <c r="D154" s="151"/>
      <c r="E154" s="151"/>
      <c r="F154" s="151"/>
      <c r="G154" s="151"/>
      <c r="H154" s="151"/>
      <c r="I154" s="151"/>
      <c r="J154" s="151"/>
      <c r="K154" s="151"/>
      <c r="L154" s="151"/>
      <c r="M154" s="151"/>
      <c r="N154" s="151"/>
    </row>
    <row r="155" spans="2:14" s="152" customFormat="1" ht="17.25" customHeight="1">
      <c r="B155" s="151"/>
      <c r="C155" s="151"/>
      <c r="D155" s="151"/>
      <c r="E155" s="151"/>
      <c r="F155" s="151"/>
      <c r="G155" s="151"/>
      <c r="H155" s="151"/>
      <c r="I155" s="151"/>
      <c r="J155" s="151"/>
      <c r="K155" s="151"/>
      <c r="L155" s="151"/>
      <c r="M155" s="151"/>
      <c r="N155" s="151"/>
    </row>
    <row r="156" spans="2:14" s="152" customFormat="1" ht="17.25" customHeight="1">
      <c r="B156" s="151"/>
      <c r="C156" s="151"/>
      <c r="D156" s="151"/>
      <c r="E156" s="151"/>
      <c r="F156" s="151"/>
      <c r="G156" s="151"/>
      <c r="H156" s="151"/>
      <c r="I156" s="151"/>
      <c r="J156" s="151"/>
      <c r="K156" s="151"/>
      <c r="L156" s="151"/>
      <c r="M156" s="151"/>
      <c r="N156" s="151"/>
    </row>
    <row r="157" spans="2:14" s="152" customFormat="1" ht="17.25" customHeight="1">
      <c r="B157" s="151"/>
      <c r="C157" s="151"/>
      <c r="D157" s="151"/>
      <c r="E157" s="151"/>
      <c r="F157" s="151"/>
      <c r="G157" s="151"/>
      <c r="H157" s="151"/>
      <c r="I157" s="151"/>
      <c r="J157" s="151"/>
      <c r="K157" s="151"/>
      <c r="L157" s="151"/>
      <c r="M157" s="151"/>
      <c r="N157" s="151"/>
    </row>
    <row r="158" spans="2:14" s="152" customFormat="1" ht="17.25" customHeight="1">
      <c r="B158" s="151"/>
      <c r="C158" s="151"/>
      <c r="D158" s="151"/>
      <c r="E158" s="151"/>
      <c r="F158" s="151"/>
      <c r="G158" s="151"/>
      <c r="H158" s="151"/>
      <c r="I158" s="151"/>
      <c r="J158" s="151"/>
      <c r="K158" s="151"/>
      <c r="L158" s="151"/>
      <c r="M158" s="151"/>
      <c r="N158" s="151"/>
    </row>
    <row r="159" spans="2:14" s="152" customFormat="1" ht="17.25" customHeight="1">
      <c r="B159" s="151"/>
      <c r="C159" s="151"/>
      <c r="D159" s="151"/>
      <c r="E159" s="151"/>
      <c r="F159" s="151"/>
      <c r="G159" s="151"/>
      <c r="H159" s="151"/>
      <c r="I159" s="151"/>
      <c r="J159" s="151"/>
      <c r="K159" s="151"/>
      <c r="L159" s="151"/>
      <c r="M159" s="151"/>
      <c r="N159" s="151"/>
    </row>
    <row r="160" spans="2:14" s="152" customFormat="1" ht="17.25" customHeight="1">
      <c r="B160" s="151"/>
      <c r="C160" s="151"/>
      <c r="D160" s="151"/>
      <c r="E160" s="151"/>
      <c r="F160" s="151"/>
      <c r="G160" s="151"/>
      <c r="H160" s="151"/>
      <c r="I160" s="151"/>
      <c r="J160" s="151"/>
      <c r="K160" s="151"/>
      <c r="L160" s="151"/>
      <c r="M160" s="151"/>
      <c r="N160" s="151"/>
    </row>
    <row r="161" spans="2:14" s="152" customFormat="1" ht="17.25" customHeight="1">
      <c r="B161" s="151"/>
      <c r="C161" s="151"/>
      <c r="D161" s="151"/>
      <c r="E161" s="151"/>
      <c r="F161" s="151"/>
      <c r="G161" s="151"/>
      <c r="H161" s="151"/>
      <c r="I161" s="151"/>
      <c r="J161" s="151"/>
      <c r="K161" s="151"/>
      <c r="L161" s="151"/>
      <c r="M161" s="151"/>
      <c r="N161" s="151"/>
    </row>
    <row r="162" spans="2:14" s="152" customFormat="1" ht="17.25" customHeight="1">
      <c r="B162" s="151"/>
      <c r="C162" s="151"/>
      <c r="D162" s="151"/>
      <c r="E162" s="151"/>
      <c r="F162" s="151"/>
      <c r="G162" s="151"/>
      <c r="H162" s="151"/>
      <c r="I162" s="151"/>
      <c r="J162" s="151"/>
      <c r="K162" s="151"/>
      <c r="L162" s="151"/>
      <c r="M162" s="151"/>
      <c r="N162" s="151"/>
    </row>
    <row r="163" spans="2:14" s="152" customFormat="1" ht="17.25" customHeight="1">
      <c r="B163" s="151"/>
      <c r="C163" s="151"/>
      <c r="D163" s="151"/>
      <c r="E163" s="151"/>
      <c r="F163" s="151"/>
      <c r="G163" s="151"/>
      <c r="H163" s="151"/>
      <c r="I163" s="151"/>
      <c r="J163" s="151"/>
      <c r="K163" s="151"/>
      <c r="L163" s="151"/>
      <c r="M163" s="151"/>
      <c r="N163" s="151"/>
    </row>
    <row r="164" spans="2:14" s="152" customFormat="1" ht="17.25" customHeight="1">
      <c r="B164" s="151"/>
      <c r="C164" s="151"/>
      <c r="D164" s="151"/>
      <c r="E164" s="151"/>
      <c r="F164" s="151"/>
      <c r="G164" s="151"/>
      <c r="H164" s="151"/>
      <c r="I164" s="151"/>
      <c r="J164" s="151"/>
      <c r="K164" s="151"/>
      <c r="L164" s="151"/>
      <c r="M164" s="151"/>
      <c r="N164" s="151"/>
    </row>
    <row r="165" spans="2:14" s="152" customFormat="1" ht="17.25" customHeight="1">
      <c r="B165" s="151"/>
      <c r="C165" s="151"/>
      <c r="D165" s="151"/>
      <c r="E165" s="151"/>
      <c r="F165" s="151"/>
      <c r="G165" s="151"/>
      <c r="H165" s="151"/>
      <c r="I165" s="151"/>
      <c r="J165" s="151"/>
      <c r="K165" s="151"/>
      <c r="L165" s="151"/>
      <c r="M165" s="151"/>
      <c r="N165" s="151"/>
    </row>
    <row r="166" spans="2:14" s="152" customFormat="1" ht="17.25" customHeight="1">
      <c r="B166" s="151"/>
      <c r="C166" s="151"/>
      <c r="D166" s="151"/>
      <c r="E166" s="151"/>
      <c r="F166" s="151"/>
      <c r="G166" s="151"/>
      <c r="H166" s="151"/>
      <c r="I166" s="151"/>
      <c r="J166" s="151"/>
      <c r="K166" s="151"/>
      <c r="L166" s="151"/>
      <c r="M166" s="151"/>
      <c r="N166" s="151"/>
    </row>
    <row r="167" spans="2:14" s="152" customFormat="1" ht="17.25" customHeight="1">
      <c r="B167" s="151"/>
      <c r="C167" s="151"/>
      <c r="D167" s="151"/>
      <c r="E167" s="151"/>
      <c r="F167" s="151"/>
      <c r="G167" s="151"/>
      <c r="H167" s="151"/>
      <c r="I167" s="151"/>
      <c r="J167" s="151"/>
      <c r="K167" s="151"/>
      <c r="L167" s="151"/>
      <c r="M167" s="151"/>
      <c r="N167" s="151"/>
    </row>
    <row r="168" spans="2:14" s="152" customFormat="1" ht="17.25" customHeight="1">
      <c r="B168" s="151"/>
      <c r="C168" s="151"/>
      <c r="D168" s="151"/>
      <c r="E168" s="151"/>
      <c r="F168" s="151"/>
      <c r="G168" s="151"/>
      <c r="H168" s="151"/>
      <c r="I168" s="151"/>
      <c r="J168" s="151"/>
      <c r="K168" s="151"/>
      <c r="L168" s="151"/>
      <c r="M168" s="151"/>
      <c r="N168" s="151"/>
    </row>
    <row r="169" spans="2:14" s="152" customFormat="1" ht="17.25" customHeight="1">
      <c r="B169" s="151"/>
      <c r="C169" s="151"/>
      <c r="D169" s="151"/>
      <c r="E169" s="151"/>
      <c r="F169" s="151"/>
      <c r="G169" s="151"/>
      <c r="H169" s="151"/>
      <c r="I169" s="151"/>
      <c r="J169" s="151"/>
      <c r="K169" s="151"/>
      <c r="L169" s="151"/>
      <c r="M169" s="151"/>
      <c r="N169" s="151"/>
    </row>
    <row r="170" spans="2:14" s="152" customFormat="1" ht="17.25" customHeight="1">
      <c r="B170" s="151"/>
      <c r="C170" s="151"/>
      <c r="D170" s="151"/>
      <c r="E170" s="151"/>
      <c r="F170" s="151"/>
      <c r="G170" s="151"/>
      <c r="H170" s="151"/>
      <c r="I170" s="151"/>
      <c r="J170" s="151"/>
      <c r="K170" s="151"/>
      <c r="L170" s="151"/>
      <c r="M170" s="151"/>
      <c r="N170" s="151"/>
    </row>
    <row r="171" spans="2:14" s="152" customFormat="1" ht="17.25" customHeight="1">
      <c r="B171" s="151"/>
      <c r="C171" s="151"/>
      <c r="D171" s="151"/>
      <c r="E171" s="151"/>
      <c r="F171" s="151"/>
      <c r="G171" s="151"/>
      <c r="H171" s="151"/>
      <c r="I171" s="151"/>
      <c r="J171" s="151"/>
      <c r="K171" s="151"/>
      <c r="L171" s="151"/>
      <c r="M171" s="151"/>
      <c r="N171" s="151"/>
    </row>
    <row r="172" spans="2:14" s="152" customFormat="1" ht="17.25" customHeight="1">
      <c r="B172" s="151"/>
      <c r="C172" s="151"/>
      <c r="D172" s="151"/>
      <c r="E172" s="151"/>
      <c r="F172" s="151"/>
      <c r="G172" s="151"/>
      <c r="H172" s="151"/>
      <c r="I172" s="151"/>
      <c r="J172" s="151"/>
      <c r="K172" s="151"/>
      <c r="L172" s="151"/>
      <c r="M172" s="151"/>
      <c r="N172" s="151"/>
    </row>
    <row r="173" spans="2:14" s="152" customFormat="1" ht="17.25" customHeight="1">
      <c r="B173" s="151"/>
      <c r="C173" s="151"/>
      <c r="D173" s="151"/>
      <c r="E173" s="151"/>
      <c r="F173" s="151"/>
      <c r="G173" s="151"/>
      <c r="H173" s="151"/>
      <c r="I173" s="151"/>
      <c r="J173" s="151"/>
      <c r="K173" s="151"/>
      <c r="L173" s="151"/>
      <c r="M173" s="151"/>
      <c r="N173" s="151"/>
    </row>
    <row r="174" spans="2:14" s="152" customFormat="1" ht="17.25" customHeight="1">
      <c r="B174" s="151"/>
      <c r="C174" s="151"/>
      <c r="D174" s="151"/>
      <c r="E174" s="151"/>
      <c r="F174" s="151"/>
      <c r="G174" s="151"/>
      <c r="H174" s="151"/>
      <c r="I174" s="151"/>
      <c r="J174" s="151"/>
      <c r="K174" s="151"/>
      <c r="L174" s="151"/>
      <c r="M174" s="151"/>
      <c r="N174" s="151"/>
    </row>
    <row r="175" spans="2:14" s="152" customFormat="1" ht="17.25" customHeight="1">
      <c r="B175" s="151"/>
      <c r="C175" s="151"/>
      <c r="D175" s="151"/>
      <c r="E175" s="151"/>
      <c r="F175" s="151"/>
      <c r="G175" s="151"/>
      <c r="H175" s="151"/>
      <c r="I175" s="151"/>
      <c r="J175" s="151"/>
      <c r="K175" s="151"/>
      <c r="L175" s="151"/>
      <c r="M175" s="151"/>
      <c r="N175" s="151"/>
    </row>
    <row r="176" spans="2:14" s="152" customFormat="1" ht="17.25" customHeight="1">
      <c r="B176" s="151"/>
      <c r="C176" s="151"/>
      <c r="D176" s="151"/>
      <c r="E176" s="151"/>
      <c r="F176" s="151"/>
      <c r="G176" s="151"/>
      <c r="H176" s="151"/>
      <c r="I176" s="151"/>
      <c r="J176" s="151"/>
      <c r="K176" s="151"/>
      <c r="L176" s="151"/>
      <c r="M176" s="151"/>
      <c r="N176" s="151"/>
    </row>
    <row r="177" spans="2:14" s="152" customFormat="1" ht="17.25" customHeight="1"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  <c r="L177" s="151"/>
      <c r="M177" s="151"/>
      <c r="N177" s="151"/>
    </row>
    <row r="178" spans="2:14" s="152" customFormat="1" ht="17.25" customHeight="1">
      <c r="B178" s="151"/>
      <c r="C178" s="151"/>
      <c r="D178" s="151"/>
      <c r="E178" s="151"/>
      <c r="F178" s="151"/>
      <c r="G178" s="151"/>
      <c r="H178" s="151"/>
      <c r="I178" s="151"/>
      <c r="J178" s="151"/>
      <c r="K178" s="151"/>
      <c r="L178" s="151"/>
      <c r="M178" s="151"/>
      <c r="N178" s="151"/>
    </row>
    <row r="179" spans="2:14" s="152" customFormat="1" ht="17.25" customHeight="1">
      <c r="B179" s="151"/>
      <c r="C179" s="151"/>
      <c r="D179" s="151"/>
      <c r="E179" s="151"/>
      <c r="F179" s="151"/>
      <c r="G179" s="151"/>
      <c r="H179" s="151"/>
      <c r="I179" s="151"/>
      <c r="J179" s="151"/>
      <c r="K179" s="151"/>
      <c r="L179" s="151"/>
      <c r="M179" s="151"/>
      <c r="N179" s="151"/>
    </row>
    <row r="180" spans="2:14" s="152" customFormat="1" ht="17.25" customHeight="1">
      <c r="B180" s="151"/>
      <c r="C180" s="151"/>
      <c r="D180" s="151"/>
      <c r="E180" s="151"/>
      <c r="F180" s="151"/>
      <c r="G180" s="151"/>
      <c r="H180" s="151"/>
      <c r="I180" s="151"/>
      <c r="J180" s="151"/>
      <c r="K180" s="151"/>
      <c r="L180" s="151"/>
      <c r="M180" s="151"/>
      <c r="N180" s="151"/>
    </row>
    <row r="181" spans="2:14" s="152" customFormat="1" ht="17.25" customHeight="1">
      <c r="B181" s="151"/>
      <c r="C181" s="151"/>
      <c r="D181" s="151"/>
      <c r="E181" s="151"/>
      <c r="F181" s="151"/>
      <c r="G181" s="151"/>
      <c r="H181" s="151"/>
      <c r="I181" s="151"/>
      <c r="J181" s="151"/>
      <c r="K181" s="151"/>
      <c r="L181" s="151"/>
      <c r="M181" s="151"/>
      <c r="N181" s="151"/>
    </row>
    <row r="182" spans="2:14" s="152" customFormat="1" ht="17.25" customHeight="1">
      <c r="B182" s="151"/>
      <c r="C182" s="151"/>
      <c r="D182" s="151"/>
      <c r="E182" s="151"/>
      <c r="F182" s="151"/>
      <c r="G182" s="151"/>
      <c r="H182" s="151"/>
      <c r="I182" s="151"/>
      <c r="J182" s="151"/>
      <c r="K182" s="151"/>
      <c r="L182" s="151"/>
      <c r="M182" s="151"/>
      <c r="N182" s="151"/>
    </row>
    <row r="183" spans="2:14" s="152" customFormat="1" ht="17.25" customHeight="1">
      <c r="B183" s="151"/>
      <c r="C183" s="151"/>
      <c r="D183" s="151"/>
      <c r="E183" s="151"/>
      <c r="F183" s="151"/>
      <c r="G183" s="151"/>
      <c r="H183" s="151"/>
      <c r="I183" s="151"/>
      <c r="J183" s="151"/>
      <c r="K183" s="151"/>
      <c r="L183" s="151"/>
      <c r="M183" s="151"/>
      <c r="N183" s="151"/>
    </row>
  </sheetData>
  <mergeCells count="4">
    <mergeCell ref="K1:N1"/>
    <mergeCell ref="H1:J1"/>
    <mergeCell ref="B1:D1"/>
    <mergeCell ref="E1:G1"/>
  </mergeCells>
  <printOptions horizontalCentered="1"/>
  <pageMargins left="0.19685039370078741" right="0.19685039370078741" top="0.78740157480314965" bottom="0.31496062992125984" header="0.15748031496062992" footer="0.15748031496062992"/>
  <pageSetup paperSize="8" scale="52" orientation="landscape" r:id="rId1"/>
  <headerFooter alignWithMargins="0">
    <oddHeader>&amp;C&amp;"Arial CE,Félkövér"&amp;12 Kimutatás az önkormányzati költségvetési szervek  2021. évi tervszámainak I. féléves teljesítéséről&amp;"Arial CE,Normál"&amp;10
&amp;"Arial CE,Félkövér"&amp;16Bevétel&amp;RA Pü/36-2/2021. sz. előterjesztés 4. melléklete
Adatok Ft-ban</oddHeader>
    <oddFooter>&amp;C&amp;Z&amp;F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sqref="A1:E1"/>
    </sheetView>
  </sheetViews>
  <sheetFormatPr defaultRowHeight="12.75"/>
  <cols>
    <col min="1" max="1" width="3.7109375" customWidth="1"/>
    <col min="2" max="2" width="36.7109375" customWidth="1"/>
    <col min="3" max="3" width="16.7109375" customWidth="1"/>
    <col min="4" max="4" width="16.85546875" customWidth="1"/>
    <col min="5" max="5" width="13.140625" customWidth="1"/>
  </cols>
  <sheetData>
    <row r="1" spans="1:5" ht="62.25" customHeight="1">
      <c r="A1" s="293" t="s">
        <v>424</v>
      </c>
      <c r="B1" s="294"/>
      <c r="C1" s="294"/>
      <c r="D1" s="294"/>
      <c r="E1" s="294"/>
    </row>
    <row r="2" spans="1:5" ht="42.75">
      <c r="A2" s="121"/>
      <c r="B2" s="122" t="s">
        <v>64</v>
      </c>
      <c r="C2" s="120" t="s">
        <v>65</v>
      </c>
      <c r="D2" s="120" t="s">
        <v>66</v>
      </c>
      <c r="E2" s="120" t="s">
        <v>67</v>
      </c>
    </row>
    <row r="3" spans="1:5" ht="43.5">
      <c r="A3" s="121"/>
      <c r="B3" s="244" t="s">
        <v>281</v>
      </c>
      <c r="C3" s="123"/>
      <c r="D3" s="123"/>
      <c r="E3" s="123"/>
    </row>
    <row r="4" spans="1:5" ht="32.25" customHeight="1">
      <c r="A4" s="121"/>
      <c r="B4" s="44" t="s">
        <v>423</v>
      </c>
      <c r="C4" s="231">
        <v>2342876</v>
      </c>
      <c r="D4" s="231">
        <v>413000</v>
      </c>
      <c r="E4" s="231">
        <f>SUM(C4:D4)</f>
        <v>2755876</v>
      </c>
    </row>
    <row r="5" spans="1:5" ht="16.5" customHeight="1">
      <c r="A5" s="121"/>
      <c r="B5" s="264" t="s">
        <v>10</v>
      </c>
      <c r="C5" s="266">
        <f>SUM(C4)</f>
        <v>2342876</v>
      </c>
      <c r="D5" s="266">
        <f>SUM(D4)</f>
        <v>413000</v>
      </c>
      <c r="E5" s="266">
        <f>SUM(E4)</f>
        <v>2755876</v>
      </c>
    </row>
    <row r="6" spans="1:5" ht="15">
      <c r="A6" s="121"/>
      <c r="B6" s="123"/>
      <c r="C6" s="231"/>
      <c r="D6" s="231"/>
      <c r="E6" s="231"/>
    </row>
    <row r="7" spans="1:5" ht="29.25">
      <c r="A7" s="121"/>
      <c r="B7" s="244" t="s">
        <v>282</v>
      </c>
      <c r="C7" s="231"/>
      <c r="D7" s="231"/>
      <c r="E7" s="231"/>
    </row>
    <row r="8" spans="1:5" ht="15">
      <c r="A8" s="121"/>
      <c r="B8" s="123" t="s">
        <v>283</v>
      </c>
      <c r="C8" s="231">
        <v>16998999</v>
      </c>
      <c r="D8" s="231"/>
      <c r="E8" s="231">
        <v>17998999</v>
      </c>
    </row>
    <row r="9" spans="1:5" ht="30">
      <c r="A9" s="121"/>
      <c r="B9" s="44" t="s">
        <v>284</v>
      </c>
      <c r="C9" s="231">
        <v>300000</v>
      </c>
      <c r="D9" s="231"/>
      <c r="E9" s="231">
        <v>300000</v>
      </c>
    </row>
    <row r="10" spans="1:5" ht="15">
      <c r="A10" s="121"/>
      <c r="B10" s="264" t="s">
        <v>10</v>
      </c>
      <c r="C10" s="266">
        <f>SUM(C8:C9)</f>
        <v>17298999</v>
      </c>
      <c r="D10" s="266"/>
      <c r="E10" s="266">
        <f>SUM(E8:E9)</f>
        <v>18298999</v>
      </c>
    </row>
    <row r="11" spans="1:5" ht="18" customHeight="1">
      <c r="A11" s="121"/>
      <c r="B11" s="123"/>
      <c r="C11" s="231"/>
      <c r="D11" s="231"/>
      <c r="E11" s="231"/>
    </row>
    <row r="12" spans="1:5" ht="28.5">
      <c r="A12" s="121"/>
      <c r="B12" s="260" t="s">
        <v>390</v>
      </c>
      <c r="C12" s="261"/>
      <c r="D12" s="261"/>
      <c r="E12" s="261"/>
    </row>
    <row r="13" spans="1:5" ht="30">
      <c r="A13" s="259"/>
      <c r="B13" s="24" t="s">
        <v>389</v>
      </c>
      <c r="C13" s="2">
        <v>8929788</v>
      </c>
      <c r="D13" s="263">
        <v>0</v>
      </c>
      <c r="E13" s="2">
        <v>8929788</v>
      </c>
    </row>
    <row r="14" spans="1:5" ht="15">
      <c r="A14" s="259"/>
      <c r="B14" s="270" t="s">
        <v>10</v>
      </c>
      <c r="C14" s="271">
        <f>SUM(C13)</f>
        <v>8929788</v>
      </c>
      <c r="D14" s="272"/>
      <c r="E14" s="271">
        <f>SUM(E13)</f>
        <v>8929788</v>
      </c>
    </row>
    <row r="15" spans="1:5" ht="18" customHeight="1">
      <c r="A15" s="259"/>
      <c r="B15" s="267"/>
      <c r="C15" s="268"/>
      <c r="D15" s="269"/>
      <c r="E15" s="268"/>
    </row>
    <row r="16" spans="1:5" ht="18.75" customHeight="1">
      <c r="A16" s="121"/>
      <c r="B16" s="273" t="s">
        <v>25</v>
      </c>
      <c r="C16" s="262"/>
      <c r="D16" s="262"/>
      <c r="E16" s="262"/>
    </row>
    <row r="17" spans="1:5" ht="45">
      <c r="A17" s="121"/>
      <c r="B17" s="44" t="s">
        <v>400</v>
      </c>
      <c r="C17" s="274">
        <v>4344211</v>
      </c>
      <c r="D17" s="274"/>
      <c r="E17" s="274">
        <v>4344211</v>
      </c>
    </row>
    <row r="18" spans="1:5" ht="15">
      <c r="A18" s="121"/>
      <c r="B18" s="123" t="s">
        <v>401</v>
      </c>
      <c r="C18" s="231">
        <v>9000000</v>
      </c>
      <c r="D18" s="231"/>
      <c r="E18" s="231">
        <v>9000000</v>
      </c>
    </row>
    <row r="19" spans="1:5" ht="4.5" customHeight="1">
      <c r="A19" s="121"/>
      <c r="B19" s="123"/>
      <c r="C19" s="231"/>
      <c r="D19" s="231"/>
      <c r="E19" s="231"/>
    </row>
    <row r="20" spans="1:5" ht="17.25" customHeight="1">
      <c r="A20" s="121"/>
      <c r="B20" s="123" t="s">
        <v>402</v>
      </c>
      <c r="C20" s="231">
        <v>2369000</v>
      </c>
      <c r="D20" s="123"/>
      <c r="E20" s="231">
        <v>2369000</v>
      </c>
    </row>
    <row r="21" spans="1:5" ht="15">
      <c r="A21" s="121"/>
      <c r="B21" s="265" t="s">
        <v>108</v>
      </c>
      <c r="C21" s="266">
        <v>15713211</v>
      </c>
      <c r="D21" s="265"/>
      <c r="E21" s="266">
        <v>15713211</v>
      </c>
    </row>
    <row r="22" spans="1:5" ht="11.25" customHeight="1">
      <c r="A22" s="121"/>
      <c r="B22" s="123"/>
      <c r="C22" s="231"/>
      <c r="D22" s="123"/>
      <c r="E22" s="231"/>
    </row>
    <row r="23" spans="1:5" ht="15">
      <c r="A23" s="121"/>
      <c r="B23" s="125" t="s">
        <v>397</v>
      </c>
      <c r="C23" s="233">
        <f>SUM(C5,C10,C14,C21)</f>
        <v>44284874</v>
      </c>
      <c r="D23" s="233">
        <f>SUM(D5,D10,D14,D21)</f>
        <v>413000</v>
      </c>
      <c r="E23" s="233">
        <f>SUM(E5,E10,E14,E21)</f>
        <v>45697874</v>
      </c>
    </row>
    <row r="24" spans="1:5" ht="15">
      <c r="A24" s="276"/>
      <c r="B24" s="277"/>
      <c r="C24" s="277"/>
      <c r="D24" s="277"/>
      <c r="E24" s="277"/>
    </row>
    <row r="25" spans="1:5" s="62" customFormat="1" ht="15">
      <c r="A25" s="278"/>
      <c r="B25" s="275"/>
      <c r="C25" s="275"/>
      <c r="D25" s="275"/>
      <c r="E25" s="275"/>
    </row>
    <row r="26" spans="1:5" ht="15">
      <c r="A26" s="278"/>
      <c r="B26" s="275"/>
      <c r="C26" s="275"/>
      <c r="D26" s="275"/>
      <c r="E26" s="275"/>
    </row>
    <row r="27" spans="1:5" ht="15">
      <c r="A27" s="278"/>
      <c r="B27" s="275"/>
      <c r="C27" s="275"/>
      <c r="D27" s="275"/>
      <c r="E27" s="275"/>
    </row>
    <row r="28" spans="1:5" ht="15">
      <c r="A28" s="278"/>
      <c r="B28" s="275"/>
      <c r="C28" s="275"/>
      <c r="D28" s="275"/>
      <c r="E28" s="275"/>
    </row>
    <row r="29" spans="1:5" ht="15">
      <c r="A29" s="278"/>
      <c r="B29" s="275"/>
      <c r="C29" s="275"/>
      <c r="D29" s="275"/>
      <c r="E29" s="275"/>
    </row>
    <row r="30" spans="1:5" ht="15">
      <c r="A30" s="278"/>
      <c r="B30" s="275"/>
      <c r="C30" s="275"/>
      <c r="D30" s="275"/>
      <c r="E30" s="275"/>
    </row>
    <row r="31" spans="1:5" ht="15">
      <c r="A31" s="278"/>
      <c r="B31" s="275"/>
      <c r="C31" s="275"/>
      <c r="D31" s="275"/>
      <c r="E31" s="275"/>
    </row>
    <row r="32" spans="1:5" ht="15">
      <c r="A32" s="278"/>
      <c r="B32" s="275"/>
      <c r="C32" s="275"/>
      <c r="D32" s="275"/>
      <c r="E32" s="275"/>
    </row>
    <row r="33" spans="1:5" ht="15">
      <c r="A33" s="278"/>
      <c r="B33" s="275"/>
      <c r="C33" s="275"/>
      <c r="D33" s="275"/>
      <c r="E33" s="275"/>
    </row>
    <row r="34" spans="1:5" ht="15">
      <c r="A34" s="278"/>
      <c r="B34" s="275"/>
      <c r="C34" s="275"/>
      <c r="D34" s="275"/>
      <c r="E34" s="275"/>
    </row>
    <row r="35" spans="1:5" ht="15">
      <c r="A35" s="278"/>
      <c r="B35" s="275"/>
      <c r="C35" s="275"/>
      <c r="D35" s="275"/>
      <c r="E35" s="275"/>
    </row>
    <row r="36" spans="1:5" ht="15">
      <c r="A36" s="278"/>
      <c r="B36" s="275"/>
      <c r="C36" s="275"/>
      <c r="D36" s="275"/>
      <c r="E36" s="275"/>
    </row>
    <row r="37" spans="1:5" ht="15">
      <c r="A37" s="278"/>
      <c r="B37" s="275"/>
      <c r="C37" s="275"/>
      <c r="D37" s="275"/>
      <c r="E37" s="275"/>
    </row>
    <row r="38" spans="1:5" ht="15">
      <c r="A38" s="278"/>
      <c r="B38" s="275"/>
      <c r="C38" s="275"/>
      <c r="D38" s="275"/>
      <c r="E38" s="275"/>
    </row>
    <row r="39" spans="1:5" ht="15">
      <c r="A39" s="278"/>
      <c r="B39" s="275"/>
      <c r="C39" s="275"/>
      <c r="D39" s="275"/>
      <c r="E39" s="275"/>
    </row>
    <row r="40" spans="1:5" ht="15">
      <c r="A40" s="278"/>
      <c r="B40" s="275"/>
      <c r="C40" s="275"/>
      <c r="D40" s="275"/>
      <c r="E40" s="275"/>
    </row>
    <row r="41" spans="1:5" ht="15">
      <c r="A41" s="278"/>
      <c r="B41" s="275"/>
      <c r="C41" s="275"/>
      <c r="D41" s="275"/>
      <c r="E41" s="275"/>
    </row>
    <row r="42" spans="1:5" ht="15">
      <c r="A42" s="278"/>
      <c r="B42" s="275"/>
      <c r="C42" s="275"/>
      <c r="D42" s="275"/>
      <c r="E42" s="275"/>
    </row>
    <row r="43" spans="1:5" ht="15">
      <c r="A43" s="278"/>
      <c r="B43" s="275"/>
      <c r="C43" s="275"/>
      <c r="D43" s="275"/>
      <c r="E43" s="275"/>
    </row>
    <row r="44" spans="1:5" ht="15">
      <c r="A44" s="278"/>
      <c r="B44" s="275"/>
      <c r="C44" s="275"/>
      <c r="D44" s="275"/>
      <c r="E44" s="275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Q541"/>
  <sheetViews>
    <sheetView view="pageLayout" topLeftCell="Y31" zoomScaleSheetLayoutView="64" workbookViewId="0">
      <selection activeCell="AI54" sqref="AI54"/>
    </sheetView>
  </sheetViews>
  <sheetFormatPr defaultColWidth="13.140625" defaultRowHeight="12.75"/>
  <cols>
    <col min="1" max="1" width="46.7109375" style="198" customWidth="1"/>
    <col min="2" max="2" width="11.7109375" style="198" customWidth="1"/>
    <col min="3" max="3" width="13" style="198" customWidth="1"/>
    <col min="4" max="4" width="14.28515625" style="198" customWidth="1"/>
    <col min="5" max="5" width="12.7109375" style="198" customWidth="1"/>
    <col min="6" max="6" width="14" style="198" customWidth="1"/>
    <col min="7" max="7" width="13.7109375" style="198" customWidth="1"/>
    <col min="8" max="8" width="14.42578125" style="198" customWidth="1"/>
    <col min="9" max="9" width="15.85546875" style="198" customWidth="1"/>
    <col min="10" max="10" width="18" style="198" customWidth="1"/>
    <col min="11" max="11" width="15" style="198" customWidth="1"/>
    <col min="12" max="12" width="15.140625" style="198" customWidth="1"/>
    <col min="13" max="13" width="12.140625" style="198" customWidth="1"/>
    <col min="14" max="14" width="14.42578125" style="198" customWidth="1"/>
    <col min="15" max="15" width="15.7109375" style="198" customWidth="1"/>
    <col min="16" max="16" width="13.140625" style="198" customWidth="1"/>
    <col min="17" max="17" width="12" style="198" customWidth="1"/>
    <col min="18" max="18" width="11.42578125" style="198" customWidth="1"/>
    <col min="19" max="19" width="13.140625" style="198" customWidth="1"/>
    <col min="20" max="20" width="16.140625" style="198" customWidth="1"/>
    <col min="21" max="21" width="12.85546875" style="198" customWidth="1"/>
    <col min="22" max="23" width="13.7109375" style="198" customWidth="1"/>
    <col min="24" max="16384" width="13.140625" style="198"/>
  </cols>
  <sheetData>
    <row r="1" spans="1:43" s="224" customFormat="1" ht="15.95" customHeight="1">
      <c r="A1" s="297" t="s">
        <v>1</v>
      </c>
      <c r="B1" s="295" t="s">
        <v>235</v>
      </c>
      <c r="C1" s="298"/>
      <c r="D1" s="298"/>
      <c r="E1" s="295" t="s">
        <v>234</v>
      </c>
      <c r="F1" s="298"/>
      <c r="G1" s="298"/>
      <c r="H1" s="295" t="s">
        <v>22</v>
      </c>
      <c r="I1" s="296"/>
      <c r="J1" s="296"/>
      <c r="K1" s="295" t="s">
        <v>233</v>
      </c>
      <c r="L1" s="296"/>
      <c r="M1" s="296"/>
      <c r="N1" s="295" t="s">
        <v>232</v>
      </c>
      <c r="O1" s="296"/>
      <c r="P1" s="296"/>
      <c r="Q1" s="295" t="s">
        <v>231</v>
      </c>
      <c r="R1" s="296"/>
      <c r="S1" s="296"/>
      <c r="T1" s="295" t="s">
        <v>230</v>
      </c>
      <c r="U1" s="296"/>
      <c r="V1" s="296"/>
      <c r="W1" s="226"/>
      <c r="X1" s="226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</row>
    <row r="2" spans="1:43" s="224" customFormat="1" ht="30" customHeight="1">
      <c r="A2" s="297"/>
      <c r="B2" s="229" t="s">
        <v>175</v>
      </c>
      <c r="C2" s="228" t="s">
        <v>174</v>
      </c>
      <c r="D2" s="227" t="s">
        <v>229</v>
      </c>
      <c r="E2" s="229" t="s">
        <v>175</v>
      </c>
      <c r="F2" s="228" t="s">
        <v>174</v>
      </c>
      <c r="G2" s="227" t="s">
        <v>226</v>
      </c>
      <c r="H2" s="229" t="s">
        <v>175</v>
      </c>
      <c r="I2" s="228" t="s">
        <v>174</v>
      </c>
      <c r="J2" s="227" t="s">
        <v>229</v>
      </c>
      <c r="K2" s="229" t="s">
        <v>228</v>
      </c>
      <c r="L2" s="228" t="s">
        <v>174</v>
      </c>
      <c r="M2" s="230" t="s">
        <v>227</v>
      </c>
      <c r="N2" s="229" t="s">
        <v>175</v>
      </c>
      <c r="O2" s="228" t="s">
        <v>174</v>
      </c>
      <c r="P2" s="227" t="s">
        <v>226</v>
      </c>
      <c r="Q2" s="229" t="s">
        <v>175</v>
      </c>
      <c r="R2" s="228" t="s">
        <v>174</v>
      </c>
      <c r="S2" s="227" t="s">
        <v>226</v>
      </c>
      <c r="T2" s="229" t="s">
        <v>175</v>
      </c>
      <c r="U2" s="228" t="s">
        <v>174</v>
      </c>
      <c r="V2" s="227" t="s">
        <v>225</v>
      </c>
      <c r="W2" s="227" t="s">
        <v>172</v>
      </c>
      <c r="X2" s="226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</row>
    <row r="3" spans="1:43" s="222" customFormat="1" ht="15.95" customHeight="1">
      <c r="A3" s="223">
        <v>1</v>
      </c>
      <c r="B3" s="223">
        <v>2</v>
      </c>
      <c r="C3" s="223">
        <v>3</v>
      </c>
      <c r="D3" s="223">
        <v>4</v>
      </c>
      <c r="E3" s="223">
        <v>5</v>
      </c>
      <c r="F3" s="223">
        <v>6</v>
      </c>
      <c r="G3" s="223">
        <v>7</v>
      </c>
      <c r="H3" s="223">
        <v>8</v>
      </c>
      <c r="I3" s="223">
        <v>9</v>
      </c>
      <c r="J3" s="223">
        <v>10</v>
      </c>
      <c r="K3" s="223">
        <v>11</v>
      </c>
      <c r="L3" s="223">
        <v>12</v>
      </c>
      <c r="M3" s="223">
        <v>13</v>
      </c>
      <c r="N3" s="223">
        <v>14</v>
      </c>
      <c r="O3" s="223">
        <v>15</v>
      </c>
      <c r="P3" s="223">
        <v>16</v>
      </c>
      <c r="Q3" s="223">
        <v>17</v>
      </c>
      <c r="R3" s="223">
        <v>18</v>
      </c>
      <c r="S3" s="223">
        <v>19</v>
      </c>
      <c r="T3" s="223">
        <v>20</v>
      </c>
      <c r="U3" s="223">
        <v>21</v>
      </c>
      <c r="V3" s="223">
        <v>22</v>
      </c>
      <c r="W3" s="223">
        <v>23</v>
      </c>
    </row>
    <row r="4" spans="1:43" s="218" customFormat="1" ht="15.95" customHeight="1">
      <c r="A4" s="219" t="s">
        <v>224</v>
      </c>
      <c r="B4" s="212">
        <v>135959809</v>
      </c>
      <c r="C4" s="212">
        <v>137900855</v>
      </c>
      <c r="D4" s="221">
        <v>65192857</v>
      </c>
      <c r="E4" s="212">
        <v>21004887</v>
      </c>
      <c r="F4" s="212">
        <v>21159500</v>
      </c>
      <c r="G4" s="212">
        <v>9965977</v>
      </c>
      <c r="H4" s="212">
        <v>222864719</v>
      </c>
      <c r="I4" s="212">
        <v>225183955</v>
      </c>
      <c r="J4" s="212">
        <v>98562621</v>
      </c>
      <c r="K4" s="212"/>
      <c r="L4" s="212"/>
      <c r="M4" s="212"/>
      <c r="N4" s="212"/>
      <c r="O4" s="212"/>
      <c r="P4" s="212"/>
      <c r="Q4" s="220">
        <v>763000</v>
      </c>
      <c r="R4" s="212">
        <v>1704909</v>
      </c>
      <c r="S4" s="212">
        <v>941909</v>
      </c>
      <c r="T4" s="201">
        <f t="shared" ref="T4:V11" si="0">SUM(B4+E4+H4+K4+N4+Q4)</f>
        <v>380592415</v>
      </c>
      <c r="U4" s="201">
        <f t="shared" si="0"/>
        <v>385949219</v>
      </c>
      <c r="V4" s="201">
        <f t="shared" si="0"/>
        <v>174663364</v>
      </c>
      <c r="W4" s="258">
        <f t="shared" ref="W4:W12" si="1">SUM(V4/U4)</f>
        <v>0.45255529847308745</v>
      </c>
    </row>
    <row r="5" spans="1:43" s="218" customFormat="1" ht="15.95" customHeight="1">
      <c r="A5" s="219" t="s">
        <v>223</v>
      </c>
      <c r="B5" s="212">
        <v>173119539</v>
      </c>
      <c r="C5" s="212">
        <v>176797133</v>
      </c>
      <c r="D5" s="212">
        <v>85535817</v>
      </c>
      <c r="E5" s="212">
        <v>26833528</v>
      </c>
      <c r="F5" s="212">
        <v>27393358</v>
      </c>
      <c r="G5" s="212">
        <v>13257150</v>
      </c>
      <c r="H5" s="212">
        <v>88074200</v>
      </c>
      <c r="I5" s="212">
        <v>106645216</v>
      </c>
      <c r="J5" s="212">
        <v>62863771</v>
      </c>
      <c r="K5" s="212"/>
      <c r="L5" s="212"/>
      <c r="M5" s="212"/>
      <c r="N5" s="212"/>
      <c r="O5" s="212"/>
      <c r="P5" s="212"/>
      <c r="Q5" s="212">
        <v>0</v>
      </c>
      <c r="R5" s="212">
        <v>234283</v>
      </c>
      <c r="S5" s="212">
        <v>234283</v>
      </c>
      <c r="T5" s="201">
        <f t="shared" si="0"/>
        <v>288027267</v>
      </c>
      <c r="U5" s="201">
        <f t="shared" si="0"/>
        <v>311069990</v>
      </c>
      <c r="V5" s="201">
        <f t="shared" si="0"/>
        <v>161891021</v>
      </c>
      <c r="W5" s="258">
        <f t="shared" si="1"/>
        <v>0.52043278427469009</v>
      </c>
    </row>
    <row r="6" spans="1:43" s="218" customFormat="1" ht="15" customHeight="1">
      <c r="A6" s="219" t="s">
        <v>222</v>
      </c>
      <c r="B6" s="212">
        <v>286078165</v>
      </c>
      <c r="C6" s="212">
        <v>289228542</v>
      </c>
      <c r="D6" s="212">
        <v>141650260</v>
      </c>
      <c r="E6" s="212">
        <v>44296926</v>
      </c>
      <c r="F6" s="212">
        <v>45456016</v>
      </c>
      <c r="G6" s="212">
        <v>22281240</v>
      </c>
      <c r="H6" s="212">
        <v>20092000</v>
      </c>
      <c r="I6" s="212">
        <v>26057126</v>
      </c>
      <c r="J6" s="212">
        <v>16240396</v>
      </c>
      <c r="K6" s="212"/>
      <c r="L6" s="212"/>
      <c r="M6" s="212"/>
      <c r="N6" s="212"/>
      <c r="O6" s="212"/>
      <c r="P6" s="212"/>
      <c r="Q6" s="212"/>
      <c r="R6" s="212">
        <v>2173238</v>
      </c>
      <c r="S6" s="212">
        <v>2167462</v>
      </c>
      <c r="T6" s="201">
        <f t="shared" si="0"/>
        <v>350467091</v>
      </c>
      <c r="U6" s="201">
        <f t="shared" si="0"/>
        <v>362914922</v>
      </c>
      <c r="V6" s="201">
        <f t="shared" si="0"/>
        <v>182339358</v>
      </c>
      <c r="W6" s="258">
        <f t="shared" si="1"/>
        <v>0.50243003785884566</v>
      </c>
    </row>
    <row r="7" spans="1:43" s="218" customFormat="1" ht="15.95" customHeight="1">
      <c r="A7" s="219" t="s">
        <v>221</v>
      </c>
      <c r="B7" s="212">
        <v>39414042</v>
      </c>
      <c r="C7" s="212">
        <v>43191410</v>
      </c>
      <c r="D7" s="212">
        <v>21005912</v>
      </c>
      <c r="E7" s="212">
        <v>6017304</v>
      </c>
      <c r="F7" s="212">
        <v>6368684</v>
      </c>
      <c r="G7" s="212">
        <v>2993509</v>
      </c>
      <c r="H7" s="212">
        <v>14249759</v>
      </c>
      <c r="I7" s="212">
        <v>23220378</v>
      </c>
      <c r="J7" s="212">
        <v>7496051</v>
      </c>
      <c r="K7" s="212"/>
      <c r="L7" s="212">
        <v>9950000</v>
      </c>
      <c r="M7" s="212">
        <v>8750000</v>
      </c>
      <c r="N7" s="212"/>
      <c r="O7" s="212"/>
      <c r="P7" s="212"/>
      <c r="Q7" s="212"/>
      <c r="R7" s="212">
        <v>6450874</v>
      </c>
      <c r="S7" s="212">
        <v>4879759</v>
      </c>
      <c r="T7" s="201">
        <f t="shared" si="0"/>
        <v>59681105</v>
      </c>
      <c r="U7" s="201">
        <f t="shared" si="0"/>
        <v>89181346</v>
      </c>
      <c r="V7" s="201">
        <f t="shared" si="0"/>
        <v>45125231</v>
      </c>
      <c r="W7" s="258">
        <f t="shared" si="1"/>
        <v>0.50599405620094584</v>
      </c>
    </row>
    <row r="8" spans="1:43" ht="15.95" customHeight="1">
      <c r="A8" s="199" t="s">
        <v>220</v>
      </c>
      <c r="B8" s="207">
        <v>38121412</v>
      </c>
      <c r="C8" s="207">
        <v>41688745</v>
      </c>
      <c r="D8" s="207">
        <v>20981581</v>
      </c>
      <c r="E8" s="207">
        <v>5896419</v>
      </c>
      <c r="F8" s="207">
        <v>6223628</v>
      </c>
      <c r="G8" s="207">
        <v>3048464</v>
      </c>
      <c r="H8" s="207">
        <v>26358169</v>
      </c>
      <c r="I8" s="207">
        <v>42364663</v>
      </c>
      <c r="J8" s="207">
        <v>18337188</v>
      </c>
      <c r="K8" s="207"/>
      <c r="L8" s="207"/>
      <c r="M8" s="207"/>
      <c r="N8" s="207"/>
      <c r="O8" s="207"/>
      <c r="P8" s="207"/>
      <c r="Q8" s="207"/>
      <c r="R8" s="207">
        <v>17181875</v>
      </c>
      <c r="S8" s="207">
        <v>15174096</v>
      </c>
      <c r="T8" s="201">
        <f t="shared" si="0"/>
        <v>70376000</v>
      </c>
      <c r="U8" s="201">
        <f t="shared" si="0"/>
        <v>107458911</v>
      </c>
      <c r="V8" s="201">
        <f t="shared" si="0"/>
        <v>57541329</v>
      </c>
      <c r="W8" s="258">
        <f t="shared" si="1"/>
        <v>0.53547284691913544</v>
      </c>
    </row>
    <row r="9" spans="1:43" ht="15.95" customHeight="1">
      <c r="A9" s="215" t="s">
        <v>166</v>
      </c>
      <c r="B9" s="207">
        <v>11171000</v>
      </c>
      <c r="C9" s="212">
        <v>12363726</v>
      </c>
      <c r="D9" s="212">
        <v>6282601</v>
      </c>
      <c r="E9" s="207">
        <v>1716000</v>
      </c>
      <c r="F9" s="212">
        <v>1883882</v>
      </c>
      <c r="G9" s="212">
        <v>962804</v>
      </c>
      <c r="H9" s="207">
        <v>5113000</v>
      </c>
      <c r="I9" s="212">
        <v>5203336</v>
      </c>
      <c r="J9" s="212">
        <v>1608146</v>
      </c>
      <c r="K9" s="207"/>
      <c r="L9" s="212"/>
      <c r="M9" s="212"/>
      <c r="N9" s="212"/>
      <c r="O9" s="212"/>
      <c r="P9" s="212"/>
      <c r="Q9" s="207"/>
      <c r="R9" s="212"/>
      <c r="S9" s="212"/>
      <c r="T9" s="201">
        <f t="shared" si="0"/>
        <v>18000000</v>
      </c>
      <c r="U9" s="201">
        <f t="shared" si="0"/>
        <v>19450944</v>
      </c>
      <c r="V9" s="201">
        <f t="shared" si="0"/>
        <v>8853551</v>
      </c>
      <c r="W9" s="258">
        <f t="shared" si="1"/>
        <v>0.45517333246139624</v>
      </c>
    </row>
    <row r="10" spans="1:43" ht="15.95" customHeight="1">
      <c r="A10" s="215" t="s">
        <v>219</v>
      </c>
      <c r="B10" s="207">
        <v>410081127</v>
      </c>
      <c r="C10" s="207">
        <v>438329466</v>
      </c>
      <c r="D10" s="207">
        <v>255000263</v>
      </c>
      <c r="E10" s="207">
        <v>62423427</v>
      </c>
      <c r="F10" s="207">
        <v>66446976</v>
      </c>
      <c r="G10" s="207">
        <v>36831234</v>
      </c>
      <c r="H10" s="207">
        <v>274147636</v>
      </c>
      <c r="I10" s="207">
        <v>326261188</v>
      </c>
      <c r="J10" s="207">
        <v>188615130</v>
      </c>
      <c r="K10" s="207">
        <v>8407200</v>
      </c>
      <c r="L10" s="207">
        <v>8407200</v>
      </c>
      <c r="M10" s="207">
        <v>4203600</v>
      </c>
      <c r="N10" s="207"/>
      <c r="O10" s="207"/>
      <c r="P10" s="207"/>
      <c r="Q10" s="207"/>
      <c r="R10" s="207"/>
      <c r="S10" s="207"/>
      <c r="T10" s="201">
        <f t="shared" si="0"/>
        <v>755059390</v>
      </c>
      <c r="U10" s="201">
        <f t="shared" si="0"/>
        <v>839444830</v>
      </c>
      <c r="V10" s="201">
        <f t="shared" si="0"/>
        <v>484650227</v>
      </c>
      <c r="W10" s="258">
        <f t="shared" si="1"/>
        <v>0.57734613363453557</v>
      </c>
    </row>
    <row r="11" spans="1:43" ht="27" customHeight="1">
      <c r="A11" s="217" t="s">
        <v>218</v>
      </c>
      <c r="B11" s="207">
        <v>110137036</v>
      </c>
      <c r="C11" s="207">
        <v>126218191</v>
      </c>
      <c r="D11" s="207">
        <v>66058433</v>
      </c>
      <c r="E11" s="207">
        <v>16563070</v>
      </c>
      <c r="F11" s="207">
        <v>18786402</v>
      </c>
      <c r="G11" s="207">
        <v>10659385</v>
      </c>
      <c r="H11" s="207">
        <v>54738090</v>
      </c>
      <c r="I11" s="207">
        <v>64701670</v>
      </c>
      <c r="J11" s="207">
        <v>30645387</v>
      </c>
      <c r="K11" s="207">
        <v>3600000</v>
      </c>
      <c r="L11" s="207">
        <v>3600000</v>
      </c>
      <c r="M11" s="207">
        <v>1800000</v>
      </c>
      <c r="N11" s="207"/>
      <c r="O11" s="207"/>
      <c r="P11" s="207"/>
      <c r="Q11" s="207"/>
      <c r="R11" s="207">
        <v>102510</v>
      </c>
      <c r="S11" s="207">
        <v>102510</v>
      </c>
      <c r="T11" s="201">
        <f t="shared" si="0"/>
        <v>185038196</v>
      </c>
      <c r="U11" s="201">
        <f t="shared" si="0"/>
        <v>213408773</v>
      </c>
      <c r="V11" s="201">
        <f t="shared" si="0"/>
        <v>109265715</v>
      </c>
      <c r="W11" s="258">
        <f t="shared" si="1"/>
        <v>0.51200198316120771</v>
      </c>
    </row>
    <row r="12" spans="1:43" s="215" customFormat="1" ht="15.95" customHeight="1">
      <c r="A12" s="215" t="s">
        <v>217</v>
      </c>
      <c r="B12" s="201">
        <f t="shared" ref="B12:V12" si="2">SUM(B4:B11)</f>
        <v>1204082130</v>
      </c>
      <c r="C12" s="201">
        <f t="shared" si="2"/>
        <v>1265718068</v>
      </c>
      <c r="D12" s="201">
        <f t="shared" si="2"/>
        <v>661707724</v>
      </c>
      <c r="E12" s="201">
        <f t="shared" si="2"/>
        <v>184751561</v>
      </c>
      <c r="F12" s="201">
        <f t="shared" si="2"/>
        <v>193718446</v>
      </c>
      <c r="G12" s="201">
        <f t="shared" si="2"/>
        <v>99999763</v>
      </c>
      <c r="H12" s="201">
        <f t="shared" si="2"/>
        <v>705637573</v>
      </c>
      <c r="I12" s="201">
        <f t="shared" si="2"/>
        <v>819637532</v>
      </c>
      <c r="J12" s="201">
        <f t="shared" si="2"/>
        <v>424368690</v>
      </c>
      <c r="K12" s="201">
        <f t="shared" si="2"/>
        <v>12007200</v>
      </c>
      <c r="L12" s="201">
        <f t="shared" si="2"/>
        <v>21957200</v>
      </c>
      <c r="M12" s="201">
        <f t="shared" si="2"/>
        <v>14753600</v>
      </c>
      <c r="N12" s="201">
        <f t="shared" si="2"/>
        <v>0</v>
      </c>
      <c r="O12" s="201">
        <f t="shared" si="2"/>
        <v>0</v>
      </c>
      <c r="P12" s="201">
        <f t="shared" si="2"/>
        <v>0</v>
      </c>
      <c r="Q12" s="201">
        <f t="shared" si="2"/>
        <v>763000</v>
      </c>
      <c r="R12" s="201">
        <f t="shared" si="2"/>
        <v>27847689</v>
      </c>
      <c r="S12" s="201">
        <f t="shared" si="2"/>
        <v>23500019</v>
      </c>
      <c r="T12" s="201">
        <f t="shared" si="2"/>
        <v>2107241464</v>
      </c>
      <c r="U12" s="201">
        <f t="shared" si="2"/>
        <v>2328878935</v>
      </c>
      <c r="V12" s="201">
        <f t="shared" si="2"/>
        <v>1224329796</v>
      </c>
      <c r="W12" s="258">
        <f t="shared" si="1"/>
        <v>0.5257163769227875</v>
      </c>
    </row>
    <row r="13" spans="1:43" s="215" customFormat="1" ht="15.95" customHeight="1">
      <c r="A13" s="216" t="s">
        <v>216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12"/>
      <c r="V13" s="212"/>
      <c r="W13" s="258"/>
    </row>
    <row r="14" spans="1:43" ht="24.75" customHeight="1">
      <c r="A14" s="214" t="s">
        <v>161</v>
      </c>
      <c r="B14" s="207">
        <v>39378016</v>
      </c>
      <c r="C14" s="207">
        <v>41276116</v>
      </c>
      <c r="D14" s="207">
        <v>20670870</v>
      </c>
      <c r="E14" s="207">
        <v>6029192</v>
      </c>
      <c r="F14" s="207">
        <v>6268867</v>
      </c>
      <c r="G14" s="207">
        <v>2745993</v>
      </c>
      <c r="H14" s="207"/>
      <c r="I14" s="207"/>
      <c r="J14" s="207">
        <v>41391</v>
      </c>
      <c r="K14" s="207"/>
      <c r="L14" s="207"/>
      <c r="M14" s="207"/>
      <c r="N14" s="207"/>
      <c r="O14" s="207"/>
      <c r="P14" s="207"/>
      <c r="Q14" s="207"/>
      <c r="R14" s="207"/>
      <c r="S14" s="207"/>
      <c r="T14" s="201">
        <f>SUM(B14+E14+H14+K14+N14+Q14)</f>
        <v>45407208</v>
      </c>
      <c r="U14" s="201">
        <f>SUM(C14+F14+I14+L14+O14+R14)</f>
        <v>47544983</v>
      </c>
      <c r="V14" s="201">
        <f>SUM(D14+G14+J14+M14+P14+S14)</f>
        <v>23458254</v>
      </c>
      <c r="W14" s="258">
        <f>SUM(V14/U14)</f>
        <v>0.49339073272988654</v>
      </c>
    </row>
    <row r="15" spans="1:43" ht="15.95" customHeight="1">
      <c r="A15" s="208" t="s">
        <v>160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1">
        <f>SUM(B15+E15+H15+K15+N15+Q15)</f>
        <v>0</v>
      </c>
      <c r="U15" s="212"/>
      <c r="V15" s="212"/>
      <c r="W15" s="258"/>
    </row>
    <row r="16" spans="1:43" ht="26.25" customHeight="1">
      <c r="A16" s="208" t="s">
        <v>187</v>
      </c>
      <c r="B16" s="207"/>
      <c r="C16" s="207">
        <v>2013000</v>
      </c>
      <c r="D16" s="207">
        <v>980700</v>
      </c>
      <c r="E16" s="207"/>
      <c r="F16" s="207">
        <v>280812</v>
      </c>
      <c r="G16" s="207">
        <v>135385</v>
      </c>
      <c r="H16" s="207">
        <v>126090000</v>
      </c>
      <c r="I16" s="207">
        <v>202168476</v>
      </c>
      <c r="J16" s="207">
        <v>97857684</v>
      </c>
      <c r="K16" s="207">
        <v>1000000</v>
      </c>
      <c r="L16" s="207">
        <v>6707118</v>
      </c>
      <c r="M16" s="207">
        <v>5707118</v>
      </c>
      <c r="N16" s="207"/>
      <c r="O16" s="207"/>
      <c r="P16" s="207"/>
      <c r="Q16" s="207">
        <v>412500000</v>
      </c>
      <c r="R16" s="207">
        <v>495400456</v>
      </c>
      <c r="S16" s="207">
        <v>194214814</v>
      </c>
      <c r="T16" s="201">
        <f>SUM(B16+E16+H16+K16+N16+Q16)</f>
        <v>539590000</v>
      </c>
      <c r="U16" s="201">
        <f t="shared" ref="U16:U57" si="3">SUM(C16+F16+I16+L16+O16+R16)</f>
        <v>706569862</v>
      </c>
      <c r="V16" s="201">
        <f t="shared" ref="V16:V57" si="4">SUM(D16+G16+J16+M16+P16+S16)</f>
        <v>298895701</v>
      </c>
      <c r="W16" s="258">
        <f t="shared" ref="W16:W23" si="5">SUM(V16/U16)</f>
        <v>0.4230235636628385</v>
      </c>
    </row>
    <row r="17" spans="1:23" ht="16.5" customHeight="1">
      <c r="A17" s="208" t="s">
        <v>156</v>
      </c>
      <c r="B17" s="207"/>
      <c r="C17" s="207"/>
      <c r="D17" s="207"/>
      <c r="E17" s="207"/>
      <c r="F17" s="207"/>
      <c r="G17" s="207"/>
      <c r="H17" s="207"/>
      <c r="I17" s="207">
        <v>1696475</v>
      </c>
      <c r="J17" s="207">
        <v>1696475</v>
      </c>
      <c r="K17" s="207"/>
      <c r="L17" s="207"/>
      <c r="M17" s="207"/>
      <c r="N17" s="207"/>
      <c r="O17" s="207"/>
      <c r="P17" s="207"/>
      <c r="Q17" s="207"/>
      <c r="R17" s="207"/>
      <c r="S17" s="207"/>
      <c r="T17" s="212">
        <v>0</v>
      </c>
      <c r="U17" s="201">
        <f t="shared" si="3"/>
        <v>1696475</v>
      </c>
      <c r="V17" s="201">
        <f t="shared" si="4"/>
        <v>1696475</v>
      </c>
      <c r="W17" s="258">
        <f t="shared" si="5"/>
        <v>1</v>
      </c>
    </row>
    <row r="18" spans="1:23" ht="15.95" customHeight="1">
      <c r="A18" s="208" t="s">
        <v>115</v>
      </c>
      <c r="B18" s="207"/>
      <c r="C18" s="207"/>
      <c r="D18" s="207"/>
      <c r="E18" s="207"/>
      <c r="F18" s="207"/>
      <c r="G18" s="207"/>
      <c r="H18" s="207">
        <v>50487770</v>
      </c>
      <c r="I18" s="207">
        <v>50487770</v>
      </c>
      <c r="J18" s="207">
        <v>50487770</v>
      </c>
      <c r="K18" s="207"/>
      <c r="L18" s="207"/>
      <c r="M18" s="207"/>
      <c r="N18" s="207"/>
      <c r="O18" s="207"/>
      <c r="P18" s="207"/>
      <c r="Q18" s="207"/>
      <c r="R18" s="207"/>
      <c r="S18" s="207"/>
      <c r="T18" s="201">
        <f t="shared" ref="T18:T57" si="6">SUM(B18+E18+H18+K18+N18+Q18)</f>
        <v>50487770</v>
      </c>
      <c r="U18" s="201">
        <f t="shared" si="3"/>
        <v>50487770</v>
      </c>
      <c r="V18" s="201">
        <f t="shared" si="4"/>
        <v>50487770</v>
      </c>
      <c r="W18" s="258">
        <f t="shared" si="5"/>
        <v>1</v>
      </c>
    </row>
    <row r="19" spans="1:23" ht="15.95" customHeight="1">
      <c r="A19" s="208" t="s">
        <v>215</v>
      </c>
      <c r="B19" s="207"/>
      <c r="C19" s="207">
        <v>12232913</v>
      </c>
      <c r="D19" s="207">
        <v>7068125</v>
      </c>
      <c r="E19" s="207"/>
      <c r="F19" s="207">
        <v>952225</v>
      </c>
      <c r="G19" s="207">
        <v>561394</v>
      </c>
      <c r="H19" s="207"/>
      <c r="I19" s="207">
        <v>9104829</v>
      </c>
      <c r="J19" s="207">
        <v>2829361</v>
      </c>
      <c r="K19" s="207"/>
      <c r="L19" s="207"/>
      <c r="M19" s="207"/>
      <c r="N19" s="207"/>
      <c r="O19" s="207"/>
      <c r="P19" s="207"/>
      <c r="Q19" s="207"/>
      <c r="R19" s="207"/>
      <c r="S19" s="207"/>
      <c r="T19" s="201">
        <f t="shared" si="6"/>
        <v>0</v>
      </c>
      <c r="U19" s="201">
        <f t="shared" si="3"/>
        <v>22289967</v>
      </c>
      <c r="V19" s="201">
        <f t="shared" si="4"/>
        <v>10458880</v>
      </c>
      <c r="W19" s="258">
        <f t="shared" si="5"/>
        <v>0.46921917829667492</v>
      </c>
    </row>
    <row r="20" spans="1:23" ht="15" customHeight="1">
      <c r="A20" s="208" t="s">
        <v>113</v>
      </c>
      <c r="B20" s="207"/>
      <c r="C20" s="207">
        <v>7505310</v>
      </c>
      <c r="D20" s="207">
        <v>7505310</v>
      </c>
      <c r="E20" s="207"/>
      <c r="F20" s="207">
        <v>671330</v>
      </c>
      <c r="G20" s="207">
        <v>671330</v>
      </c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1">
        <f t="shared" si="6"/>
        <v>0</v>
      </c>
      <c r="U20" s="201">
        <f t="shared" si="3"/>
        <v>8176640</v>
      </c>
      <c r="V20" s="201">
        <f t="shared" si="4"/>
        <v>8176640</v>
      </c>
      <c r="W20" s="258">
        <f t="shared" si="5"/>
        <v>1</v>
      </c>
    </row>
    <row r="21" spans="1:23" ht="13.5" customHeight="1">
      <c r="A21" s="208" t="s">
        <v>152</v>
      </c>
      <c r="B21" s="207"/>
      <c r="C21" s="207"/>
      <c r="D21" s="207"/>
      <c r="E21" s="207"/>
      <c r="F21" s="207"/>
      <c r="G21" s="207"/>
      <c r="H21" s="207"/>
      <c r="I21" s="207"/>
      <c r="J21" s="207"/>
      <c r="K21" s="207">
        <v>8000000</v>
      </c>
      <c r="L21" s="207">
        <v>14000000</v>
      </c>
      <c r="M21" s="207">
        <v>2409000</v>
      </c>
      <c r="N21" s="207"/>
      <c r="O21" s="207"/>
      <c r="P21" s="207"/>
      <c r="Q21" s="207"/>
      <c r="R21" s="207"/>
      <c r="S21" s="207"/>
      <c r="T21" s="201">
        <f t="shared" si="6"/>
        <v>8000000</v>
      </c>
      <c r="U21" s="201">
        <f t="shared" si="3"/>
        <v>14000000</v>
      </c>
      <c r="V21" s="201">
        <f t="shared" si="4"/>
        <v>2409000</v>
      </c>
      <c r="W21" s="258">
        <f t="shared" si="5"/>
        <v>0.17207142857142857</v>
      </c>
    </row>
    <row r="22" spans="1:23" ht="16.5" customHeight="1">
      <c r="A22" s="208" t="s">
        <v>151</v>
      </c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>
        <v>15000000</v>
      </c>
      <c r="R22" s="207">
        <v>15000000</v>
      </c>
      <c r="S22" s="207">
        <v>8800000</v>
      </c>
      <c r="T22" s="201">
        <f t="shared" si="6"/>
        <v>15000000</v>
      </c>
      <c r="U22" s="201">
        <f t="shared" si="3"/>
        <v>15000000</v>
      </c>
      <c r="V22" s="201">
        <f t="shared" si="4"/>
        <v>8800000</v>
      </c>
      <c r="W22" s="258">
        <f t="shared" si="5"/>
        <v>0.58666666666666667</v>
      </c>
    </row>
    <row r="23" spans="1:23" ht="16.5" customHeight="1">
      <c r="A23" s="208" t="s">
        <v>150</v>
      </c>
      <c r="B23" s="207"/>
      <c r="C23" s="207"/>
      <c r="D23" s="207"/>
      <c r="E23" s="207"/>
      <c r="F23" s="207"/>
      <c r="G23" s="207"/>
      <c r="H23" s="207">
        <v>115440000</v>
      </c>
      <c r="I23" s="207">
        <v>107440000</v>
      </c>
      <c r="J23" s="207">
        <v>23776112</v>
      </c>
      <c r="K23" s="207"/>
      <c r="L23" s="207"/>
      <c r="M23" s="207"/>
      <c r="N23" s="207"/>
      <c r="O23" s="207"/>
      <c r="P23" s="207"/>
      <c r="Q23" s="207"/>
      <c r="R23" s="207"/>
      <c r="S23" s="207"/>
      <c r="T23" s="201">
        <f t="shared" si="6"/>
        <v>115440000</v>
      </c>
      <c r="U23" s="201">
        <f t="shared" si="3"/>
        <v>107440000</v>
      </c>
      <c r="V23" s="201">
        <f t="shared" si="4"/>
        <v>23776112</v>
      </c>
      <c r="W23" s="258">
        <f t="shared" si="5"/>
        <v>0.22129664929262843</v>
      </c>
    </row>
    <row r="24" spans="1:23" ht="15" customHeight="1">
      <c r="A24" s="208" t="s">
        <v>214</v>
      </c>
      <c r="B24" s="207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1">
        <f t="shared" si="6"/>
        <v>0</v>
      </c>
      <c r="U24" s="201">
        <f t="shared" si="3"/>
        <v>0</v>
      </c>
      <c r="V24" s="201">
        <f t="shared" si="4"/>
        <v>0</v>
      </c>
      <c r="W24" s="258"/>
    </row>
    <row r="25" spans="1:23" ht="15.95" customHeight="1">
      <c r="A25" s="208" t="s">
        <v>213</v>
      </c>
      <c r="B25" s="207"/>
      <c r="C25" s="207"/>
      <c r="D25" s="207"/>
      <c r="E25" s="207"/>
      <c r="F25" s="207"/>
      <c r="G25" s="207"/>
      <c r="H25" s="207">
        <v>1067000</v>
      </c>
      <c r="I25" s="207">
        <v>1067000</v>
      </c>
      <c r="J25" s="207">
        <v>533502</v>
      </c>
      <c r="K25" s="207"/>
      <c r="L25" s="207"/>
      <c r="M25" s="207"/>
      <c r="N25" s="207"/>
      <c r="O25" s="207"/>
      <c r="P25" s="207"/>
      <c r="Q25" s="207"/>
      <c r="R25" s="207"/>
      <c r="S25" s="207"/>
      <c r="T25" s="201">
        <f t="shared" si="6"/>
        <v>1067000</v>
      </c>
      <c r="U25" s="201">
        <f t="shared" si="3"/>
        <v>1067000</v>
      </c>
      <c r="V25" s="201">
        <f t="shared" si="4"/>
        <v>533502</v>
      </c>
      <c r="W25" s="258">
        <f>SUM(V25/U25)</f>
        <v>0.5000018744142456</v>
      </c>
    </row>
    <row r="26" spans="1:23" ht="15.95" customHeight="1">
      <c r="A26" s="208" t="s">
        <v>212</v>
      </c>
      <c r="B26" s="207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1">
        <f t="shared" si="6"/>
        <v>0</v>
      </c>
      <c r="U26" s="201">
        <f t="shared" si="3"/>
        <v>0</v>
      </c>
      <c r="V26" s="201">
        <f t="shared" si="4"/>
        <v>0</v>
      </c>
      <c r="W26" s="258"/>
    </row>
    <row r="27" spans="1:23" ht="15.95" customHeight="1">
      <c r="A27" s="208" t="s">
        <v>146</v>
      </c>
      <c r="B27" s="207"/>
      <c r="C27" s="207"/>
      <c r="D27" s="207"/>
      <c r="E27" s="207"/>
      <c r="F27" s="207"/>
      <c r="G27" s="207"/>
      <c r="H27" s="207"/>
      <c r="I27" s="207">
        <v>15300</v>
      </c>
      <c r="J27" s="207">
        <v>27200</v>
      </c>
      <c r="K27" s="207"/>
      <c r="L27" s="207"/>
      <c r="M27" s="207"/>
      <c r="N27" s="207"/>
      <c r="O27" s="207"/>
      <c r="P27" s="207"/>
      <c r="Q27" s="207"/>
      <c r="R27" s="207"/>
      <c r="S27" s="207"/>
      <c r="T27" s="201">
        <f t="shared" si="6"/>
        <v>0</v>
      </c>
      <c r="U27" s="201">
        <f t="shared" si="3"/>
        <v>15300</v>
      </c>
      <c r="V27" s="201">
        <f t="shared" si="4"/>
        <v>27200</v>
      </c>
      <c r="W27" s="258">
        <f>SUM(V27/U27)</f>
        <v>1.7777777777777777</v>
      </c>
    </row>
    <row r="28" spans="1:23" ht="15.95" customHeight="1">
      <c r="A28" s="208" t="s">
        <v>211</v>
      </c>
      <c r="B28" s="207"/>
      <c r="C28" s="207"/>
      <c r="D28" s="207"/>
      <c r="E28" s="207"/>
      <c r="F28" s="207"/>
      <c r="G28" s="207"/>
      <c r="H28" s="207">
        <v>1080000</v>
      </c>
      <c r="I28" s="207">
        <v>900000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1">
        <f t="shared" si="6"/>
        <v>1080000</v>
      </c>
      <c r="U28" s="201">
        <f t="shared" si="3"/>
        <v>900000</v>
      </c>
      <c r="V28" s="201">
        <f t="shared" si="4"/>
        <v>0</v>
      </c>
      <c r="W28" s="258">
        <f>SUM(V28/U28)</f>
        <v>0</v>
      </c>
    </row>
    <row r="29" spans="1:23" ht="24" customHeight="1">
      <c r="A29" s="213" t="s">
        <v>210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1">
        <f t="shared" si="6"/>
        <v>0</v>
      </c>
      <c r="U29" s="201">
        <f t="shared" si="3"/>
        <v>0</v>
      </c>
      <c r="V29" s="201">
        <f t="shared" si="4"/>
        <v>0</v>
      </c>
      <c r="W29" s="258"/>
    </row>
    <row r="30" spans="1:23" ht="18" customHeight="1">
      <c r="A30" s="213" t="s">
        <v>209</v>
      </c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1">
        <f t="shared" si="6"/>
        <v>0</v>
      </c>
      <c r="U30" s="201">
        <f t="shared" si="3"/>
        <v>0</v>
      </c>
      <c r="V30" s="201">
        <f t="shared" si="4"/>
        <v>0</v>
      </c>
      <c r="W30" s="258"/>
    </row>
    <row r="31" spans="1:23" ht="18" customHeight="1">
      <c r="A31" s="213" t="s">
        <v>142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>
        <v>9300000</v>
      </c>
      <c r="L31" s="207">
        <v>10200000</v>
      </c>
      <c r="M31" s="207">
        <v>6015000</v>
      </c>
      <c r="N31" s="207"/>
      <c r="O31" s="207"/>
      <c r="P31" s="207"/>
      <c r="Q31" s="207"/>
      <c r="R31" s="207"/>
      <c r="S31" s="207"/>
      <c r="T31" s="201">
        <f t="shared" si="6"/>
        <v>9300000</v>
      </c>
      <c r="U31" s="201">
        <f t="shared" si="3"/>
        <v>10200000</v>
      </c>
      <c r="V31" s="201">
        <f t="shared" si="4"/>
        <v>6015000</v>
      </c>
      <c r="W31" s="258">
        <f>SUM(V31/U31)</f>
        <v>0.58970588235294119</v>
      </c>
    </row>
    <row r="32" spans="1:23" ht="15" customHeight="1">
      <c r="A32" s="213" t="s">
        <v>208</v>
      </c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1">
        <f t="shared" si="6"/>
        <v>0</v>
      </c>
      <c r="U32" s="201">
        <f t="shared" si="3"/>
        <v>0</v>
      </c>
      <c r="V32" s="201">
        <f t="shared" si="4"/>
        <v>0</v>
      </c>
      <c r="W32" s="258"/>
    </row>
    <row r="33" spans="1:23" ht="15.95" customHeight="1">
      <c r="A33" s="208" t="s">
        <v>207</v>
      </c>
      <c r="B33" s="207"/>
      <c r="C33" s="207"/>
      <c r="D33" s="207"/>
      <c r="E33" s="207"/>
      <c r="F33" s="207"/>
      <c r="G33" s="207"/>
      <c r="H33" s="207">
        <v>640000</v>
      </c>
      <c r="I33" s="207">
        <v>640000</v>
      </c>
      <c r="J33" s="207">
        <v>400000</v>
      </c>
      <c r="K33" s="207"/>
      <c r="L33" s="207"/>
      <c r="M33" s="207"/>
      <c r="N33" s="207"/>
      <c r="O33" s="207"/>
      <c r="P33" s="207"/>
      <c r="Q33" s="207"/>
      <c r="R33" s="207"/>
      <c r="S33" s="207"/>
      <c r="T33" s="201">
        <f t="shared" si="6"/>
        <v>640000</v>
      </c>
      <c r="U33" s="201">
        <f t="shared" si="3"/>
        <v>640000</v>
      </c>
      <c r="V33" s="201">
        <f t="shared" si="4"/>
        <v>400000</v>
      </c>
      <c r="W33" s="258">
        <f>SUM(V33/U33)</f>
        <v>0.625</v>
      </c>
    </row>
    <row r="34" spans="1:23" ht="26.25" customHeight="1">
      <c r="A34" s="208" t="s">
        <v>206</v>
      </c>
      <c r="B34" s="207">
        <v>1296184</v>
      </c>
      <c r="C34" s="207">
        <v>23723154</v>
      </c>
      <c r="D34" s="207">
        <v>22452226</v>
      </c>
      <c r="E34" s="207">
        <v>229059</v>
      </c>
      <c r="F34" s="207">
        <v>3535895</v>
      </c>
      <c r="G34" s="207">
        <v>3528866</v>
      </c>
      <c r="H34" s="207">
        <v>6792000</v>
      </c>
      <c r="I34" s="207">
        <v>105081168</v>
      </c>
      <c r="J34" s="207">
        <v>70148797</v>
      </c>
      <c r="K34" s="207"/>
      <c r="L34" s="207"/>
      <c r="M34" s="207">
        <v>450000</v>
      </c>
      <c r="N34" s="207"/>
      <c r="O34" s="207"/>
      <c r="P34" s="207"/>
      <c r="Q34" s="207"/>
      <c r="R34" s="207">
        <v>1247950</v>
      </c>
      <c r="S34" s="207">
        <v>1247950</v>
      </c>
      <c r="T34" s="201">
        <f t="shared" si="6"/>
        <v>8317243</v>
      </c>
      <c r="U34" s="201">
        <f t="shared" si="3"/>
        <v>133588167</v>
      </c>
      <c r="V34" s="201">
        <f t="shared" si="4"/>
        <v>97827839</v>
      </c>
      <c r="W34" s="258">
        <f>SUM(V34/U34)</f>
        <v>0.73230916477804509</v>
      </c>
    </row>
    <row r="35" spans="1:23" ht="23.25" customHeight="1">
      <c r="A35" s="208" t="s">
        <v>138</v>
      </c>
      <c r="B35" s="207"/>
      <c r="C35" s="207"/>
      <c r="D35" s="207"/>
      <c r="E35" s="207"/>
      <c r="F35" s="207"/>
      <c r="G35" s="207"/>
      <c r="H35" s="207">
        <v>3870000</v>
      </c>
      <c r="I35" s="207">
        <v>3870000</v>
      </c>
      <c r="J35" s="207">
        <v>3872760</v>
      </c>
      <c r="K35" s="207"/>
      <c r="L35" s="207"/>
      <c r="M35" s="207">
        <v>300000</v>
      </c>
      <c r="N35" s="207"/>
      <c r="O35" s="207"/>
      <c r="P35" s="207"/>
      <c r="Q35" s="207"/>
      <c r="R35" s="207"/>
      <c r="S35" s="207"/>
      <c r="T35" s="201">
        <f t="shared" si="6"/>
        <v>3870000</v>
      </c>
      <c r="U35" s="201">
        <f t="shared" si="3"/>
        <v>3870000</v>
      </c>
      <c r="V35" s="201">
        <f t="shared" si="4"/>
        <v>4172760</v>
      </c>
      <c r="W35" s="258">
        <f>SUM(V35/U35)</f>
        <v>1.0782325581395349</v>
      </c>
    </row>
    <row r="36" spans="1:23" ht="15" customHeight="1">
      <c r="A36" s="208" t="s">
        <v>136</v>
      </c>
      <c r="B36" s="207"/>
      <c r="C36" s="207"/>
      <c r="D36" s="207"/>
      <c r="E36" s="207"/>
      <c r="F36" s="207"/>
      <c r="G36" s="207"/>
      <c r="H36" s="207"/>
      <c r="I36" s="207"/>
      <c r="J36" s="207"/>
      <c r="K36" s="207">
        <v>10950000</v>
      </c>
      <c r="L36" s="207">
        <v>14721763</v>
      </c>
      <c r="M36" s="207">
        <v>2513500</v>
      </c>
      <c r="N36" s="207"/>
      <c r="O36" s="207"/>
      <c r="P36" s="207"/>
      <c r="Q36" s="207"/>
      <c r="R36" s="207"/>
      <c r="S36" s="207"/>
      <c r="T36" s="201">
        <f t="shared" si="6"/>
        <v>10950000</v>
      </c>
      <c r="U36" s="201">
        <f t="shared" si="3"/>
        <v>14721763</v>
      </c>
      <c r="V36" s="201">
        <f t="shared" si="4"/>
        <v>2513500</v>
      </c>
      <c r="W36" s="258">
        <f>SUM(V36/U36)</f>
        <v>0.17073362748741439</v>
      </c>
    </row>
    <row r="37" spans="1:23" ht="26.25" customHeight="1">
      <c r="A37" s="208" t="s">
        <v>135</v>
      </c>
      <c r="B37" s="207"/>
      <c r="C37" s="207"/>
      <c r="D37" s="207"/>
      <c r="E37" s="207"/>
      <c r="F37" s="207"/>
      <c r="G37" s="207"/>
      <c r="H37" s="207">
        <v>120000</v>
      </c>
      <c r="I37" s="207">
        <v>212365</v>
      </c>
      <c r="J37" s="207">
        <v>6310</v>
      </c>
      <c r="K37" s="207"/>
      <c r="L37" s="207"/>
      <c r="M37" s="207"/>
      <c r="N37" s="207"/>
      <c r="O37" s="207"/>
      <c r="P37" s="207"/>
      <c r="Q37" s="207"/>
      <c r="R37" s="207"/>
      <c r="S37" s="207"/>
      <c r="T37" s="201">
        <f t="shared" si="6"/>
        <v>120000</v>
      </c>
      <c r="U37" s="201">
        <f t="shared" si="3"/>
        <v>212365</v>
      </c>
      <c r="V37" s="201">
        <f t="shared" si="4"/>
        <v>6310</v>
      </c>
      <c r="W37" s="258">
        <f>SUM(V37/U37)</f>
        <v>2.9712994137452028E-2</v>
      </c>
    </row>
    <row r="38" spans="1:23" ht="17.25" customHeight="1">
      <c r="A38" s="208" t="s">
        <v>205</v>
      </c>
      <c r="B38" s="207"/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1">
        <f t="shared" si="6"/>
        <v>0</v>
      </c>
      <c r="U38" s="201">
        <f t="shared" si="3"/>
        <v>0</v>
      </c>
      <c r="V38" s="201">
        <f t="shared" si="4"/>
        <v>0</v>
      </c>
      <c r="W38" s="258"/>
    </row>
    <row r="39" spans="1:23" ht="17.25" customHeight="1">
      <c r="A39" s="208" t="s">
        <v>204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>
        <v>28000000</v>
      </c>
      <c r="L39" s="207">
        <v>38400000</v>
      </c>
      <c r="M39" s="207">
        <v>19299237</v>
      </c>
      <c r="N39" s="207"/>
      <c r="O39" s="207"/>
      <c r="P39" s="207"/>
      <c r="Q39" s="207"/>
      <c r="R39" s="207"/>
      <c r="S39" s="207"/>
      <c r="T39" s="201">
        <f t="shared" si="6"/>
        <v>28000000</v>
      </c>
      <c r="U39" s="201">
        <f t="shared" si="3"/>
        <v>38400000</v>
      </c>
      <c r="V39" s="201">
        <f t="shared" si="4"/>
        <v>19299237</v>
      </c>
      <c r="W39" s="258">
        <f>SUM(V39/U39)</f>
        <v>0.50258429687499995</v>
      </c>
    </row>
    <row r="40" spans="1:23" ht="17.25" customHeight="1">
      <c r="A40" s="208" t="s">
        <v>399</v>
      </c>
      <c r="B40" s="207"/>
      <c r="C40" s="207"/>
      <c r="D40" s="207"/>
      <c r="E40" s="207"/>
      <c r="F40" s="207"/>
      <c r="G40" s="207"/>
      <c r="H40" s="207"/>
      <c r="I40" s="207"/>
      <c r="J40" s="207">
        <v>1231050</v>
      </c>
      <c r="K40" s="207"/>
      <c r="L40" s="207"/>
      <c r="M40" s="207"/>
      <c r="N40" s="207"/>
      <c r="O40" s="207"/>
      <c r="P40" s="207"/>
      <c r="Q40" s="207"/>
      <c r="R40" s="207"/>
      <c r="S40" s="207"/>
      <c r="T40" s="201">
        <f t="shared" si="6"/>
        <v>0</v>
      </c>
      <c r="U40" s="201">
        <f t="shared" si="3"/>
        <v>0</v>
      </c>
      <c r="V40" s="201">
        <f t="shared" si="4"/>
        <v>1231050</v>
      </c>
      <c r="W40" s="258"/>
    </row>
    <row r="41" spans="1:23" ht="17.25" customHeight="1">
      <c r="A41" s="208" t="s">
        <v>203</v>
      </c>
      <c r="B41" s="207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1">
        <f t="shared" si="6"/>
        <v>0</v>
      </c>
      <c r="U41" s="201">
        <f t="shared" si="3"/>
        <v>0</v>
      </c>
      <c r="V41" s="201">
        <f t="shared" si="4"/>
        <v>0</v>
      </c>
      <c r="W41" s="258"/>
    </row>
    <row r="42" spans="1:23" ht="27" customHeight="1">
      <c r="A42" s="208" t="s">
        <v>202</v>
      </c>
      <c r="B42" s="207"/>
      <c r="C42" s="207"/>
      <c r="D42" s="207"/>
      <c r="E42" s="207"/>
      <c r="F42" s="207"/>
      <c r="G42" s="207"/>
      <c r="H42" s="207">
        <v>1100000</v>
      </c>
      <c r="I42" s="207">
        <v>1100000</v>
      </c>
      <c r="J42" s="207">
        <v>1522664</v>
      </c>
      <c r="K42" s="207">
        <v>1500000</v>
      </c>
      <c r="L42" s="207">
        <v>1500000</v>
      </c>
      <c r="M42" s="207"/>
      <c r="N42" s="207"/>
      <c r="O42" s="207"/>
      <c r="P42" s="207"/>
      <c r="Q42" s="207"/>
      <c r="R42" s="207"/>
      <c r="S42" s="207"/>
      <c r="T42" s="201">
        <f t="shared" si="6"/>
        <v>2600000</v>
      </c>
      <c r="U42" s="201">
        <f t="shared" si="3"/>
        <v>2600000</v>
      </c>
      <c r="V42" s="201">
        <f t="shared" si="4"/>
        <v>1522664</v>
      </c>
      <c r="W42" s="258">
        <f>SUM(V42/U42)</f>
        <v>0.58564000000000005</v>
      </c>
    </row>
    <row r="43" spans="1:23" ht="18.75" customHeight="1">
      <c r="A43" s="208" t="s">
        <v>201</v>
      </c>
      <c r="B43" s="207"/>
      <c r="C43" s="207"/>
      <c r="D43" s="207"/>
      <c r="E43" s="207"/>
      <c r="F43" s="207"/>
      <c r="G43" s="207"/>
      <c r="H43" s="207"/>
      <c r="I43" s="207">
        <v>884650</v>
      </c>
      <c r="J43" s="207">
        <v>1591266</v>
      </c>
      <c r="K43" s="207"/>
      <c r="L43" s="207"/>
      <c r="M43" s="207"/>
      <c r="N43" s="207"/>
      <c r="O43" s="207"/>
      <c r="P43" s="207"/>
      <c r="Q43" s="207"/>
      <c r="R43" s="207"/>
      <c r="S43" s="207"/>
      <c r="T43" s="201">
        <f t="shared" si="6"/>
        <v>0</v>
      </c>
      <c r="U43" s="201">
        <f t="shared" si="3"/>
        <v>884650</v>
      </c>
      <c r="V43" s="201">
        <f t="shared" si="4"/>
        <v>1591266</v>
      </c>
      <c r="W43" s="258">
        <f>SUM(V43/U43)</f>
        <v>1.7987520488328717</v>
      </c>
    </row>
    <row r="44" spans="1:23" ht="18.75" customHeight="1">
      <c r="A44" s="208" t="s">
        <v>200</v>
      </c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1">
        <f t="shared" si="6"/>
        <v>0</v>
      </c>
      <c r="U44" s="201">
        <f t="shared" si="3"/>
        <v>0</v>
      </c>
      <c r="V44" s="201">
        <f t="shared" si="4"/>
        <v>0</v>
      </c>
      <c r="W44" s="258"/>
    </row>
    <row r="45" spans="1:23" ht="15.95" customHeight="1">
      <c r="A45" s="208" t="s">
        <v>199</v>
      </c>
      <c r="B45" s="207"/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1">
        <f t="shared" si="6"/>
        <v>0</v>
      </c>
      <c r="U45" s="201">
        <f t="shared" si="3"/>
        <v>0</v>
      </c>
      <c r="V45" s="201">
        <f t="shared" si="4"/>
        <v>0</v>
      </c>
      <c r="W45" s="258"/>
    </row>
    <row r="46" spans="1:23" ht="26.25" customHeight="1">
      <c r="A46" s="208" t="s">
        <v>198</v>
      </c>
      <c r="B46" s="207"/>
      <c r="C46" s="207"/>
      <c r="D46" s="207"/>
      <c r="E46" s="207"/>
      <c r="F46" s="207"/>
      <c r="G46" s="207"/>
      <c r="H46" s="207"/>
      <c r="I46" s="207"/>
      <c r="J46" s="207">
        <v>63280</v>
      </c>
      <c r="K46" s="207"/>
      <c r="L46" s="207"/>
      <c r="M46" s="207">
        <v>1720000</v>
      </c>
      <c r="N46" s="207">
        <v>30800000</v>
      </c>
      <c r="O46" s="207">
        <v>30671500</v>
      </c>
      <c r="P46" s="207">
        <v>12457064</v>
      </c>
      <c r="Q46" s="207"/>
      <c r="R46" s="207"/>
      <c r="S46" s="207"/>
      <c r="T46" s="201">
        <f t="shared" si="6"/>
        <v>30800000</v>
      </c>
      <c r="U46" s="201">
        <f t="shared" si="3"/>
        <v>30671500</v>
      </c>
      <c r="V46" s="201">
        <f t="shared" si="4"/>
        <v>14240344</v>
      </c>
      <c r="W46" s="258">
        <f>SUM(V46/U46)</f>
        <v>0.46428586798819749</v>
      </c>
    </row>
    <row r="47" spans="1:23" ht="17.25" customHeight="1">
      <c r="A47" s="208" t="s">
        <v>197</v>
      </c>
      <c r="B47" s="207"/>
      <c r="C47" s="207"/>
      <c r="D47" s="207"/>
      <c r="E47" s="207"/>
      <c r="F47" s="207"/>
      <c r="G47" s="207"/>
      <c r="H47" s="207"/>
      <c r="I47" s="207"/>
      <c r="J47" s="207"/>
      <c r="K47" s="207">
        <v>70000000</v>
      </c>
      <c r="L47" s="207">
        <v>71350164</v>
      </c>
      <c r="M47" s="207">
        <v>41483969</v>
      </c>
      <c r="N47" s="207"/>
      <c r="O47" s="207"/>
      <c r="P47" s="207"/>
      <c r="Q47" s="207"/>
      <c r="R47" s="207"/>
      <c r="S47" s="207"/>
      <c r="T47" s="201">
        <f t="shared" si="6"/>
        <v>70000000</v>
      </c>
      <c r="U47" s="201">
        <f t="shared" si="3"/>
        <v>71350164</v>
      </c>
      <c r="V47" s="201">
        <f t="shared" si="4"/>
        <v>41483969</v>
      </c>
      <c r="W47" s="258">
        <f>SUM(V47/U47)</f>
        <v>0.58141378623880946</v>
      </c>
    </row>
    <row r="48" spans="1:23" ht="17.25" customHeight="1">
      <c r="A48" s="208" t="s">
        <v>196</v>
      </c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1">
        <f t="shared" si="6"/>
        <v>0</v>
      </c>
      <c r="U48" s="201">
        <f t="shared" si="3"/>
        <v>0</v>
      </c>
      <c r="V48" s="201">
        <f t="shared" si="4"/>
        <v>0</v>
      </c>
      <c r="W48" s="258"/>
    </row>
    <row r="49" spans="1:23" ht="14.25" customHeight="1">
      <c r="A49" s="208" t="s">
        <v>195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>
        <v>5308154</v>
      </c>
      <c r="L49" s="207">
        <v>5308154</v>
      </c>
      <c r="M49" s="207">
        <v>2239635</v>
      </c>
      <c r="N49" s="207"/>
      <c r="O49" s="207"/>
      <c r="P49" s="207"/>
      <c r="Q49" s="207"/>
      <c r="R49" s="207"/>
      <c r="S49" s="207"/>
      <c r="T49" s="201">
        <f t="shared" si="6"/>
        <v>5308154</v>
      </c>
      <c r="U49" s="201">
        <f t="shared" si="3"/>
        <v>5308154</v>
      </c>
      <c r="V49" s="201">
        <f t="shared" si="4"/>
        <v>2239635</v>
      </c>
      <c r="W49" s="258">
        <f>SUM(V49/U49)</f>
        <v>0.42192351616023199</v>
      </c>
    </row>
    <row r="50" spans="1:23" ht="15" customHeight="1">
      <c r="A50" s="208" t="s">
        <v>194</v>
      </c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1">
        <f t="shared" si="6"/>
        <v>0</v>
      </c>
      <c r="U50" s="201">
        <f t="shared" si="3"/>
        <v>0</v>
      </c>
      <c r="V50" s="201">
        <f t="shared" si="4"/>
        <v>0</v>
      </c>
      <c r="W50" s="258"/>
    </row>
    <row r="51" spans="1:23" ht="15" customHeight="1">
      <c r="A51" s="208" t="s">
        <v>193</v>
      </c>
      <c r="B51" s="207"/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1">
        <f t="shared" si="6"/>
        <v>0</v>
      </c>
      <c r="U51" s="201">
        <f t="shared" si="3"/>
        <v>0</v>
      </c>
      <c r="V51" s="201">
        <f t="shared" si="4"/>
        <v>0</v>
      </c>
      <c r="W51" s="258"/>
    </row>
    <row r="52" spans="1:23" ht="15.95" customHeight="1">
      <c r="A52" s="208" t="s">
        <v>192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1">
        <f t="shared" si="6"/>
        <v>0</v>
      </c>
      <c r="U52" s="201">
        <f t="shared" si="3"/>
        <v>0</v>
      </c>
      <c r="V52" s="201">
        <f t="shared" si="4"/>
        <v>0</v>
      </c>
      <c r="W52" s="258"/>
    </row>
    <row r="53" spans="1:23" ht="15" customHeight="1">
      <c r="A53" s="208" t="s">
        <v>408</v>
      </c>
      <c r="B53" s="207">
        <v>720000</v>
      </c>
      <c r="C53" s="207">
        <v>3746049</v>
      </c>
      <c r="D53" s="207">
        <v>3728101</v>
      </c>
      <c r="E53" s="207">
        <v>111600</v>
      </c>
      <c r="F53" s="207">
        <v>494194</v>
      </c>
      <c r="G53" s="207">
        <v>577856</v>
      </c>
      <c r="H53" s="207"/>
      <c r="I53" s="207">
        <v>22300685</v>
      </c>
      <c r="J53" s="207">
        <v>18572050</v>
      </c>
      <c r="K53" s="207"/>
      <c r="L53" s="207"/>
      <c r="M53" s="207"/>
      <c r="N53" s="207"/>
      <c r="O53" s="207"/>
      <c r="P53" s="207"/>
      <c r="Q53" s="207"/>
      <c r="R53" s="207"/>
      <c r="S53" s="207"/>
      <c r="T53" s="201">
        <f t="shared" si="6"/>
        <v>831600</v>
      </c>
      <c r="U53" s="201">
        <f t="shared" si="3"/>
        <v>26540928</v>
      </c>
      <c r="V53" s="201">
        <f t="shared" si="4"/>
        <v>22878007</v>
      </c>
      <c r="W53" s="258">
        <f t="shared" ref="W53:W58" si="7">SUM(V53/U53)</f>
        <v>0.86198971641082034</v>
      </c>
    </row>
    <row r="54" spans="1:23" ht="15" customHeight="1">
      <c r="A54" s="208" t="s">
        <v>191</v>
      </c>
      <c r="B54" s="207"/>
      <c r="C54" s="207"/>
      <c r="D54" s="207"/>
      <c r="E54" s="207"/>
      <c r="F54" s="207"/>
      <c r="G54" s="207"/>
      <c r="H54" s="207">
        <v>2300000</v>
      </c>
      <c r="I54" s="207">
        <v>2300000</v>
      </c>
      <c r="J54" s="207">
        <v>1306935</v>
      </c>
      <c r="K54" s="207"/>
      <c r="L54" s="207"/>
      <c r="M54" s="207"/>
      <c r="N54" s="207"/>
      <c r="O54" s="207"/>
      <c r="P54" s="207"/>
      <c r="Q54" s="207"/>
      <c r="R54" s="207"/>
      <c r="S54" s="207"/>
      <c r="T54" s="201">
        <f t="shared" si="6"/>
        <v>2300000</v>
      </c>
      <c r="U54" s="201">
        <f t="shared" si="3"/>
        <v>2300000</v>
      </c>
      <c r="V54" s="201">
        <f t="shared" si="4"/>
        <v>1306935</v>
      </c>
      <c r="W54" s="258">
        <f t="shared" si="7"/>
        <v>0.56823260869565217</v>
      </c>
    </row>
    <row r="55" spans="1:23" ht="15" customHeight="1">
      <c r="A55" s="208" t="s">
        <v>190</v>
      </c>
      <c r="B55" s="207"/>
      <c r="C55" s="207"/>
      <c r="D55" s="207"/>
      <c r="E55" s="207"/>
      <c r="F55" s="207"/>
      <c r="G55" s="207"/>
      <c r="H55" s="207">
        <v>163584691</v>
      </c>
      <c r="I55" s="207">
        <v>163584691</v>
      </c>
      <c r="J55" s="207">
        <v>85064038</v>
      </c>
      <c r="K55" s="207"/>
      <c r="L55" s="207"/>
      <c r="M55" s="207"/>
      <c r="N55" s="207"/>
      <c r="O55" s="207"/>
      <c r="P55" s="207"/>
      <c r="Q55" s="207"/>
      <c r="R55" s="207"/>
      <c r="S55" s="207"/>
      <c r="T55" s="201">
        <f t="shared" si="6"/>
        <v>163584691</v>
      </c>
      <c r="U55" s="201">
        <f t="shared" si="3"/>
        <v>163584691</v>
      </c>
      <c r="V55" s="201">
        <f t="shared" si="4"/>
        <v>85064038</v>
      </c>
      <c r="W55" s="258">
        <f t="shared" si="7"/>
        <v>0.51999999193078528</v>
      </c>
    </row>
    <row r="56" spans="1:23" ht="15" customHeight="1">
      <c r="A56" s="208" t="s">
        <v>189</v>
      </c>
      <c r="B56" s="207"/>
      <c r="C56" s="207"/>
      <c r="D56" s="207"/>
      <c r="E56" s="207"/>
      <c r="F56" s="207"/>
      <c r="G56" s="207"/>
      <c r="H56" s="207">
        <v>4000000</v>
      </c>
      <c r="I56" s="207"/>
      <c r="J56" s="207"/>
      <c r="K56" s="207"/>
      <c r="L56" s="207"/>
      <c r="M56" s="207"/>
      <c r="N56" s="207"/>
      <c r="O56" s="207"/>
      <c r="P56" s="207"/>
      <c r="Q56" s="207">
        <v>34000000</v>
      </c>
      <c r="R56" s="207">
        <v>34000000</v>
      </c>
      <c r="S56" s="207">
        <v>14442000</v>
      </c>
      <c r="T56" s="201">
        <f t="shared" si="6"/>
        <v>38000000</v>
      </c>
      <c r="U56" s="201">
        <f t="shared" si="3"/>
        <v>34000000</v>
      </c>
      <c r="V56" s="201">
        <f t="shared" si="4"/>
        <v>14442000</v>
      </c>
      <c r="W56" s="258">
        <f t="shared" si="7"/>
        <v>0.42476470588235293</v>
      </c>
    </row>
    <row r="57" spans="1:23" ht="15.95" customHeight="1">
      <c r="A57" s="208" t="s">
        <v>188</v>
      </c>
      <c r="B57" s="207"/>
      <c r="C57" s="207"/>
      <c r="D57" s="207"/>
      <c r="E57" s="207"/>
      <c r="F57" s="207"/>
      <c r="G57" s="207"/>
      <c r="H57" s="207">
        <v>200000000</v>
      </c>
      <c r="I57" s="207">
        <v>200000000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1">
        <f t="shared" si="6"/>
        <v>200000000</v>
      </c>
      <c r="U57" s="201">
        <f t="shared" si="3"/>
        <v>200000000</v>
      </c>
      <c r="V57" s="212">
        <f t="shared" si="4"/>
        <v>0</v>
      </c>
      <c r="W57" s="258">
        <f t="shared" si="7"/>
        <v>0</v>
      </c>
    </row>
    <row r="58" spans="1:23" s="210" customFormat="1" ht="15.95" customHeight="1">
      <c r="A58" s="211" t="s">
        <v>119</v>
      </c>
      <c r="B58" s="205">
        <f t="shared" ref="B58:V58" si="8">SUM(B13:B57)</f>
        <v>41394200</v>
      </c>
      <c r="C58" s="205">
        <f t="shared" si="8"/>
        <v>90496542</v>
      </c>
      <c r="D58" s="205">
        <f t="shared" si="8"/>
        <v>62405332</v>
      </c>
      <c r="E58" s="205">
        <f t="shared" si="8"/>
        <v>6369851</v>
      </c>
      <c r="F58" s="205">
        <f t="shared" si="8"/>
        <v>12203323</v>
      </c>
      <c r="G58" s="205">
        <f t="shared" si="8"/>
        <v>8220824</v>
      </c>
      <c r="H58" s="205">
        <f t="shared" si="8"/>
        <v>676571461</v>
      </c>
      <c r="I58" s="205">
        <f t="shared" si="8"/>
        <v>872853409</v>
      </c>
      <c r="J58" s="205">
        <f t="shared" si="8"/>
        <v>361028645</v>
      </c>
      <c r="K58" s="205">
        <f t="shared" si="8"/>
        <v>134058154</v>
      </c>
      <c r="L58" s="205">
        <f t="shared" si="8"/>
        <v>162187199</v>
      </c>
      <c r="M58" s="205">
        <f t="shared" si="8"/>
        <v>82137459</v>
      </c>
      <c r="N58" s="205">
        <f t="shared" si="8"/>
        <v>30800000</v>
      </c>
      <c r="O58" s="205">
        <f t="shared" si="8"/>
        <v>30671500</v>
      </c>
      <c r="P58" s="205">
        <f t="shared" si="8"/>
        <v>12457064</v>
      </c>
      <c r="Q58" s="205">
        <f t="shared" si="8"/>
        <v>461500000</v>
      </c>
      <c r="R58" s="205">
        <f t="shared" si="8"/>
        <v>545648406</v>
      </c>
      <c r="S58" s="205">
        <f t="shared" si="8"/>
        <v>218704764</v>
      </c>
      <c r="T58" s="205">
        <f t="shared" si="8"/>
        <v>1350693666</v>
      </c>
      <c r="U58" s="205">
        <f t="shared" si="8"/>
        <v>1714060379</v>
      </c>
      <c r="V58" s="205">
        <f t="shared" si="8"/>
        <v>744954088</v>
      </c>
      <c r="W58" s="258">
        <f t="shared" si="7"/>
        <v>0.43461367938194434</v>
      </c>
    </row>
    <row r="59" spans="1:23" ht="15.95" customHeight="1">
      <c r="A59" s="209" t="s">
        <v>118</v>
      </c>
      <c r="B59" s="207"/>
      <c r="C59" s="207"/>
      <c r="D59" s="207"/>
      <c r="E59" s="207"/>
      <c r="F59" s="207"/>
      <c r="G59" s="207"/>
      <c r="H59" s="207"/>
      <c r="I59" s="207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>
        <v>0</v>
      </c>
      <c r="U59" s="207">
        <f t="shared" ref="U59:V65" si="9">SUM(C59+F59+I59+L59+O59+R59)</f>
        <v>0</v>
      </c>
      <c r="V59" s="207">
        <f t="shared" si="9"/>
        <v>0</v>
      </c>
      <c r="W59" s="258"/>
    </row>
    <row r="60" spans="1:23" ht="26.25" customHeight="1">
      <c r="A60" s="208" t="s">
        <v>117</v>
      </c>
      <c r="B60" s="207">
        <v>235418684</v>
      </c>
      <c r="C60" s="207">
        <v>235418684</v>
      </c>
      <c r="D60" s="207">
        <v>108176381</v>
      </c>
      <c r="E60" s="207">
        <v>36367693</v>
      </c>
      <c r="F60" s="207">
        <v>36367693</v>
      </c>
      <c r="G60" s="207">
        <v>16758957</v>
      </c>
      <c r="H60" s="207">
        <v>51600000</v>
      </c>
      <c r="I60" s="207">
        <v>49847200</v>
      </c>
      <c r="J60" s="207">
        <v>26162449</v>
      </c>
      <c r="K60" s="207">
        <v>505890</v>
      </c>
      <c r="L60" s="207">
        <v>505890</v>
      </c>
      <c r="M60" s="207"/>
      <c r="N60" s="207"/>
      <c r="O60" s="207"/>
      <c r="P60" s="207"/>
      <c r="Q60" s="207"/>
      <c r="R60" s="207">
        <v>3528242</v>
      </c>
      <c r="S60" s="207">
        <v>3528242</v>
      </c>
      <c r="T60" s="201">
        <f>SUM(B60+E60+H60+K60+N60+Q60)</f>
        <v>323892267</v>
      </c>
      <c r="U60" s="201">
        <f t="shared" si="9"/>
        <v>325667709</v>
      </c>
      <c r="V60" s="201">
        <f t="shared" si="9"/>
        <v>154626029</v>
      </c>
      <c r="W60" s="258">
        <f>SUM(V60/U60)</f>
        <v>0.4747969317400148</v>
      </c>
    </row>
    <row r="61" spans="1:23" ht="28.5" customHeight="1">
      <c r="A61" s="208" t="s">
        <v>187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>
        <v>0</v>
      </c>
      <c r="U61" s="201">
        <f t="shared" si="9"/>
        <v>0</v>
      </c>
      <c r="V61" s="201">
        <f t="shared" si="9"/>
        <v>0</v>
      </c>
      <c r="W61" s="258"/>
    </row>
    <row r="62" spans="1:23" ht="24.75" customHeight="1">
      <c r="A62" s="208" t="s">
        <v>186</v>
      </c>
      <c r="B62" s="207"/>
      <c r="C62" s="207"/>
      <c r="D62" s="207"/>
      <c r="E62" s="207"/>
      <c r="F62" s="207"/>
      <c r="G62" s="207"/>
      <c r="H62" s="207"/>
      <c r="I62" s="207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>
        <v>0</v>
      </c>
      <c r="U62" s="201">
        <f t="shared" si="9"/>
        <v>0</v>
      </c>
      <c r="V62" s="201">
        <f t="shared" si="9"/>
        <v>0</v>
      </c>
      <c r="W62" s="258"/>
    </row>
    <row r="63" spans="1:23" ht="18.75" customHeight="1">
      <c r="A63" s="208" t="s">
        <v>115</v>
      </c>
      <c r="B63" s="207"/>
      <c r="C63" s="207"/>
      <c r="D63" s="207"/>
      <c r="E63" s="207"/>
      <c r="F63" s="207"/>
      <c r="G63" s="207"/>
      <c r="H63" s="207"/>
      <c r="I63" s="207"/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>
        <v>0</v>
      </c>
      <c r="U63" s="201">
        <f t="shared" si="9"/>
        <v>0</v>
      </c>
      <c r="V63" s="201">
        <f t="shared" si="9"/>
        <v>0</v>
      </c>
      <c r="W63" s="258"/>
    </row>
    <row r="64" spans="1:23" ht="19.5" customHeight="1">
      <c r="A64" s="208" t="s">
        <v>114</v>
      </c>
      <c r="B64" s="207"/>
      <c r="C64" s="207"/>
      <c r="D64" s="207"/>
      <c r="E64" s="207"/>
      <c r="F64" s="207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>
        <v>0</v>
      </c>
      <c r="U64" s="201">
        <f t="shared" si="9"/>
        <v>0</v>
      </c>
      <c r="V64" s="201">
        <f t="shared" si="9"/>
        <v>0</v>
      </c>
      <c r="W64" s="258"/>
    </row>
    <row r="65" spans="1:23" ht="18" customHeight="1">
      <c r="A65" s="208" t="s">
        <v>185</v>
      </c>
      <c r="B65" s="202"/>
      <c r="C65" s="202">
        <v>491768</v>
      </c>
      <c r="D65" s="202">
        <v>594064</v>
      </c>
      <c r="E65" s="202"/>
      <c r="F65" s="202">
        <v>38112</v>
      </c>
      <c r="G65" s="202">
        <v>46044</v>
      </c>
      <c r="H65" s="202"/>
      <c r="I65" s="202"/>
      <c r="J65" s="202"/>
      <c r="K65" s="202"/>
      <c r="L65" s="202"/>
      <c r="M65" s="202"/>
      <c r="N65" s="202"/>
      <c r="O65" s="202"/>
      <c r="P65" s="202"/>
      <c r="Q65" s="202"/>
      <c r="R65" s="202"/>
      <c r="S65" s="202"/>
      <c r="T65" s="207">
        <v>0</v>
      </c>
      <c r="U65" s="201">
        <f t="shared" si="9"/>
        <v>529880</v>
      </c>
      <c r="V65" s="201">
        <f t="shared" si="9"/>
        <v>640108</v>
      </c>
      <c r="W65" s="258">
        <f>SUM(V65/U65)</f>
        <v>1.2080244583679323</v>
      </c>
    </row>
    <row r="66" spans="1:23" ht="21" customHeight="1">
      <c r="A66" s="208" t="s">
        <v>184</v>
      </c>
      <c r="B66" s="207"/>
      <c r="C66" s="207"/>
      <c r="D66" s="207"/>
      <c r="E66" s="207"/>
      <c r="F66" s="207"/>
      <c r="G66" s="207"/>
      <c r="H66" s="207"/>
      <c r="I66" s="207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>
        <v>0</v>
      </c>
      <c r="U66" s="207"/>
      <c r="V66" s="207"/>
      <c r="W66" s="258"/>
    </row>
    <row r="67" spans="1:23" ht="17.25" customHeight="1">
      <c r="A67" s="208" t="s">
        <v>183</v>
      </c>
      <c r="B67" s="207"/>
      <c r="C67" s="207"/>
      <c r="D67" s="207"/>
      <c r="E67" s="207"/>
      <c r="F67" s="207"/>
      <c r="G67" s="207"/>
      <c r="H67" s="207"/>
      <c r="I67" s="207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>
        <v>0</v>
      </c>
      <c r="U67" s="207"/>
      <c r="V67" s="207"/>
      <c r="W67" s="258"/>
    </row>
    <row r="68" spans="1:23" ht="15.95" customHeight="1">
      <c r="A68" s="208" t="s">
        <v>182</v>
      </c>
      <c r="B68" s="207"/>
      <c r="C68" s="207"/>
      <c r="D68" s="207"/>
      <c r="E68" s="207"/>
      <c r="F68" s="207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>
        <v>0</v>
      </c>
      <c r="U68" s="207"/>
      <c r="V68" s="207"/>
      <c r="W68" s="258"/>
    </row>
    <row r="69" spans="1:23" ht="15.95" customHeight="1">
      <c r="A69" s="208" t="s">
        <v>111</v>
      </c>
      <c r="B69" s="207"/>
      <c r="C69" s="207"/>
      <c r="D69" s="207"/>
      <c r="E69" s="207"/>
      <c r="F69" s="207"/>
      <c r="G69" s="207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>
        <v>0</v>
      </c>
      <c r="U69" s="207"/>
      <c r="V69" s="207"/>
      <c r="W69" s="258"/>
    </row>
    <row r="70" spans="1:23" s="204" customFormat="1" ht="13.5">
      <c r="A70" s="206" t="s">
        <v>181</v>
      </c>
      <c r="B70" s="205">
        <f t="shared" ref="B70:V70" si="10">SUM(B59:B69)</f>
        <v>235418684</v>
      </c>
      <c r="C70" s="205">
        <f t="shared" si="10"/>
        <v>235910452</v>
      </c>
      <c r="D70" s="205">
        <f t="shared" si="10"/>
        <v>108770445</v>
      </c>
      <c r="E70" s="205">
        <f t="shared" si="10"/>
        <v>36367693</v>
      </c>
      <c r="F70" s="205">
        <f t="shared" si="10"/>
        <v>36405805</v>
      </c>
      <c r="G70" s="205">
        <f t="shared" si="10"/>
        <v>16805001</v>
      </c>
      <c r="H70" s="205">
        <f t="shared" si="10"/>
        <v>51600000</v>
      </c>
      <c r="I70" s="205">
        <f t="shared" si="10"/>
        <v>49847200</v>
      </c>
      <c r="J70" s="205">
        <f t="shared" si="10"/>
        <v>26162449</v>
      </c>
      <c r="K70" s="205">
        <f t="shared" si="10"/>
        <v>505890</v>
      </c>
      <c r="L70" s="205">
        <f t="shared" si="10"/>
        <v>505890</v>
      </c>
      <c r="M70" s="205">
        <f t="shared" si="10"/>
        <v>0</v>
      </c>
      <c r="N70" s="205">
        <f t="shared" si="10"/>
        <v>0</v>
      </c>
      <c r="O70" s="205">
        <f t="shared" si="10"/>
        <v>0</v>
      </c>
      <c r="P70" s="205">
        <f t="shared" si="10"/>
        <v>0</v>
      </c>
      <c r="Q70" s="205">
        <f t="shared" si="10"/>
        <v>0</v>
      </c>
      <c r="R70" s="205">
        <f t="shared" si="10"/>
        <v>3528242</v>
      </c>
      <c r="S70" s="205">
        <f t="shared" si="10"/>
        <v>3528242</v>
      </c>
      <c r="T70" s="205">
        <f t="shared" si="10"/>
        <v>323892267</v>
      </c>
      <c r="U70" s="205">
        <f t="shared" si="10"/>
        <v>326197589</v>
      </c>
      <c r="V70" s="205">
        <f t="shared" si="10"/>
        <v>155266137</v>
      </c>
      <c r="W70" s="258">
        <f>SUM(V70/U70)</f>
        <v>0.47598799695604127</v>
      </c>
    </row>
    <row r="71" spans="1:23" ht="17.25" customHeight="1">
      <c r="A71" s="203" t="s">
        <v>109</v>
      </c>
      <c r="B71" s="202">
        <v>1747000</v>
      </c>
      <c r="C71" s="202">
        <v>1747000</v>
      </c>
      <c r="D71" s="202">
        <v>881862</v>
      </c>
      <c r="E71" s="202">
        <v>271000</v>
      </c>
      <c r="F71" s="202">
        <v>271000</v>
      </c>
      <c r="G71" s="202">
        <v>136689</v>
      </c>
      <c r="H71" s="202">
        <v>56110000</v>
      </c>
      <c r="I71" s="202">
        <v>57276900</v>
      </c>
      <c r="J71" s="202">
        <v>28348122</v>
      </c>
      <c r="K71" s="202"/>
      <c r="L71" s="202"/>
      <c r="M71" s="202"/>
      <c r="N71" s="202"/>
      <c r="O71" s="202"/>
      <c r="P71" s="202"/>
      <c r="Q71" s="202"/>
      <c r="R71" s="202"/>
      <c r="S71" s="202"/>
      <c r="T71" s="201">
        <f>SUM(B71+E71+H71+K71+N71+Q71)</f>
        <v>58128000</v>
      </c>
      <c r="U71" s="201">
        <f>SUM(C71+F71+I71+L71+O71+R71)</f>
        <v>59294900</v>
      </c>
      <c r="V71" s="201">
        <f>SUM(D71+G71+J71+M71+P71+S71)</f>
        <v>29366673</v>
      </c>
      <c r="W71" s="258">
        <f>SUM(V71/U71)</f>
        <v>0.4952647360902877</v>
      </c>
    </row>
    <row r="72" spans="1:23" s="199" customFormat="1" ht="17.25" customHeight="1">
      <c r="A72" s="199" t="s">
        <v>108</v>
      </c>
      <c r="B72" s="200">
        <f t="shared" ref="B72:V72" si="11">SUM(B12+B58+B70+B71)</f>
        <v>1482642014</v>
      </c>
      <c r="C72" s="200">
        <f t="shared" si="11"/>
        <v>1593872062</v>
      </c>
      <c r="D72" s="200">
        <f t="shared" si="11"/>
        <v>833765363</v>
      </c>
      <c r="E72" s="200">
        <f t="shared" si="11"/>
        <v>227760105</v>
      </c>
      <c r="F72" s="200">
        <f t="shared" si="11"/>
        <v>242598574</v>
      </c>
      <c r="G72" s="200">
        <f t="shared" si="11"/>
        <v>125162277</v>
      </c>
      <c r="H72" s="200">
        <f t="shared" si="11"/>
        <v>1489919034</v>
      </c>
      <c r="I72" s="200">
        <f t="shared" si="11"/>
        <v>1799615041</v>
      </c>
      <c r="J72" s="200">
        <f t="shared" si="11"/>
        <v>839907906</v>
      </c>
      <c r="K72" s="200">
        <f t="shared" si="11"/>
        <v>146571244</v>
      </c>
      <c r="L72" s="200">
        <f t="shared" si="11"/>
        <v>184650289</v>
      </c>
      <c r="M72" s="200">
        <f t="shared" si="11"/>
        <v>96891059</v>
      </c>
      <c r="N72" s="200">
        <f t="shared" si="11"/>
        <v>30800000</v>
      </c>
      <c r="O72" s="200">
        <f t="shared" si="11"/>
        <v>30671500</v>
      </c>
      <c r="P72" s="200">
        <f t="shared" si="11"/>
        <v>12457064</v>
      </c>
      <c r="Q72" s="200">
        <f t="shared" si="11"/>
        <v>462263000</v>
      </c>
      <c r="R72" s="200">
        <f t="shared" si="11"/>
        <v>577024337</v>
      </c>
      <c r="S72" s="200">
        <f t="shared" si="11"/>
        <v>245733025</v>
      </c>
      <c r="T72" s="200">
        <f t="shared" si="11"/>
        <v>3839955397</v>
      </c>
      <c r="U72" s="200">
        <f t="shared" si="11"/>
        <v>4428431803</v>
      </c>
      <c r="V72" s="200">
        <f t="shared" si="11"/>
        <v>2153916694</v>
      </c>
      <c r="W72" s="258">
        <f>SUM(V72/U72)</f>
        <v>0.48638362061731405</v>
      </c>
    </row>
    <row r="514" ht="9.75" customHeight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</sheetData>
  <mergeCells count="8">
    <mergeCell ref="N1:P1"/>
    <mergeCell ref="Q1:S1"/>
    <mergeCell ref="T1:V1"/>
    <mergeCell ref="A1:A2"/>
    <mergeCell ref="B1:D1"/>
    <mergeCell ref="E1:G1"/>
    <mergeCell ref="H1:J1"/>
    <mergeCell ref="K1:M1"/>
  </mergeCells>
  <printOptions horizontalCentered="1" gridLines="1" gridLinesSet="0"/>
  <pageMargins left="0.19685039370078741" right="0.19685039370078741" top="0.51181102362204722" bottom="0.9055118110236221" header="0.15748031496062992" footer="0.55118110236220474"/>
  <pageSetup paperSize="8" scale="57" orientation="landscape" r:id="rId1"/>
  <headerFooter alignWithMargins="0">
    <oddHeader>&amp;C&amp;"Arial CE,Félkövér"&amp;14 3.1 Kimutatás az önkormányzati költségvetési szervek 2021. évi tervszámairól &amp;18Kiadás &amp;RA Pü/36-2/2021. sz előterjesztés 6. melléklete
Adatok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D125"/>
  <sheetViews>
    <sheetView tabSelected="1" topLeftCell="A67" workbookViewId="0">
      <selection activeCell="B48" sqref="B48"/>
    </sheetView>
  </sheetViews>
  <sheetFormatPr defaultRowHeight="12.75"/>
  <cols>
    <col min="1" max="1" width="4.42578125" customWidth="1"/>
    <col min="2" max="2" width="59.7109375" customWidth="1"/>
    <col min="3" max="3" width="22" customWidth="1"/>
    <col min="4" max="4" width="18" hidden="1" customWidth="1"/>
  </cols>
  <sheetData>
    <row r="1" spans="1:4" ht="82.5" customHeight="1">
      <c r="A1" s="293" t="s">
        <v>416</v>
      </c>
      <c r="B1" s="294"/>
      <c r="C1" s="294"/>
      <c r="D1" s="294"/>
    </row>
    <row r="2" spans="1:4" ht="13.5" customHeight="1">
      <c r="A2" s="123"/>
      <c r="B2" s="122" t="s">
        <v>64</v>
      </c>
      <c r="C2" s="279" t="s">
        <v>415</v>
      </c>
    </row>
    <row r="3" spans="1:4" ht="12.75" customHeight="1">
      <c r="A3" s="123"/>
      <c r="B3" s="125" t="s">
        <v>17</v>
      </c>
      <c r="C3" s="123"/>
    </row>
    <row r="4" spans="1:4" ht="15">
      <c r="A4" s="123"/>
      <c r="B4" s="123" t="s">
        <v>285</v>
      </c>
      <c r="C4" s="231">
        <v>889000</v>
      </c>
    </row>
    <row r="5" spans="1:4" ht="15">
      <c r="A5" s="123"/>
      <c r="B5" s="123" t="s">
        <v>286</v>
      </c>
      <c r="C5" s="231">
        <v>41910</v>
      </c>
    </row>
    <row r="6" spans="1:4" ht="15">
      <c r="A6" s="123"/>
      <c r="B6" s="123" t="s">
        <v>287</v>
      </c>
      <c r="C6" s="231">
        <v>10999</v>
      </c>
    </row>
    <row r="7" spans="1:4" ht="15">
      <c r="A7" s="123"/>
      <c r="B7" s="232" t="s">
        <v>260</v>
      </c>
      <c r="C7" s="233">
        <f>SUM(C4:C6)</f>
        <v>941909</v>
      </c>
    </row>
    <row r="8" spans="1:4" ht="7.5" customHeight="1">
      <c r="A8" s="123"/>
      <c r="B8" s="232"/>
      <c r="C8" s="233"/>
    </row>
    <row r="9" spans="1:4" ht="15">
      <c r="A9" s="123"/>
      <c r="B9" s="125" t="s">
        <v>266</v>
      </c>
      <c r="C9" s="233"/>
    </row>
    <row r="10" spans="1:4" ht="15">
      <c r="A10" s="123"/>
      <c r="B10" s="123" t="s">
        <v>417</v>
      </c>
      <c r="C10" s="231">
        <v>234283</v>
      </c>
    </row>
    <row r="11" spans="1:4" ht="15">
      <c r="A11" s="123"/>
      <c r="B11" s="232" t="s">
        <v>260</v>
      </c>
      <c r="C11" s="233">
        <f>SUM(C8:C10)</f>
        <v>234283</v>
      </c>
    </row>
    <row r="12" spans="1:4" ht="6.75" customHeight="1">
      <c r="A12" s="123"/>
      <c r="B12" s="123"/>
      <c r="C12" s="231"/>
    </row>
    <row r="13" spans="1:4" ht="15.75" customHeight="1">
      <c r="A13" s="123"/>
      <c r="B13" s="125" t="s">
        <v>11</v>
      </c>
      <c r="C13" s="231"/>
    </row>
    <row r="14" spans="1:4" ht="15">
      <c r="A14" s="123"/>
      <c r="B14" s="124" t="s">
        <v>288</v>
      </c>
      <c r="C14" s="231">
        <v>54999</v>
      </c>
    </row>
    <row r="15" spans="1:4" ht="15">
      <c r="A15" s="123"/>
      <c r="B15" s="123" t="s">
        <v>289</v>
      </c>
      <c r="C15" s="231">
        <v>31999</v>
      </c>
    </row>
    <row r="16" spans="1:4" ht="30">
      <c r="A16" s="123"/>
      <c r="B16" s="44" t="s">
        <v>395</v>
      </c>
      <c r="C16" s="231">
        <v>1701680</v>
      </c>
    </row>
    <row r="17" spans="1:3" ht="15">
      <c r="A17" s="123"/>
      <c r="B17" s="123" t="s">
        <v>290</v>
      </c>
      <c r="C17" s="231">
        <v>299994</v>
      </c>
    </row>
    <row r="18" spans="1:3" ht="15">
      <c r="A18" s="123"/>
      <c r="B18" s="123" t="s">
        <v>291</v>
      </c>
      <c r="C18" s="231">
        <v>60000</v>
      </c>
    </row>
    <row r="19" spans="1:3" ht="15">
      <c r="A19" s="123"/>
      <c r="B19" s="123" t="s">
        <v>292</v>
      </c>
      <c r="C19" s="231">
        <v>6990</v>
      </c>
    </row>
    <row r="20" spans="1:3" ht="15">
      <c r="A20" s="123"/>
      <c r="B20" s="123" t="s">
        <v>293</v>
      </c>
      <c r="C20" s="231">
        <v>11800</v>
      </c>
    </row>
    <row r="21" spans="1:3" ht="15">
      <c r="A21" s="123"/>
      <c r="B21" s="232" t="s">
        <v>260</v>
      </c>
      <c r="C21" s="233">
        <f>SUM(C14:C20)</f>
        <v>2167462</v>
      </c>
    </row>
    <row r="22" spans="1:3" ht="6.75" customHeight="1">
      <c r="A22" s="123"/>
      <c r="B22" s="123"/>
      <c r="C22" s="231"/>
    </row>
    <row r="23" spans="1:3" ht="28.5" customHeight="1">
      <c r="A23" s="123"/>
      <c r="B23" s="244" t="s">
        <v>281</v>
      </c>
      <c r="C23" s="231"/>
    </row>
    <row r="24" spans="1:3" ht="15">
      <c r="A24" s="123"/>
      <c r="B24" s="44" t="s">
        <v>294</v>
      </c>
      <c r="C24" s="231">
        <v>2013764</v>
      </c>
    </row>
    <row r="25" spans="1:3" ht="15">
      <c r="A25" s="123"/>
      <c r="B25" s="44" t="s">
        <v>295</v>
      </c>
      <c r="C25" s="231">
        <v>2235054</v>
      </c>
    </row>
    <row r="26" spans="1:3" ht="15">
      <c r="A26" s="123"/>
      <c r="B26" s="44" t="s">
        <v>296</v>
      </c>
      <c r="C26" s="231">
        <v>55383</v>
      </c>
    </row>
    <row r="27" spans="1:3" ht="15">
      <c r="A27" s="123"/>
      <c r="B27" s="44" t="s">
        <v>297</v>
      </c>
      <c r="C27" s="231">
        <v>43600</v>
      </c>
    </row>
    <row r="28" spans="1:3" ht="15">
      <c r="A28" s="123"/>
      <c r="B28" s="123" t="s">
        <v>298</v>
      </c>
      <c r="C28" s="231">
        <v>47000</v>
      </c>
    </row>
    <row r="29" spans="1:3" ht="15">
      <c r="A29" s="123"/>
      <c r="B29" s="123" t="s">
        <v>299</v>
      </c>
      <c r="C29" s="231">
        <v>39960</v>
      </c>
    </row>
    <row r="30" spans="1:3" ht="15">
      <c r="A30" s="123"/>
      <c r="B30" s="123" t="s">
        <v>300</v>
      </c>
      <c r="C30" s="231">
        <v>20870</v>
      </c>
    </row>
    <row r="31" spans="1:3" ht="15">
      <c r="A31" s="123"/>
      <c r="B31" s="123" t="s">
        <v>301</v>
      </c>
      <c r="C31" s="231">
        <v>424128</v>
      </c>
    </row>
    <row r="32" spans="1:3" ht="15">
      <c r="A32" s="123"/>
      <c r="B32" s="232" t="s">
        <v>260</v>
      </c>
      <c r="C32" s="233">
        <f>SUM(C24:C31)</f>
        <v>4879759</v>
      </c>
    </row>
    <row r="33" spans="1:3" ht="6.75" customHeight="1">
      <c r="A33" s="123"/>
      <c r="B33" s="123"/>
      <c r="C33" s="231"/>
    </row>
    <row r="34" spans="1:3" ht="15">
      <c r="A34" s="123"/>
      <c r="B34" s="125" t="s">
        <v>12</v>
      </c>
      <c r="C34" s="231"/>
    </row>
    <row r="35" spans="1:3" ht="15">
      <c r="A35" s="123"/>
      <c r="B35" s="123" t="s">
        <v>302</v>
      </c>
      <c r="C35" s="231">
        <v>1463700</v>
      </c>
    </row>
    <row r="36" spans="1:3" ht="15">
      <c r="A36" s="123"/>
      <c r="B36" s="123" t="s">
        <v>303</v>
      </c>
      <c r="C36" s="231">
        <v>16254</v>
      </c>
    </row>
    <row r="37" spans="1:3" ht="15">
      <c r="A37" s="123"/>
      <c r="B37" s="232" t="s">
        <v>304</v>
      </c>
      <c r="C37" s="231"/>
    </row>
    <row r="38" spans="1:3" ht="15">
      <c r="A38" s="123"/>
      <c r="B38" s="123" t="s">
        <v>305</v>
      </c>
      <c r="C38" s="231">
        <v>13694142</v>
      </c>
    </row>
    <row r="39" spans="1:3" ht="15">
      <c r="A39" s="123"/>
      <c r="B39" s="232" t="s">
        <v>260</v>
      </c>
      <c r="C39" s="233">
        <f>SUM(C35:C38)</f>
        <v>15174096</v>
      </c>
    </row>
    <row r="40" spans="1:3" ht="9" customHeight="1">
      <c r="A40" s="123"/>
      <c r="B40" s="232"/>
      <c r="C40" s="233"/>
    </row>
    <row r="41" spans="1:3" ht="15">
      <c r="A41" s="123"/>
      <c r="B41" s="125" t="s">
        <v>261</v>
      </c>
      <c r="C41" s="123"/>
    </row>
    <row r="42" spans="1:3" ht="15">
      <c r="A42" s="123"/>
      <c r="B42" s="123" t="s">
        <v>264</v>
      </c>
      <c r="C42" s="231">
        <v>53010</v>
      </c>
    </row>
    <row r="43" spans="1:3" ht="15">
      <c r="A43" s="123"/>
      <c r="B43" s="123" t="s">
        <v>265</v>
      </c>
      <c r="C43" s="231">
        <v>49500</v>
      </c>
    </row>
    <row r="44" spans="1:3" ht="15">
      <c r="A44" s="123"/>
      <c r="B44" s="232" t="s">
        <v>260</v>
      </c>
      <c r="C44" s="233">
        <f>SUM(C42:C43)</f>
        <v>102510</v>
      </c>
    </row>
    <row r="45" spans="1:3" ht="8.25" customHeight="1">
      <c r="A45" s="123"/>
      <c r="B45" s="123"/>
      <c r="C45" s="123"/>
    </row>
    <row r="46" spans="1:3" ht="13.5" customHeight="1">
      <c r="A46" s="123"/>
      <c r="B46" s="125" t="s">
        <v>24</v>
      </c>
      <c r="C46" s="123"/>
    </row>
    <row r="47" spans="1:3" ht="12" customHeight="1">
      <c r="A47" s="123"/>
      <c r="B47" s="123" t="s">
        <v>253</v>
      </c>
      <c r="C47" s="231">
        <v>213460</v>
      </c>
    </row>
    <row r="48" spans="1:3" ht="15">
      <c r="A48" s="123"/>
      <c r="B48" s="123" t="s">
        <v>254</v>
      </c>
      <c r="C48" s="231">
        <v>39990</v>
      </c>
    </row>
    <row r="49" spans="1:3" ht="15">
      <c r="A49" s="123"/>
      <c r="B49" s="123" t="s">
        <v>255</v>
      </c>
      <c r="C49" s="231">
        <v>2250000</v>
      </c>
    </row>
    <row r="50" spans="1:3" ht="15">
      <c r="A50" s="123"/>
      <c r="B50" s="123" t="s">
        <v>256</v>
      </c>
      <c r="C50" s="231">
        <v>50990</v>
      </c>
    </row>
    <row r="51" spans="1:3" ht="15">
      <c r="A51" s="123"/>
      <c r="B51" s="123" t="s">
        <v>257</v>
      </c>
      <c r="C51" s="231">
        <v>63602</v>
      </c>
    </row>
    <row r="52" spans="1:3" ht="15">
      <c r="A52" s="123"/>
      <c r="B52" s="123" t="s">
        <v>258</v>
      </c>
      <c r="C52" s="231">
        <v>533400</v>
      </c>
    </row>
    <row r="53" spans="1:3" ht="15">
      <c r="A53" s="123"/>
      <c r="B53" s="123" t="s">
        <v>259</v>
      </c>
      <c r="C53" s="231">
        <v>376800</v>
      </c>
    </row>
    <row r="54" spans="1:3" ht="15">
      <c r="A54" s="123"/>
      <c r="B54" s="232" t="s">
        <v>260</v>
      </c>
      <c r="C54" s="233">
        <f>SUM(C47:C53)</f>
        <v>3528242</v>
      </c>
    </row>
    <row r="55" spans="1:3" ht="3.75" customHeight="1">
      <c r="A55" s="123"/>
      <c r="B55" s="123"/>
      <c r="C55" s="123"/>
    </row>
    <row r="56" spans="1:3" ht="14.25" customHeight="1">
      <c r="A56" s="123"/>
      <c r="B56" s="246" t="s">
        <v>25</v>
      </c>
      <c r="C56" s="247"/>
    </row>
    <row r="57" spans="1:3" ht="14.25" customHeight="1">
      <c r="A57" s="245"/>
      <c r="B57" s="1" t="s">
        <v>317</v>
      </c>
      <c r="C57" s="2" t="s">
        <v>318</v>
      </c>
    </row>
    <row r="58" spans="1:3" ht="15">
      <c r="A58" s="245"/>
      <c r="B58" s="1" t="s">
        <v>319</v>
      </c>
      <c r="C58" s="2" t="s">
        <v>320</v>
      </c>
    </row>
    <row r="59" spans="1:3" ht="15">
      <c r="A59" s="245"/>
      <c r="B59" s="1" t="s">
        <v>321</v>
      </c>
      <c r="C59" s="2" t="s">
        <v>322</v>
      </c>
    </row>
    <row r="60" spans="1:3" ht="15">
      <c r="A60" s="245"/>
      <c r="B60" s="1" t="s">
        <v>323</v>
      </c>
      <c r="C60" s="2">
        <v>899922</v>
      </c>
    </row>
    <row r="61" spans="1:3" ht="15">
      <c r="A61" s="245"/>
      <c r="B61" s="1" t="s">
        <v>422</v>
      </c>
      <c r="C61" s="2">
        <v>156210</v>
      </c>
    </row>
    <row r="62" spans="1:3" ht="15">
      <c r="A62" s="245"/>
      <c r="B62" s="1" t="s">
        <v>324</v>
      </c>
      <c r="C62" s="2" t="s">
        <v>325</v>
      </c>
    </row>
    <row r="63" spans="1:3" ht="15">
      <c r="A63" s="245"/>
      <c r="B63" s="1" t="s">
        <v>326</v>
      </c>
      <c r="C63" s="2">
        <v>750010</v>
      </c>
    </row>
    <row r="64" spans="1:3" ht="15">
      <c r="A64" s="245"/>
      <c r="B64" s="1" t="s">
        <v>327</v>
      </c>
      <c r="C64" s="2">
        <v>497940</v>
      </c>
    </row>
    <row r="65" spans="1:3" ht="15">
      <c r="A65" s="245"/>
      <c r="B65" s="1" t="s">
        <v>328</v>
      </c>
      <c r="C65" s="2" t="s">
        <v>329</v>
      </c>
    </row>
    <row r="66" spans="1:3" ht="15">
      <c r="A66" s="245"/>
      <c r="B66" s="1" t="s">
        <v>330</v>
      </c>
      <c r="C66" s="2" t="s">
        <v>331</v>
      </c>
    </row>
    <row r="67" spans="1:3" ht="15">
      <c r="A67" s="245"/>
      <c r="B67" s="1" t="s">
        <v>332</v>
      </c>
      <c r="C67" s="2">
        <v>58000000</v>
      </c>
    </row>
    <row r="68" spans="1:3" ht="15">
      <c r="A68" s="245"/>
      <c r="B68" s="1" t="s">
        <v>333</v>
      </c>
      <c r="C68" s="2">
        <v>174970</v>
      </c>
    </row>
    <row r="69" spans="1:3" ht="15">
      <c r="A69" s="245"/>
      <c r="B69" s="1" t="s">
        <v>334</v>
      </c>
      <c r="C69" s="2" t="s">
        <v>335</v>
      </c>
    </row>
    <row r="70" spans="1:3" ht="15">
      <c r="A70" s="245"/>
      <c r="B70" s="1" t="s">
        <v>336</v>
      </c>
      <c r="C70" s="2" t="s">
        <v>337</v>
      </c>
    </row>
    <row r="71" spans="1:3" ht="15">
      <c r="A71" s="245"/>
      <c r="B71" s="1" t="s">
        <v>338</v>
      </c>
      <c r="C71" s="2" t="s">
        <v>339</v>
      </c>
    </row>
    <row r="72" spans="1:3" ht="15">
      <c r="A72" s="245"/>
      <c r="B72" s="1" t="s">
        <v>340</v>
      </c>
      <c r="C72" s="2" t="s">
        <v>341</v>
      </c>
    </row>
    <row r="73" spans="1:3" ht="15">
      <c r="A73" s="245"/>
      <c r="B73" s="1" t="s">
        <v>342</v>
      </c>
      <c r="C73" s="2">
        <v>882277</v>
      </c>
    </row>
    <row r="74" spans="1:3" ht="15">
      <c r="A74" s="245"/>
      <c r="B74" s="1" t="s">
        <v>343</v>
      </c>
      <c r="C74" s="2">
        <v>470000</v>
      </c>
    </row>
    <row r="75" spans="1:3" ht="15">
      <c r="A75" s="245"/>
      <c r="B75" s="1" t="s">
        <v>344</v>
      </c>
      <c r="C75" s="2" t="s">
        <v>345</v>
      </c>
    </row>
    <row r="76" spans="1:3" ht="15">
      <c r="A76" s="245"/>
      <c r="B76" s="1" t="s">
        <v>346</v>
      </c>
      <c r="C76" s="2">
        <v>467281</v>
      </c>
    </row>
    <row r="77" spans="1:3" ht="15">
      <c r="A77" s="245"/>
      <c r="B77" s="1" t="s">
        <v>347</v>
      </c>
      <c r="C77" s="2">
        <v>381840</v>
      </c>
    </row>
    <row r="78" spans="1:3" ht="15">
      <c r="A78" s="245"/>
      <c r="B78" s="1" t="s">
        <v>348</v>
      </c>
      <c r="C78" s="2">
        <v>909545</v>
      </c>
    </row>
    <row r="79" spans="1:3" ht="15">
      <c r="A79" s="245"/>
      <c r="B79" s="1" t="s">
        <v>418</v>
      </c>
      <c r="C79" s="2">
        <v>420629</v>
      </c>
    </row>
    <row r="80" spans="1:3" ht="15">
      <c r="A80" s="245"/>
      <c r="B80" s="1" t="s">
        <v>349</v>
      </c>
      <c r="C80" s="2" t="s">
        <v>350</v>
      </c>
    </row>
    <row r="81" spans="1:3" ht="15">
      <c r="A81" s="245"/>
      <c r="B81" s="1" t="s">
        <v>351</v>
      </c>
      <c r="C81" s="2" t="s">
        <v>352</v>
      </c>
    </row>
    <row r="82" spans="1:3" ht="15">
      <c r="A82" s="245"/>
      <c r="B82" s="1" t="s">
        <v>353</v>
      </c>
      <c r="C82" s="2">
        <v>373380</v>
      </c>
    </row>
    <row r="83" spans="1:3" ht="15">
      <c r="A83" s="245"/>
      <c r="B83" s="1" t="s">
        <v>354</v>
      </c>
      <c r="C83" s="2">
        <v>613606</v>
      </c>
    </row>
    <row r="84" spans="1:3" ht="15">
      <c r="A84" s="245"/>
      <c r="B84" s="1" t="s">
        <v>355</v>
      </c>
      <c r="C84" s="2">
        <v>596900</v>
      </c>
    </row>
    <row r="85" spans="1:3" ht="15">
      <c r="A85" s="245"/>
      <c r="B85" s="1" t="s">
        <v>356</v>
      </c>
      <c r="C85" s="2">
        <v>698500</v>
      </c>
    </row>
    <row r="86" spans="1:3" ht="15">
      <c r="A86" s="245"/>
      <c r="B86" s="1" t="s">
        <v>357</v>
      </c>
      <c r="C86" s="2">
        <v>386080</v>
      </c>
    </row>
    <row r="87" spans="1:3" ht="15">
      <c r="A87" s="245"/>
      <c r="B87" s="1" t="s">
        <v>358</v>
      </c>
      <c r="C87" s="2">
        <v>573662</v>
      </c>
    </row>
    <row r="88" spans="1:3" ht="15">
      <c r="A88" s="245"/>
      <c r="B88" s="1" t="s">
        <v>359</v>
      </c>
      <c r="C88" s="2" t="s">
        <v>360</v>
      </c>
    </row>
    <row r="89" spans="1:3" ht="15">
      <c r="A89" s="245"/>
      <c r="B89" s="1" t="s">
        <v>361</v>
      </c>
      <c r="C89" s="2" t="s">
        <v>362</v>
      </c>
    </row>
    <row r="90" spans="1:3" ht="15">
      <c r="A90" s="245"/>
      <c r="B90" s="1" t="s">
        <v>363</v>
      </c>
      <c r="C90" s="2" t="s">
        <v>364</v>
      </c>
    </row>
    <row r="91" spans="1:3" ht="15">
      <c r="A91" s="245"/>
      <c r="B91" s="1" t="s">
        <v>365</v>
      </c>
      <c r="C91" s="2">
        <v>245693</v>
      </c>
    </row>
    <row r="92" spans="1:3" ht="15">
      <c r="A92" s="245"/>
      <c r="B92" s="1" t="s">
        <v>421</v>
      </c>
      <c r="C92" s="2" t="s">
        <v>366</v>
      </c>
    </row>
    <row r="93" spans="1:3" ht="14.25" customHeight="1">
      <c r="A93" s="245"/>
      <c r="B93" s="1" t="s">
        <v>367</v>
      </c>
      <c r="C93" s="2" t="s">
        <v>368</v>
      </c>
    </row>
    <row r="94" spans="1:3" ht="15">
      <c r="A94" s="245"/>
      <c r="B94" s="1" t="s">
        <v>369</v>
      </c>
      <c r="C94" s="11">
        <v>195462764</v>
      </c>
    </row>
    <row r="95" spans="1:3" ht="15">
      <c r="A95" s="245"/>
      <c r="B95" s="1" t="s">
        <v>396</v>
      </c>
      <c r="C95" s="2">
        <v>8800000</v>
      </c>
    </row>
    <row r="96" spans="1:3" ht="15">
      <c r="A96" s="245"/>
      <c r="B96" s="1" t="s">
        <v>370</v>
      </c>
      <c r="C96" s="2">
        <v>14442000</v>
      </c>
    </row>
    <row r="97" spans="1:3" ht="15">
      <c r="A97" s="245"/>
      <c r="B97" s="125" t="s">
        <v>260</v>
      </c>
      <c r="C97" s="233">
        <f>SUM(C94,C95,C96)</f>
        <v>218704764</v>
      </c>
    </row>
    <row r="98" spans="1:3" ht="14.25">
      <c r="A98" s="52"/>
      <c r="B98" s="125" t="s">
        <v>397</v>
      </c>
      <c r="C98" s="254">
        <f>SUM(C7,C11,C21,C32,C39,C44,C54,C97)</f>
        <v>245733025</v>
      </c>
    </row>
    <row r="99" spans="1:3">
      <c r="A99" s="52"/>
      <c r="B99" s="52"/>
      <c r="C99" s="52"/>
    </row>
    <row r="100" spans="1:3">
      <c r="A100" s="52"/>
      <c r="B100" s="52"/>
      <c r="C100" s="52"/>
    </row>
    <row r="101" spans="1:3">
      <c r="A101" s="52"/>
      <c r="B101" s="52"/>
      <c r="C101" s="52"/>
    </row>
    <row r="102" spans="1:3">
      <c r="A102" s="52"/>
      <c r="B102" s="52"/>
      <c r="C102" s="52"/>
    </row>
    <row r="103" spans="1:3">
      <c r="A103" s="52"/>
      <c r="B103" s="52"/>
      <c r="C103" s="52"/>
    </row>
    <row r="104" spans="1:3">
      <c r="A104" s="52"/>
      <c r="B104" s="52"/>
      <c r="C104" s="52"/>
    </row>
    <row r="105" spans="1:3">
      <c r="A105" s="52"/>
      <c r="B105" s="52"/>
      <c r="C105" s="52"/>
    </row>
    <row r="106" spans="1:3">
      <c r="A106" s="52"/>
      <c r="B106" s="52"/>
      <c r="C106" s="52"/>
    </row>
    <row r="107" spans="1:3">
      <c r="A107" s="52"/>
      <c r="B107" s="52"/>
      <c r="C107" s="52"/>
    </row>
    <row r="108" spans="1:3">
      <c r="A108" s="52"/>
      <c r="B108" s="52"/>
      <c r="C108" s="52"/>
    </row>
    <row r="109" spans="1:3">
      <c r="A109" s="52"/>
      <c r="B109" s="52"/>
      <c r="C109" s="52"/>
    </row>
    <row r="110" spans="1:3">
      <c r="A110" s="52"/>
      <c r="B110" s="52"/>
      <c r="C110" s="52"/>
    </row>
    <row r="111" spans="1:3">
      <c r="A111" s="52"/>
      <c r="B111" s="52"/>
      <c r="C111" s="52"/>
    </row>
    <row r="112" spans="1:3">
      <c r="A112" s="52"/>
      <c r="B112" s="52"/>
      <c r="C112" s="52"/>
    </row>
    <row r="113" spans="1:3">
      <c r="A113" s="52"/>
      <c r="B113" s="52"/>
      <c r="C113" s="52"/>
    </row>
    <row r="114" spans="1:3">
      <c r="A114" s="52"/>
      <c r="B114" s="52"/>
      <c r="C114" s="52"/>
    </row>
    <row r="115" spans="1:3">
      <c r="A115" s="52"/>
      <c r="B115" s="52"/>
      <c r="C115" s="52"/>
    </row>
    <row r="116" spans="1:3">
      <c r="A116" s="52"/>
      <c r="B116" s="52"/>
      <c r="C116" s="52"/>
    </row>
    <row r="117" spans="1:3">
      <c r="A117" s="52"/>
      <c r="B117" s="52"/>
      <c r="C117" s="52"/>
    </row>
    <row r="118" spans="1:3">
      <c r="A118" s="52"/>
      <c r="B118" s="52"/>
      <c r="C118" s="52"/>
    </row>
    <row r="119" spans="1:3">
      <c r="A119" s="52"/>
      <c r="B119" s="52"/>
      <c r="C119" s="52"/>
    </row>
    <row r="120" spans="1:3">
      <c r="A120" s="52"/>
      <c r="B120" s="52"/>
      <c r="C120" s="52"/>
    </row>
    <row r="121" spans="1:3">
      <c r="A121" s="52"/>
      <c r="B121" s="52"/>
      <c r="C121" s="52"/>
    </row>
    <row r="122" spans="1:3">
      <c r="A122" s="52"/>
      <c r="B122" s="52"/>
      <c r="C122" s="52"/>
    </row>
    <row r="123" spans="1:3">
      <c r="A123" s="52"/>
      <c r="B123" s="52"/>
      <c r="C123" s="52"/>
    </row>
    <row r="124" spans="1:3">
      <c r="A124" s="52"/>
      <c r="B124" s="52"/>
      <c r="C124" s="52"/>
    </row>
    <row r="125" spans="1:3">
      <c r="A125" s="52"/>
      <c r="B125" s="52"/>
      <c r="C125" s="5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6"/>
  <sheetViews>
    <sheetView view="pageLayout" topLeftCell="A46" zoomScaleSheetLayoutView="100" workbookViewId="0">
      <selection activeCell="I47" sqref="I47:K47"/>
    </sheetView>
  </sheetViews>
  <sheetFormatPr defaultRowHeight="20.25" customHeight="1"/>
  <cols>
    <col min="1" max="1" width="26.5703125" style="126" customWidth="1"/>
    <col min="2" max="6" width="9.140625" style="126"/>
    <col min="7" max="8" width="10.140625" style="126" customWidth="1"/>
    <col min="9" max="9" width="12.28515625" style="126" customWidth="1"/>
    <col min="10" max="10" width="11.42578125" style="126" customWidth="1"/>
    <col min="11" max="11" width="10.7109375" style="126" customWidth="1"/>
    <col min="12" max="12" width="12.140625" style="126" customWidth="1"/>
    <col min="13" max="13" width="12.85546875" style="126" customWidth="1"/>
    <col min="14" max="16384" width="9.140625" style="126"/>
  </cols>
  <sheetData>
    <row r="1" spans="1:13" ht="38.25" customHeight="1">
      <c r="A1" s="304" t="s">
        <v>1</v>
      </c>
      <c r="B1" s="149" t="s">
        <v>105</v>
      </c>
      <c r="C1" s="149" t="s">
        <v>104</v>
      </c>
      <c r="D1" s="149" t="s">
        <v>103</v>
      </c>
      <c r="E1" s="149" t="s">
        <v>102</v>
      </c>
      <c r="F1" s="149" t="s">
        <v>101</v>
      </c>
      <c r="G1" s="149" t="s">
        <v>100</v>
      </c>
      <c r="H1" s="149" t="s">
        <v>99</v>
      </c>
      <c r="I1" s="306" t="s">
        <v>98</v>
      </c>
      <c r="J1" s="306"/>
      <c r="K1" s="306"/>
      <c r="L1" s="306"/>
      <c r="M1" s="307"/>
    </row>
    <row r="2" spans="1:13" ht="34.5" customHeight="1">
      <c r="A2" s="305"/>
      <c r="B2" s="148" t="s">
        <v>97</v>
      </c>
      <c r="C2" s="148" t="s">
        <v>97</v>
      </c>
      <c r="D2" s="148" t="s">
        <v>97</v>
      </c>
      <c r="E2" s="148" t="s">
        <v>97</v>
      </c>
      <c r="F2" s="148" t="s">
        <v>97</v>
      </c>
      <c r="G2" s="148" t="s">
        <v>97</v>
      </c>
      <c r="H2" s="148" t="s">
        <v>97</v>
      </c>
      <c r="I2" s="147" t="s">
        <v>96</v>
      </c>
      <c r="J2" s="147" t="s">
        <v>95</v>
      </c>
      <c r="K2" s="147" t="s">
        <v>94</v>
      </c>
      <c r="L2" s="147" t="s">
        <v>93</v>
      </c>
      <c r="M2" s="146" t="s">
        <v>26</v>
      </c>
    </row>
    <row r="3" spans="1:13" ht="20.25" customHeight="1">
      <c r="A3" s="308" t="s">
        <v>92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10"/>
    </row>
    <row r="4" spans="1:13" ht="20.25" customHeight="1">
      <c r="A4" s="134" t="s">
        <v>86</v>
      </c>
      <c r="B4" s="133"/>
      <c r="C4" s="133">
        <f>SUM(B4:B4)</f>
        <v>0</v>
      </c>
      <c r="D4" s="133"/>
      <c r="E4" s="133"/>
      <c r="F4" s="133"/>
      <c r="G4" s="133"/>
      <c r="H4" s="133"/>
      <c r="I4" s="133"/>
      <c r="J4" s="133"/>
      <c r="K4" s="133"/>
      <c r="L4" s="133"/>
      <c r="M4" s="132">
        <f t="shared" ref="M4:M22" si="0">SUM(I4:L4)</f>
        <v>0</v>
      </c>
    </row>
    <row r="5" spans="1:13" ht="36" customHeight="1">
      <c r="A5" s="134" t="s">
        <v>85</v>
      </c>
      <c r="B5" s="133"/>
      <c r="C5" s="133">
        <f>SUM(B5:B5)</f>
        <v>0</v>
      </c>
      <c r="D5" s="133"/>
      <c r="E5" s="133"/>
      <c r="F5" s="133"/>
      <c r="G5" s="133"/>
      <c r="H5" s="133"/>
      <c r="I5" s="133"/>
      <c r="J5" s="133"/>
      <c r="K5" s="139"/>
      <c r="L5" s="139"/>
      <c r="M5" s="132">
        <f t="shared" si="0"/>
        <v>0</v>
      </c>
    </row>
    <row r="6" spans="1:13" ht="20.25" customHeight="1">
      <c r="A6" s="134" t="s">
        <v>19</v>
      </c>
      <c r="B6" s="133">
        <v>32044</v>
      </c>
      <c r="C6" s="133">
        <v>11194</v>
      </c>
      <c r="D6" s="133">
        <v>10540</v>
      </c>
      <c r="E6" s="133">
        <v>9248</v>
      </c>
      <c r="F6" s="133">
        <v>14191</v>
      </c>
      <c r="G6" s="133">
        <v>16538</v>
      </c>
      <c r="H6" s="133">
        <v>15854</v>
      </c>
      <c r="I6" s="133">
        <v>4708228</v>
      </c>
      <c r="J6" s="133">
        <v>9887101</v>
      </c>
      <c r="K6" s="133">
        <v>2674432</v>
      </c>
      <c r="L6" s="133">
        <v>7967314</v>
      </c>
      <c r="M6" s="132">
        <f t="shared" si="0"/>
        <v>25237075</v>
      </c>
    </row>
    <row r="7" spans="1:13" ht="20.25" customHeight="1">
      <c r="A7" s="134" t="s">
        <v>84</v>
      </c>
      <c r="B7" s="133">
        <v>30121</v>
      </c>
      <c r="C7" s="133">
        <v>4074</v>
      </c>
      <c r="D7" s="133">
        <v>5151</v>
      </c>
      <c r="E7" s="133">
        <v>4250</v>
      </c>
      <c r="F7" s="133">
        <v>5823</v>
      </c>
      <c r="G7" s="133">
        <v>10261</v>
      </c>
      <c r="H7" s="133">
        <v>870</v>
      </c>
      <c r="I7" s="133">
        <v>42490</v>
      </c>
      <c r="J7" s="133">
        <v>0</v>
      </c>
      <c r="K7" s="133">
        <v>0</v>
      </c>
      <c r="L7" s="133">
        <v>1247753</v>
      </c>
      <c r="M7" s="132">
        <f t="shared" si="0"/>
        <v>1290243</v>
      </c>
    </row>
    <row r="8" spans="1:13" ht="20.25" customHeight="1">
      <c r="A8" s="134" t="s">
        <v>20</v>
      </c>
      <c r="B8" s="133">
        <v>155</v>
      </c>
      <c r="C8" s="133"/>
      <c r="D8" s="133">
        <v>45</v>
      </c>
      <c r="E8" s="133"/>
      <c r="F8" s="133">
        <v>19</v>
      </c>
      <c r="G8" s="133"/>
      <c r="H8" s="133"/>
      <c r="I8" s="133">
        <v>0</v>
      </c>
      <c r="J8" s="133">
        <v>0</v>
      </c>
      <c r="K8" s="133">
        <v>0</v>
      </c>
      <c r="L8" s="133">
        <v>0</v>
      </c>
      <c r="M8" s="132">
        <f t="shared" si="0"/>
        <v>0</v>
      </c>
    </row>
    <row r="9" spans="1:13" ht="20.25" customHeight="1">
      <c r="A9" s="134" t="s">
        <v>83</v>
      </c>
      <c r="B9" s="133"/>
      <c r="C9" s="133">
        <v>105</v>
      </c>
      <c r="D9" s="133">
        <v>51</v>
      </c>
      <c r="E9" s="133">
        <v>110</v>
      </c>
      <c r="F9" s="133">
        <v>23</v>
      </c>
      <c r="G9" s="133">
        <v>92</v>
      </c>
      <c r="H9" s="133">
        <v>121</v>
      </c>
      <c r="I9" s="133">
        <v>90055</v>
      </c>
      <c r="J9" s="133">
        <v>0</v>
      </c>
      <c r="K9" s="133">
        <v>0</v>
      </c>
      <c r="L9" s="133">
        <v>0</v>
      </c>
      <c r="M9" s="132">
        <f t="shared" si="0"/>
        <v>90055</v>
      </c>
    </row>
    <row r="10" spans="1:13" ht="20.25" customHeight="1">
      <c r="A10" s="134" t="s">
        <v>82</v>
      </c>
      <c r="B10" s="133"/>
      <c r="C10" s="133">
        <v>23</v>
      </c>
      <c r="D10" s="133">
        <v>3</v>
      </c>
      <c r="E10" s="133">
        <v>66</v>
      </c>
      <c r="F10" s="133">
        <v>7</v>
      </c>
      <c r="G10" s="133">
        <v>49</v>
      </c>
      <c r="H10" s="133">
        <v>0</v>
      </c>
      <c r="I10" s="133">
        <v>225900</v>
      </c>
      <c r="J10" s="133">
        <v>0</v>
      </c>
      <c r="K10" s="133">
        <v>0</v>
      </c>
      <c r="L10" s="133">
        <v>0</v>
      </c>
      <c r="M10" s="132">
        <f t="shared" si="0"/>
        <v>225900</v>
      </c>
    </row>
    <row r="11" spans="1:13" ht="20.25" customHeight="1">
      <c r="A11" s="134" t="s">
        <v>81</v>
      </c>
      <c r="B11" s="133">
        <v>33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2">
        <f t="shared" si="0"/>
        <v>0</v>
      </c>
    </row>
    <row r="12" spans="1:13" ht="20.25" customHeight="1">
      <c r="A12" s="134" t="s">
        <v>80</v>
      </c>
      <c r="B12" s="133"/>
      <c r="C12" s="133">
        <f>SUM(B12:B12)</f>
        <v>0</v>
      </c>
      <c r="D12" s="133"/>
      <c r="E12" s="133"/>
      <c r="F12" s="133">
        <v>64</v>
      </c>
      <c r="G12" s="133"/>
      <c r="H12" s="133"/>
      <c r="I12" s="133">
        <v>0</v>
      </c>
      <c r="J12" s="133">
        <v>0</v>
      </c>
      <c r="K12" s="133">
        <v>0</v>
      </c>
      <c r="L12" s="133">
        <v>0</v>
      </c>
      <c r="M12" s="132">
        <f t="shared" si="0"/>
        <v>0</v>
      </c>
    </row>
    <row r="13" spans="1:13" ht="30.75" customHeight="1">
      <c r="A13" s="134" t="s">
        <v>79</v>
      </c>
      <c r="B13" s="133"/>
      <c r="C13" s="133">
        <f>SUM(B13:B13)</f>
        <v>0</v>
      </c>
      <c r="D13" s="133">
        <v>2706</v>
      </c>
      <c r="E13" s="133">
        <v>5344</v>
      </c>
      <c r="F13" s="133">
        <v>918</v>
      </c>
      <c r="G13" s="133">
        <v>2397</v>
      </c>
      <c r="H13" s="133">
        <v>1224</v>
      </c>
      <c r="I13" s="133">
        <v>289752</v>
      </c>
      <c r="J13" s="133"/>
      <c r="K13" s="133"/>
      <c r="L13" s="133"/>
      <c r="M13" s="132">
        <f t="shared" si="0"/>
        <v>289752</v>
      </c>
    </row>
    <row r="14" spans="1:13" ht="20.25" customHeight="1">
      <c r="A14" s="134" t="s">
        <v>91</v>
      </c>
      <c r="B14" s="133"/>
      <c r="C14" s="133">
        <f>SUM(B14:B14)</f>
        <v>0</v>
      </c>
      <c r="D14" s="133"/>
      <c r="E14" s="133"/>
      <c r="F14" s="133"/>
      <c r="G14" s="133"/>
      <c r="H14" s="133"/>
      <c r="I14" s="133">
        <v>58000</v>
      </c>
      <c r="J14" s="133"/>
      <c r="K14" s="133"/>
      <c r="L14" s="143"/>
      <c r="M14" s="132">
        <f t="shared" si="0"/>
        <v>58000</v>
      </c>
    </row>
    <row r="15" spans="1:13" ht="20.25" customHeight="1">
      <c r="A15" s="134" t="s">
        <v>90</v>
      </c>
      <c r="B15" s="133"/>
      <c r="C15" s="133">
        <f>SUM(B15:B15)</f>
        <v>0</v>
      </c>
      <c r="D15" s="133"/>
      <c r="E15" s="133">
        <v>2772</v>
      </c>
      <c r="F15" s="133">
        <v>789</v>
      </c>
      <c r="G15" s="143"/>
      <c r="H15" s="133">
        <v>190</v>
      </c>
      <c r="I15" s="133"/>
      <c r="J15" s="133"/>
      <c r="K15" s="133"/>
      <c r="L15" s="143"/>
      <c r="M15" s="132">
        <f t="shared" si="0"/>
        <v>0</v>
      </c>
    </row>
    <row r="16" spans="1:13" ht="20.25" customHeight="1">
      <c r="A16" s="134" t="s">
        <v>89</v>
      </c>
      <c r="B16" s="133"/>
      <c r="C16" s="133">
        <f>SUM(B16:B16)</f>
        <v>0</v>
      </c>
      <c r="D16" s="133"/>
      <c r="E16" s="143">
        <v>0</v>
      </c>
      <c r="F16" s="143"/>
      <c r="G16" s="143"/>
      <c r="H16" s="143"/>
      <c r="I16" s="133"/>
      <c r="J16" s="133"/>
      <c r="K16" s="133"/>
      <c r="L16" s="143"/>
      <c r="M16" s="132">
        <f t="shared" si="0"/>
        <v>0</v>
      </c>
    </row>
    <row r="17" spans="1:13" ht="37.5" customHeight="1">
      <c r="A17" s="134" t="s">
        <v>88</v>
      </c>
      <c r="B17" s="133">
        <v>2729</v>
      </c>
      <c r="C17" s="133">
        <v>7064</v>
      </c>
      <c r="D17" s="133">
        <v>4056</v>
      </c>
      <c r="E17" s="133">
        <v>2772</v>
      </c>
      <c r="F17" s="133">
        <v>789</v>
      </c>
      <c r="G17" s="133"/>
      <c r="H17" s="133">
        <v>13</v>
      </c>
      <c r="I17" s="133"/>
      <c r="J17" s="133"/>
      <c r="K17" s="133"/>
      <c r="L17" s="133"/>
      <c r="M17" s="132"/>
    </row>
    <row r="18" spans="1:13" ht="20.25" customHeight="1">
      <c r="A18" s="134" t="s">
        <v>78</v>
      </c>
      <c r="B18" s="133">
        <v>30520</v>
      </c>
      <c r="C18" s="133">
        <v>69527</v>
      </c>
      <c r="D18" s="133">
        <v>57391</v>
      </c>
      <c r="E18" s="133">
        <v>85335</v>
      </c>
      <c r="F18" s="133">
        <v>65738</v>
      </c>
      <c r="G18" s="133">
        <v>25553</v>
      </c>
      <c r="H18" s="133">
        <v>20898</v>
      </c>
      <c r="I18" s="133"/>
      <c r="J18" s="133"/>
      <c r="K18" s="133"/>
      <c r="L18" s="133">
        <v>16945820</v>
      </c>
      <c r="M18" s="132">
        <f t="shared" si="0"/>
        <v>16945820</v>
      </c>
    </row>
    <row r="19" spans="1:13" ht="33" customHeight="1">
      <c r="A19" s="134" t="s">
        <v>77</v>
      </c>
      <c r="B19" s="133"/>
      <c r="C19" s="133">
        <f>SUM(B19:B19)</f>
        <v>0</v>
      </c>
      <c r="D19" s="133"/>
      <c r="E19" s="133">
        <v>5607</v>
      </c>
      <c r="F19" s="133"/>
      <c r="G19" s="133">
        <v>2254</v>
      </c>
      <c r="H19" s="133"/>
      <c r="I19" s="133"/>
      <c r="J19" s="133"/>
      <c r="K19" s="133"/>
      <c r="L19" s="133"/>
      <c r="M19" s="132">
        <f t="shared" si="0"/>
        <v>0</v>
      </c>
    </row>
    <row r="20" spans="1:13" ht="20.25" customHeight="1">
      <c r="A20" s="134" t="s">
        <v>76</v>
      </c>
      <c r="B20" s="133">
        <v>11680</v>
      </c>
      <c r="C20" s="133">
        <v>32</v>
      </c>
      <c r="D20" s="133"/>
      <c r="E20" s="133"/>
      <c r="F20" s="133"/>
      <c r="G20" s="133"/>
      <c r="H20" s="133"/>
      <c r="I20" s="133"/>
      <c r="J20" s="133"/>
      <c r="K20" s="133"/>
      <c r="L20" s="133"/>
      <c r="M20" s="132">
        <f t="shared" si="0"/>
        <v>0</v>
      </c>
    </row>
    <row r="21" spans="1:13" ht="20.25" customHeight="1">
      <c r="A21" s="134" t="s">
        <v>75</v>
      </c>
      <c r="B21" s="133"/>
      <c r="C21" s="133">
        <f>SUM(B21:B21)</f>
        <v>0</v>
      </c>
      <c r="D21" s="133"/>
      <c r="E21" s="133"/>
      <c r="F21" s="133"/>
      <c r="G21" s="133"/>
      <c r="H21" s="133"/>
      <c r="I21" s="133">
        <v>52664</v>
      </c>
      <c r="J21" s="133"/>
      <c r="K21" s="133"/>
      <c r="L21" s="133"/>
      <c r="M21" s="132">
        <f t="shared" si="0"/>
        <v>52664</v>
      </c>
    </row>
    <row r="22" spans="1:13" ht="20.25" customHeight="1" thickBot="1">
      <c r="A22" s="131" t="s">
        <v>69</v>
      </c>
      <c r="B22" s="130">
        <f>SUM(B4:B21)</f>
        <v>107282</v>
      </c>
      <c r="C22" s="130">
        <f>SUM(C4:C21)</f>
        <v>92019</v>
      </c>
      <c r="D22" s="130">
        <f>SUM(D4:D21)</f>
        <v>79943</v>
      </c>
      <c r="E22" s="130">
        <f>SUM(E4+E5+E6+E7+E8+E9+E10+E11+E12+E13+E17+E18+E19+E20+E21)</f>
        <v>112732</v>
      </c>
      <c r="F22" s="130">
        <f>SUM(F6+F7+F8+F9+F10+F12+F13+F17+F18)</f>
        <v>87572</v>
      </c>
      <c r="G22" s="130">
        <f>SUM(G6:G21)</f>
        <v>57144</v>
      </c>
      <c r="H22" s="130">
        <f>SUM(H6:H21)</f>
        <v>39170</v>
      </c>
      <c r="I22" s="130">
        <f>SUM(I4:I21)</f>
        <v>5467089</v>
      </c>
      <c r="J22" s="130">
        <f t="shared" ref="J22:K22" si="1">SUM(J4:J21)</f>
        <v>9887101</v>
      </c>
      <c r="K22" s="130">
        <f t="shared" si="1"/>
        <v>2674432</v>
      </c>
      <c r="L22" s="130">
        <f>SUM(L4:L21)</f>
        <v>26160887</v>
      </c>
      <c r="M22" s="129">
        <f t="shared" si="0"/>
        <v>44189509</v>
      </c>
    </row>
    <row r="23" spans="1:13" ht="20.25" customHeight="1" thickBot="1">
      <c r="A23" s="128"/>
      <c r="B23" s="128"/>
      <c r="C23" s="127"/>
      <c r="D23" s="127"/>
      <c r="E23" s="145"/>
      <c r="F23" s="127"/>
      <c r="G23" s="127"/>
      <c r="H23" s="127"/>
      <c r="I23" s="138"/>
      <c r="J23" s="127"/>
      <c r="K23" s="127"/>
      <c r="L23" s="127"/>
      <c r="M23" s="138"/>
    </row>
    <row r="24" spans="1:13" ht="20.25" customHeight="1">
      <c r="A24" s="137" t="s">
        <v>74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 t="s">
        <v>34</v>
      </c>
      <c r="L24" s="136"/>
      <c r="M24" s="135">
        <f t="shared" ref="M24:M29" si="2">SUM(I24:L24)</f>
        <v>0</v>
      </c>
    </row>
    <row r="25" spans="1:13" ht="20.25" customHeight="1">
      <c r="A25" s="134" t="s">
        <v>73</v>
      </c>
      <c r="B25" s="133"/>
      <c r="C25" s="143"/>
      <c r="D25" s="143"/>
      <c r="E25" s="143"/>
      <c r="F25" s="143"/>
      <c r="G25" s="143"/>
      <c r="H25" s="143"/>
      <c r="I25" s="133"/>
      <c r="J25" s="133"/>
      <c r="K25" s="142"/>
      <c r="L25" s="142"/>
      <c r="M25" s="132">
        <f t="shared" si="2"/>
        <v>0</v>
      </c>
    </row>
    <row r="26" spans="1:13" ht="20.25" customHeight="1">
      <c r="A26" s="134" t="s">
        <v>72</v>
      </c>
      <c r="B26" s="133"/>
      <c r="C26" s="143"/>
      <c r="D26" s="143"/>
      <c r="E26" s="143"/>
      <c r="F26" s="143"/>
      <c r="G26" s="143"/>
      <c r="H26" s="143"/>
      <c r="I26" s="133"/>
      <c r="J26" s="133"/>
      <c r="K26" s="144"/>
      <c r="L26" s="144"/>
      <c r="M26" s="132">
        <f t="shared" si="2"/>
        <v>0</v>
      </c>
    </row>
    <row r="27" spans="1:13" ht="20.25" customHeight="1">
      <c r="A27" s="134" t="s">
        <v>71</v>
      </c>
      <c r="B27" s="133"/>
      <c r="C27" s="143"/>
      <c r="D27" s="143"/>
      <c r="E27" s="143"/>
      <c r="F27" s="143"/>
      <c r="G27" s="143"/>
      <c r="H27" s="143"/>
      <c r="I27" s="133"/>
      <c r="J27" s="133"/>
      <c r="K27" s="142"/>
      <c r="L27" s="142"/>
      <c r="M27" s="132">
        <f t="shared" si="2"/>
        <v>0</v>
      </c>
    </row>
    <row r="28" spans="1:13" ht="29.25" customHeight="1">
      <c r="A28" s="134" t="s">
        <v>70</v>
      </c>
      <c r="B28" s="133"/>
      <c r="C28" s="143"/>
      <c r="D28" s="143"/>
      <c r="E28" s="143"/>
      <c r="F28" s="143"/>
      <c r="G28" s="143"/>
      <c r="H28" s="143"/>
      <c r="I28" s="133"/>
      <c r="J28" s="133"/>
      <c r="K28" s="142"/>
      <c r="L28" s="142"/>
      <c r="M28" s="132">
        <f t="shared" si="2"/>
        <v>0</v>
      </c>
    </row>
    <row r="29" spans="1:13" ht="20.25" customHeight="1" thickBot="1">
      <c r="A29" s="131" t="s">
        <v>69</v>
      </c>
      <c r="B29" s="130">
        <f>SUM(B25:B28)</f>
        <v>0</v>
      </c>
      <c r="C29" s="130">
        <f>SUM(C25:C28)</f>
        <v>0</v>
      </c>
      <c r="D29" s="130"/>
      <c r="E29" s="130"/>
      <c r="F29" s="130"/>
      <c r="G29" s="130"/>
      <c r="H29" s="130"/>
      <c r="I29" s="130">
        <f>SUM(I25:I28)</f>
        <v>0</v>
      </c>
      <c r="J29" s="130"/>
      <c r="K29" s="130">
        <f>SUM(K25:K28)</f>
        <v>0</v>
      </c>
      <c r="L29" s="130">
        <f>SUM(L25:L28)</f>
        <v>0</v>
      </c>
      <c r="M29" s="129">
        <f t="shared" si="2"/>
        <v>0</v>
      </c>
    </row>
    <row r="30" spans="1:13" ht="20.25" customHeight="1" thickBot="1">
      <c r="A30" s="253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38"/>
    </row>
    <row r="31" spans="1:13" ht="15.75" customHeight="1" thickBot="1">
      <c r="A31" s="141" t="s">
        <v>87</v>
      </c>
      <c r="B31" s="252"/>
      <c r="C31" s="252"/>
      <c r="D31" s="252"/>
      <c r="E31" s="252"/>
      <c r="F31" s="252"/>
      <c r="G31" s="252"/>
      <c r="H31" s="252"/>
      <c r="I31" s="299"/>
      <c r="J31" s="299"/>
      <c r="K31" s="300"/>
      <c r="L31" s="300"/>
      <c r="M31" s="301"/>
    </row>
    <row r="32" spans="1:13" ht="20.25" customHeight="1">
      <c r="A32" s="140" t="s">
        <v>86</v>
      </c>
      <c r="B32" s="136"/>
      <c r="C32" s="136">
        <f>SUM(B32:B32)</f>
        <v>0</v>
      </c>
      <c r="D32" s="136"/>
      <c r="E32" s="136"/>
      <c r="F32" s="136"/>
      <c r="G32" s="136"/>
      <c r="H32" s="136"/>
      <c r="I32" s="136"/>
      <c r="J32" s="136"/>
      <c r="K32" s="136"/>
      <c r="L32" s="136"/>
      <c r="M32" s="135">
        <f t="shared" ref="M32:M47" si="3">SUM(I32:L32)</f>
        <v>0</v>
      </c>
    </row>
    <row r="33" spans="1:13" ht="31.5" customHeight="1">
      <c r="A33" s="134" t="s">
        <v>85</v>
      </c>
      <c r="B33" s="133"/>
      <c r="C33" s="133">
        <f>SUM(B33:B33)</f>
        <v>0</v>
      </c>
      <c r="D33" s="133"/>
      <c r="E33" s="133"/>
      <c r="F33" s="133"/>
      <c r="G33" s="133"/>
      <c r="H33" s="133"/>
      <c r="I33" s="133"/>
      <c r="J33" s="133"/>
      <c r="K33" s="139"/>
      <c r="L33" s="139"/>
      <c r="M33" s="132">
        <f t="shared" si="3"/>
        <v>0</v>
      </c>
    </row>
    <row r="34" spans="1:13" ht="20.25" customHeight="1">
      <c r="A34" s="134" t="s">
        <v>19</v>
      </c>
      <c r="B34" s="133">
        <v>7933</v>
      </c>
      <c r="C34" s="133">
        <v>4650</v>
      </c>
      <c r="D34" s="133">
        <v>1631</v>
      </c>
      <c r="E34" s="133">
        <v>2009</v>
      </c>
      <c r="F34" s="133">
        <v>1351</v>
      </c>
      <c r="G34" s="133">
        <v>1416</v>
      </c>
      <c r="H34" s="133">
        <v>1486</v>
      </c>
      <c r="I34" s="133">
        <v>139123</v>
      </c>
      <c r="J34" s="133">
        <v>398600</v>
      </c>
      <c r="K34" s="133">
        <v>87000</v>
      </c>
      <c r="L34" s="133">
        <v>1328838</v>
      </c>
      <c r="M34" s="132">
        <f t="shared" si="3"/>
        <v>1953561</v>
      </c>
    </row>
    <row r="35" spans="1:13" ht="20.25" customHeight="1">
      <c r="A35" s="134" t="s">
        <v>84</v>
      </c>
      <c r="B35" s="133">
        <v>7507</v>
      </c>
      <c r="C35" s="133">
        <v>441</v>
      </c>
      <c r="D35" s="133">
        <v>4791</v>
      </c>
      <c r="E35" s="133">
        <v>3074</v>
      </c>
      <c r="F35" s="133">
        <v>7125</v>
      </c>
      <c r="G35" s="133">
        <v>7277</v>
      </c>
      <c r="H35" s="133">
        <v>9567</v>
      </c>
      <c r="I35" s="133">
        <v>1833007</v>
      </c>
      <c r="J35" s="133">
        <v>193900</v>
      </c>
      <c r="K35" s="133">
        <v>225221</v>
      </c>
      <c r="L35" s="133">
        <v>6713512</v>
      </c>
      <c r="M35" s="132">
        <f t="shared" si="3"/>
        <v>8965640</v>
      </c>
    </row>
    <row r="36" spans="1:13" ht="20.25" customHeight="1">
      <c r="A36" s="134" t="s">
        <v>20</v>
      </c>
      <c r="B36" s="133">
        <v>8</v>
      </c>
      <c r="C36" s="133">
        <v>1500</v>
      </c>
      <c r="D36" s="133">
        <v>1500</v>
      </c>
      <c r="E36" s="133">
        <v>72</v>
      </c>
      <c r="F36" s="133"/>
      <c r="G36" s="133"/>
      <c r="H36" s="133"/>
      <c r="I36" s="133">
        <v>0</v>
      </c>
      <c r="J36" s="133">
        <v>0</v>
      </c>
      <c r="K36" s="133">
        <v>0</v>
      </c>
      <c r="L36" s="133">
        <v>0</v>
      </c>
      <c r="M36" s="132">
        <f t="shared" si="3"/>
        <v>0</v>
      </c>
    </row>
    <row r="37" spans="1:13" ht="20.25" customHeight="1">
      <c r="A37" s="134" t="s">
        <v>83</v>
      </c>
      <c r="B37" s="133"/>
      <c r="C37" s="133">
        <v>662</v>
      </c>
      <c r="D37" s="133">
        <v>236</v>
      </c>
      <c r="E37" s="133">
        <v>353</v>
      </c>
      <c r="F37" s="133">
        <v>44</v>
      </c>
      <c r="G37" s="133">
        <v>436</v>
      </c>
      <c r="H37" s="133">
        <v>471</v>
      </c>
      <c r="I37" s="133">
        <v>0</v>
      </c>
      <c r="J37" s="133">
        <v>0</v>
      </c>
      <c r="K37" s="133">
        <v>0</v>
      </c>
      <c r="L37" s="133">
        <v>44000</v>
      </c>
      <c r="M37" s="132">
        <f t="shared" si="3"/>
        <v>44000</v>
      </c>
    </row>
    <row r="38" spans="1:13" ht="20.25" customHeight="1">
      <c r="A38" s="134" t="s">
        <v>82</v>
      </c>
      <c r="B38" s="133">
        <v>18</v>
      </c>
      <c r="C38" s="133">
        <v>517</v>
      </c>
      <c r="D38" s="133">
        <v>21</v>
      </c>
      <c r="E38" s="133">
        <v>3</v>
      </c>
      <c r="F38" s="133">
        <v>3</v>
      </c>
      <c r="G38" s="133">
        <v>1822</v>
      </c>
      <c r="H38" s="133">
        <v>966</v>
      </c>
      <c r="I38" s="133">
        <v>0</v>
      </c>
      <c r="J38" s="133">
        <v>0</v>
      </c>
      <c r="K38" s="133">
        <v>0</v>
      </c>
      <c r="L38" s="133">
        <v>0</v>
      </c>
      <c r="M38" s="132">
        <f t="shared" si="3"/>
        <v>0</v>
      </c>
    </row>
    <row r="39" spans="1:13" ht="20.25" customHeight="1">
      <c r="A39" s="134" t="s">
        <v>81</v>
      </c>
      <c r="B39" s="133"/>
      <c r="C39" s="133">
        <f>SUM(B39:B39)</f>
        <v>0</v>
      </c>
      <c r="D39" s="133"/>
      <c r="E39" s="133"/>
      <c r="F39" s="133"/>
      <c r="G39" s="133"/>
      <c r="H39" s="133"/>
      <c r="I39" s="133"/>
      <c r="J39" s="133"/>
      <c r="K39" s="133"/>
      <c r="L39" s="133"/>
      <c r="M39" s="132">
        <f t="shared" si="3"/>
        <v>0</v>
      </c>
    </row>
    <row r="40" spans="1:13" ht="20.25" customHeight="1">
      <c r="A40" s="134" t="s">
        <v>80</v>
      </c>
      <c r="B40" s="133"/>
      <c r="C40" s="133">
        <v>300</v>
      </c>
      <c r="D40" s="133"/>
      <c r="E40" s="133"/>
      <c r="F40" s="133"/>
      <c r="G40" s="133"/>
      <c r="H40" s="133"/>
      <c r="I40" s="133">
        <v>0</v>
      </c>
      <c r="J40" s="133">
        <v>0</v>
      </c>
      <c r="K40" s="133">
        <v>0</v>
      </c>
      <c r="L40" s="133">
        <v>0</v>
      </c>
      <c r="M40" s="132">
        <f t="shared" si="3"/>
        <v>0</v>
      </c>
    </row>
    <row r="41" spans="1:13" ht="33.75" customHeight="1">
      <c r="A41" s="134" t="s">
        <v>79</v>
      </c>
      <c r="B41" s="133"/>
      <c r="C41" s="133">
        <f>SUM(B41:B41)</f>
        <v>0</v>
      </c>
      <c r="D41" s="133">
        <v>3289</v>
      </c>
      <c r="E41" s="133">
        <v>3371</v>
      </c>
      <c r="F41" s="133">
        <v>2297</v>
      </c>
      <c r="G41" s="133">
        <v>3294</v>
      </c>
      <c r="H41" s="133">
        <v>3890</v>
      </c>
      <c r="I41" s="133">
        <v>237750</v>
      </c>
      <c r="J41" s="133">
        <v>153088</v>
      </c>
      <c r="K41" s="133">
        <v>520</v>
      </c>
      <c r="L41" s="133">
        <v>3368060</v>
      </c>
      <c r="M41" s="132">
        <f t="shared" si="3"/>
        <v>3759418</v>
      </c>
    </row>
    <row r="42" spans="1:13" ht="20.25" customHeight="1">
      <c r="A42" s="134" t="s">
        <v>62</v>
      </c>
      <c r="B42" s="133">
        <v>18353</v>
      </c>
      <c r="C42" s="133">
        <v>20066</v>
      </c>
      <c r="D42" s="133">
        <v>8539</v>
      </c>
      <c r="E42" s="133">
        <v>19042</v>
      </c>
      <c r="F42" s="133">
        <v>9958</v>
      </c>
      <c r="G42" s="133">
        <v>4556</v>
      </c>
      <c r="H42" s="133">
        <v>7299</v>
      </c>
      <c r="I42" s="133"/>
      <c r="J42" s="133"/>
      <c r="K42" s="133">
        <v>341000</v>
      </c>
      <c r="L42" s="133">
        <v>6998000</v>
      </c>
      <c r="M42" s="132">
        <f t="shared" si="3"/>
        <v>7339000</v>
      </c>
    </row>
    <row r="43" spans="1:13" ht="20.25" customHeight="1">
      <c r="A43" s="134" t="s">
        <v>78</v>
      </c>
      <c r="B43" s="133">
        <v>64780</v>
      </c>
      <c r="C43" s="133">
        <v>62962</v>
      </c>
      <c r="D43" s="133">
        <v>68315</v>
      </c>
      <c r="E43" s="133">
        <v>58187</v>
      </c>
      <c r="F43" s="133">
        <v>81353</v>
      </c>
      <c r="G43" s="133">
        <v>119400</v>
      </c>
      <c r="H43" s="133">
        <v>225801</v>
      </c>
      <c r="I43" s="133">
        <v>8064985</v>
      </c>
      <c r="J43" s="133">
        <v>12279641</v>
      </c>
      <c r="K43" s="133">
        <v>6905126</v>
      </c>
      <c r="L43" s="133">
        <v>190100248</v>
      </c>
      <c r="M43" s="132">
        <f t="shared" si="3"/>
        <v>217350000</v>
      </c>
    </row>
    <row r="44" spans="1:13" ht="30.75" customHeight="1">
      <c r="A44" s="134" t="s">
        <v>77</v>
      </c>
      <c r="B44" s="133">
        <v>117098</v>
      </c>
      <c r="C44" s="133">
        <v>235427</v>
      </c>
      <c r="D44" s="133">
        <v>163427</v>
      </c>
      <c r="E44" s="133">
        <v>163427</v>
      </c>
      <c r="F44" s="133">
        <v>148427</v>
      </c>
      <c r="G44" s="133">
        <v>111712</v>
      </c>
      <c r="H44" s="133">
        <v>118036</v>
      </c>
      <c r="I44" s="133">
        <v>100323476</v>
      </c>
      <c r="J44" s="133"/>
      <c r="K44" s="133"/>
      <c r="L44" s="133"/>
      <c r="M44" s="132">
        <f t="shared" si="3"/>
        <v>100323476</v>
      </c>
    </row>
    <row r="45" spans="1:13" ht="20.25" customHeight="1">
      <c r="A45" s="134" t="s">
        <v>76</v>
      </c>
      <c r="B45" s="133">
        <v>2173</v>
      </c>
      <c r="C45" s="133">
        <v>5058</v>
      </c>
      <c r="D45" s="133"/>
      <c r="E45" s="133"/>
      <c r="F45" s="133"/>
      <c r="G45" s="133"/>
      <c r="H45" s="133"/>
      <c r="I45" s="133"/>
      <c r="J45" s="133"/>
      <c r="K45" s="133"/>
      <c r="L45" s="133"/>
      <c r="M45" s="132">
        <f t="shared" si="3"/>
        <v>0</v>
      </c>
    </row>
    <row r="46" spans="1:13" ht="20.25" customHeight="1">
      <c r="A46" s="134" t="s">
        <v>75</v>
      </c>
      <c r="B46" s="133"/>
      <c r="C46" s="133">
        <v>3135</v>
      </c>
      <c r="D46" s="133"/>
      <c r="E46" s="133">
        <v>2802</v>
      </c>
      <c r="F46" s="133"/>
      <c r="G46" s="133">
        <v>117</v>
      </c>
      <c r="H46" s="133">
        <v>136</v>
      </c>
      <c r="I46" s="133">
        <v>187400</v>
      </c>
      <c r="J46" s="133"/>
      <c r="K46" s="133"/>
      <c r="L46" s="133">
        <v>135880</v>
      </c>
      <c r="M46" s="132">
        <f t="shared" si="3"/>
        <v>323280</v>
      </c>
    </row>
    <row r="47" spans="1:13" ht="20.25" customHeight="1" thickBot="1">
      <c r="A47" s="131" t="s">
        <v>69</v>
      </c>
      <c r="B47" s="130">
        <f t="shared" ref="B47:K47" si="4">SUM(B32:B46)</f>
        <v>217870</v>
      </c>
      <c r="C47" s="130">
        <f t="shared" si="4"/>
        <v>334718</v>
      </c>
      <c r="D47" s="130">
        <f t="shared" si="4"/>
        <v>251749</v>
      </c>
      <c r="E47" s="130">
        <f t="shared" si="4"/>
        <v>252340</v>
      </c>
      <c r="F47" s="130">
        <f t="shared" si="4"/>
        <v>250558</v>
      </c>
      <c r="G47" s="130">
        <f t="shared" si="4"/>
        <v>250030</v>
      </c>
      <c r="H47" s="130">
        <f t="shared" si="4"/>
        <v>367652</v>
      </c>
      <c r="I47" s="130">
        <f t="shared" si="4"/>
        <v>110785741</v>
      </c>
      <c r="J47" s="130">
        <f t="shared" si="4"/>
        <v>13025229</v>
      </c>
      <c r="K47" s="130">
        <f t="shared" si="4"/>
        <v>7558867</v>
      </c>
      <c r="L47" s="130">
        <f>SUM(L32:L46)</f>
        <v>208688538</v>
      </c>
      <c r="M47" s="129">
        <f t="shared" si="3"/>
        <v>340058375</v>
      </c>
    </row>
    <row r="48" spans="1:13" ht="20.25" customHeight="1" thickBot="1">
      <c r="A48" s="128"/>
      <c r="B48" s="128"/>
      <c r="C48" s="128"/>
      <c r="D48" s="128"/>
      <c r="E48" s="128"/>
      <c r="F48" s="128"/>
      <c r="G48" s="128"/>
      <c r="H48" s="128"/>
      <c r="I48" s="127"/>
      <c r="J48" s="127"/>
      <c r="K48" s="127"/>
      <c r="L48" s="127"/>
      <c r="M48" s="138"/>
    </row>
    <row r="49" spans="1:13" ht="20.25" customHeight="1">
      <c r="A49" s="137" t="s">
        <v>74</v>
      </c>
      <c r="B49" s="136"/>
      <c r="C49" s="136">
        <f>SUM(B49:B49)</f>
        <v>0</v>
      </c>
      <c r="D49" s="136"/>
      <c r="E49" s="136"/>
      <c r="F49" s="136"/>
      <c r="G49" s="136"/>
      <c r="H49" s="136"/>
      <c r="I49" s="136"/>
      <c r="J49" s="136"/>
      <c r="K49" s="136"/>
      <c r="L49" s="136"/>
      <c r="M49" s="135">
        <f t="shared" ref="M49:M54" si="5">SUM(I49:L49)</f>
        <v>0</v>
      </c>
    </row>
    <row r="50" spans="1:13" ht="20.25" customHeight="1">
      <c r="A50" s="134" t="s">
        <v>73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2">
        <f t="shared" si="5"/>
        <v>0</v>
      </c>
    </row>
    <row r="51" spans="1:13" ht="20.25" customHeight="1">
      <c r="A51" s="134" t="s">
        <v>72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2">
        <f t="shared" si="5"/>
        <v>0</v>
      </c>
    </row>
    <row r="52" spans="1:13" ht="20.25" customHeight="1">
      <c r="A52" s="134" t="s">
        <v>71</v>
      </c>
      <c r="B52" s="133"/>
      <c r="C52" s="133">
        <f>SUM(B52:B52)</f>
        <v>0</v>
      </c>
      <c r="D52" s="133"/>
      <c r="E52" s="133"/>
      <c r="F52" s="133"/>
      <c r="G52" s="133"/>
      <c r="H52" s="133"/>
      <c r="I52" s="133"/>
      <c r="J52" s="133"/>
      <c r="K52" s="133"/>
      <c r="L52" s="133"/>
      <c r="M52" s="132">
        <f t="shared" si="5"/>
        <v>0</v>
      </c>
    </row>
    <row r="53" spans="1:13" ht="31.5" customHeight="1">
      <c r="A53" s="134" t="s">
        <v>70</v>
      </c>
      <c r="B53" s="133"/>
      <c r="C53" s="133">
        <v>3775</v>
      </c>
      <c r="D53" s="133"/>
      <c r="E53" s="133"/>
      <c r="F53" s="133"/>
      <c r="G53" s="133"/>
      <c r="H53" s="133"/>
      <c r="I53" s="133"/>
      <c r="J53" s="133"/>
      <c r="K53" s="133"/>
      <c r="L53" s="133"/>
      <c r="M53" s="132">
        <f t="shared" si="5"/>
        <v>0</v>
      </c>
    </row>
    <row r="54" spans="1:13" ht="20.25" customHeight="1" thickBot="1">
      <c r="A54" s="131" t="s">
        <v>69</v>
      </c>
      <c r="B54" s="130">
        <f>SUM(B50:B53)</f>
        <v>0</v>
      </c>
      <c r="C54" s="130">
        <f>SUM(C49:C53)</f>
        <v>3775</v>
      </c>
      <c r="D54" s="130"/>
      <c r="E54" s="130"/>
      <c r="F54" s="130"/>
      <c r="G54" s="130"/>
      <c r="H54" s="130"/>
      <c r="I54" s="130">
        <f>SUM(I49:I53)</f>
        <v>0</v>
      </c>
      <c r="J54" s="130"/>
      <c r="K54" s="130">
        <f>SUM(K49:K53)</f>
        <v>0</v>
      </c>
      <c r="L54" s="130">
        <f>SUM(L49:L53)</f>
        <v>0</v>
      </c>
      <c r="M54" s="129">
        <f t="shared" si="5"/>
        <v>0</v>
      </c>
    </row>
    <row r="55" spans="1:13" ht="20.25" customHeight="1">
      <c r="A55" s="128"/>
      <c r="B55" s="128"/>
      <c r="C55" s="128"/>
      <c r="D55" s="128"/>
      <c r="E55" s="128"/>
      <c r="F55" s="128"/>
      <c r="G55" s="128"/>
      <c r="H55" s="128"/>
      <c r="I55" s="127"/>
      <c r="J55" s="127"/>
      <c r="K55" s="127"/>
      <c r="L55" s="127"/>
      <c r="M55" s="127"/>
    </row>
    <row r="56" spans="1:13" ht="39" customHeight="1">
      <c r="A56" s="302" t="s">
        <v>68</v>
      </c>
      <c r="B56" s="303"/>
      <c r="C56" s="303"/>
      <c r="D56" s="303"/>
      <c r="E56" s="303"/>
      <c r="F56" s="303"/>
      <c r="G56" s="303"/>
      <c r="H56" s="303"/>
      <c r="I56" s="303"/>
      <c r="J56" s="303"/>
      <c r="K56" s="303"/>
      <c r="L56" s="303"/>
      <c r="M56" s="303"/>
    </row>
  </sheetData>
  <mergeCells count="5">
    <mergeCell ref="I31:M31"/>
    <mergeCell ref="A56:M56"/>
    <mergeCell ref="A1:A2"/>
    <mergeCell ref="I1:M1"/>
    <mergeCell ref="A3:M3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3" r:id="rId1"/>
  <headerFooter alignWithMargins="0">
    <oddHeader>&amp;L&amp;"Arial,Félkövér"Csongrád Városi Önkormányzat &amp;C&amp;"Arial,Félkövér"&amp;11
Tájékoztató adatok a számlák állományáról 
(szállítók-vevők)&amp;R&amp;"Arial,Dőlt"A Pü/36-2/2021. sz. előterjesztés 8. melléklete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6</vt:i4>
      </vt:variant>
    </vt:vector>
  </HeadingPairs>
  <TitlesOfParts>
    <vt:vector size="14" baseType="lpstr">
      <vt:lpstr>Céljelleggel</vt:lpstr>
      <vt:lpstr>Kimutatás</vt:lpstr>
      <vt:lpstr>Előir. mód.</vt:lpstr>
      <vt:lpstr> BEVÉTELEK</vt:lpstr>
      <vt:lpstr>Pályázaton nyert</vt:lpstr>
      <vt:lpstr>KIADÁSOK</vt:lpstr>
      <vt:lpstr>Pénzforg. megvalósult</vt:lpstr>
      <vt:lpstr>Szállítók-vevők</vt:lpstr>
      <vt:lpstr>Kimutatás!Nyomtatási_cím</vt:lpstr>
      <vt:lpstr>'Előir. mód.'!Nyomtatási_terület</vt:lpstr>
      <vt:lpstr>KIADÁSOK!Nyomtatási_terület</vt:lpstr>
      <vt:lpstr>Kimutatás!Nyomtatási_terület</vt:lpstr>
      <vt:lpstr>'Pénzforg. megvalósult'!Nyomtatási_terület</vt:lpstr>
      <vt:lpstr>'Szállítók-vevők'!Nyomtatási_terület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Mariann</cp:lastModifiedBy>
  <cp:lastPrinted>2021-08-16T06:53:00Z</cp:lastPrinted>
  <dcterms:created xsi:type="dcterms:W3CDTF">2014-09-26T08:28:17Z</dcterms:created>
  <dcterms:modified xsi:type="dcterms:W3CDTF">2021-08-16T06:55:03Z</dcterms:modified>
</cp:coreProperties>
</file>