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Bevételek" sheetId="4" r:id="rId1"/>
    <sheet name="Kiadások" sheetId="5" r:id="rId2"/>
  </sheets>
  <definedNames>
    <definedName name="_xlnm.Print_Area" localSheetId="1">Kiadások!$A$1:$V$61</definedName>
  </definedNames>
  <calcPr calcId="124519"/>
</workbook>
</file>

<file path=xl/calcChain.xml><?xml version="1.0" encoding="utf-8"?>
<calcChain xmlns="http://schemas.openxmlformats.org/spreadsheetml/2006/main">
  <c r="U59" i="5"/>
  <c r="V59" s="1"/>
  <c r="T59"/>
  <c r="J59"/>
  <c r="G59"/>
  <c r="D59"/>
  <c r="S58"/>
  <c r="R58"/>
  <c r="Q58"/>
  <c r="P58"/>
  <c r="O58"/>
  <c r="N58"/>
  <c r="L58"/>
  <c r="K58"/>
  <c r="M58" s="1"/>
  <c r="I58"/>
  <c r="J58" s="1"/>
  <c r="H58"/>
  <c r="F58"/>
  <c r="E58"/>
  <c r="G58" s="1"/>
  <c r="C58"/>
  <c r="D58" s="1"/>
  <c r="B58"/>
  <c r="U57"/>
  <c r="T57"/>
  <c r="U56"/>
  <c r="T56"/>
  <c r="U55"/>
  <c r="U58" s="1"/>
  <c r="T55"/>
  <c r="U54"/>
  <c r="T54"/>
  <c r="T58" s="1"/>
  <c r="M54"/>
  <c r="J54"/>
  <c r="G54"/>
  <c r="D54"/>
  <c r="U53"/>
  <c r="S52"/>
  <c r="R52"/>
  <c r="Q52"/>
  <c r="P52"/>
  <c r="O52"/>
  <c r="N52"/>
  <c r="L52"/>
  <c r="M52" s="1"/>
  <c r="K52"/>
  <c r="I52"/>
  <c r="H52"/>
  <c r="J52" s="1"/>
  <c r="F52"/>
  <c r="G52" s="1"/>
  <c r="E52"/>
  <c r="C52"/>
  <c r="B52"/>
  <c r="D52" s="1"/>
  <c r="U51"/>
  <c r="V51" s="1"/>
  <c r="T51"/>
  <c r="J51"/>
  <c r="U50"/>
  <c r="V50" s="1"/>
  <c r="T50"/>
  <c r="J50"/>
  <c r="U49"/>
  <c r="V49" s="1"/>
  <c r="T49"/>
  <c r="J49"/>
  <c r="U48"/>
  <c r="V48" s="1"/>
  <c r="T48"/>
  <c r="J48"/>
  <c r="U47"/>
  <c r="T47"/>
  <c r="U46"/>
  <c r="T46"/>
  <c r="U45"/>
  <c r="V45" s="1"/>
  <c r="T45"/>
  <c r="J45"/>
  <c r="U44"/>
  <c r="V44" s="1"/>
  <c r="T44"/>
  <c r="M44"/>
  <c r="U43"/>
  <c r="V43" s="1"/>
  <c r="T43"/>
  <c r="M43"/>
  <c r="U42"/>
  <c r="V42" s="1"/>
  <c r="T42"/>
  <c r="M42"/>
  <c r="U41"/>
  <c r="V41" s="1"/>
  <c r="T41"/>
  <c r="M41"/>
  <c r="U40"/>
  <c r="T40"/>
  <c r="U39"/>
  <c r="T39"/>
  <c r="U38"/>
  <c r="T38"/>
  <c r="U37"/>
  <c r="V37" s="1"/>
  <c r="T37"/>
  <c r="M37"/>
  <c r="J37"/>
  <c r="U36"/>
  <c r="T36"/>
  <c r="U35"/>
  <c r="T35"/>
  <c r="U34"/>
  <c r="T34"/>
  <c r="V34" s="1"/>
  <c r="M34"/>
  <c r="U33"/>
  <c r="T33"/>
  <c r="V33" s="1"/>
  <c r="J33"/>
  <c r="U32"/>
  <c r="T32"/>
  <c r="V32" s="1"/>
  <c r="M32"/>
  <c r="U31"/>
  <c r="T31"/>
  <c r="V31" s="1"/>
  <c r="J31"/>
  <c r="U30"/>
  <c r="T30"/>
  <c r="V30" s="1"/>
  <c r="J30"/>
  <c r="G30"/>
  <c r="D30"/>
  <c r="U29"/>
  <c r="T29"/>
  <c r="V29" s="1"/>
  <c r="J29"/>
  <c r="U28"/>
  <c r="T28"/>
  <c r="V28" s="1"/>
  <c r="J28"/>
  <c r="U27"/>
  <c r="T27"/>
  <c r="V27" s="1"/>
  <c r="M27"/>
  <c r="U26"/>
  <c r="T26"/>
  <c r="U25"/>
  <c r="T25"/>
  <c r="U24"/>
  <c r="T24"/>
  <c r="V24" s="1"/>
  <c r="J24"/>
  <c r="U23"/>
  <c r="T23"/>
  <c r="V23" s="1"/>
  <c r="J23"/>
  <c r="G23"/>
  <c r="D23"/>
  <c r="U22"/>
  <c r="T22"/>
  <c r="V22" s="1"/>
  <c r="J22"/>
  <c r="U21"/>
  <c r="T21"/>
  <c r="V21" s="1"/>
  <c r="U20"/>
  <c r="V20" s="1"/>
  <c r="T20"/>
  <c r="M20"/>
  <c r="U19"/>
  <c r="T19"/>
  <c r="U18"/>
  <c r="U17"/>
  <c r="T17"/>
  <c r="U16"/>
  <c r="T16"/>
  <c r="V16" s="1"/>
  <c r="J16"/>
  <c r="T15"/>
  <c r="T52" s="1"/>
  <c r="U14"/>
  <c r="U52" s="1"/>
  <c r="V52" s="1"/>
  <c r="T14"/>
  <c r="G14"/>
  <c r="D14"/>
  <c r="S12"/>
  <c r="S60" s="1"/>
  <c r="R12"/>
  <c r="R60" s="1"/>
  <c r="Q12"/>
  <c r="Q60" s="1"/>
  <c r="P12"/>
  <c r="P60" s="1"/>
  <c r="O12"/>
  <c r="O60" s="1"/>
  <c r="N12"/>
  <c r="N60" s="1"/>
  <c r="L12"/>
  <c r="M12" s="1"/>
  <c r="K12"/>
  <c r="K60" s="1"/>
  <c r="I12"/>
  <c r="I60" s="1"/>
  <c r="J60" s="1"/>
  <c r="H12"/>
  <c r="H60" s="1"/>
  <c r="F12"/>
  <c r="G12" s="1"/>
  <c r="E12"/>
  <c r="E60" s="1"/>
  <c r="C12"/>
  <c r="C60" s="1"/>
  <c r="D60" s="1"/>
  <c r="B12"/>
  <c r="B60" s="1"/>
  <c r="U11"/>
  <c r="V11" s="1"/>
  <c r="T11"/>
  <c r="M11"/>
  <c r="J11"/>
  <c r="G11"/>
  <c r="D11"/>
  <c r="U10"/>
  <c r="T10"/>
  <c r="T12" s="1"/>
  <c r="M10"/>
  <c r="J10"/>
  <c r="G10"/>
  <c r="D10"/>
  <c r="U9"/>
  <c r="V9" s="1"/>
  <c r="T9"/>
  <c r="J9"/>
  <c r="G9"/>
  <c r="D9"/>
  <c r="U8"/>
  <c r="V8" s="1"/>
  <c r="T8"/>
  <c r="J8"/>
  <c r="G8"/>
  <c r="D8"/>
  <c r="U7"/>
  <c r="V7" s="1"/>
  <c r="T7"/>
  <c r="J7"/>
  <c r="G7"/>
  <c r="D7"/>
  <c r="U6"/>
  <c r="V6" s="1"/>
  <c r="T6"/>
  <c r="J6"/>
  <c r="G6"/>
  <c r="D6"/>
  <c r="U5"/>
  <c r="V5" s="1"/>
  <c r="T5"/>
  <c r="J5"/>
  <c r="G5"/>
  <c r="D5"/>
  <c r="U4"/>
  <c r="U12" s="1"/>
  <c r="T4"/>
  <c r="J4"/>
  <c r="G4"/>
  <c r="D4"/>
  <c r="U60" l="1"/>
  <c r="V12"/>
  <c r="T60"/>
  <c r="V58"/>
  <c r="V10"/>
  <c r="D12"/>
  <c r="J12"/>
  <c r="V54"/>
  <c r="F60"/>
  <c r="G60" s="1"/>
  <c r="L60"/>
  <c r="M60" s="1"/>
  <c r="V4"/>
  <c r="V14"/>
  <c r="V60" l="1"/>
  <c r="J14" i="4"/>
  <c r="J24"/>
  <c r="J25"/>
  <c r="J26"/>
  <c r="J27"/>
  <c r="J28"/>
  <c r="J33"/>
  <c r="J34"/>
  <c r="J35"/>
  <c r="J36"/>
  <c r="J37"/>
  <c r="J38"/>
  <c r="J39"/>
  <c r="J40"/>
  <c r="J41"/>
  <c r="J42"/>
  <c r="J43"/>
  <c r="J44"/>
  <c r="J50"/>
  <c r="J51"/>
  <c r="J54"/>
  <c r="G17"/>
  <c r="G25"/>
  <c r="G27"/>
  <c r="G48"/>
  <c r="G57"/>
  <c r="G59"/>
  <c r="D15"/>
  <c r="D17"/>
  <c r="D18"/>
  <c r="D19"/>
  <c r="D20"/>
  <c r="D21"/>
  <c r="D22"/>
  <c r="D53"/>
  <c r="D55"/>
  <c r="D56"/>
  <c r="D57"/>
  <c r="J59" l="1"/>
  <c r="J64"/>
  <c r="G64"/>
  <c r="G65"/>
  <c r="M5"/>
  <c r="M6"/>
  <c r="M7"/>
  <c r="M8"/>
  <c r="M9"/>
  <c r="M10"/>
  <c r="M11"/>
  <c r="M12"/>
  <c r="M4"/>
  <c r="J12"/>
  <c r="J5"/>
  <c r="J6"/>
  <c r="J7"/>
  <c r="J8"/>
  <c r="J9"/>
  <c r="J10"/>
  <c r="J11"/>
  <c r="J4"/>
  <c r="G5"/>
  <c r="G8"/>
  <c r="G10"/>
  <c r="G12"/>
  <c r="D12"/>
  <c r="D59"/>
  <c r="D64"/>
  <c r="D65"/>
  <c r="D5"/>
  <c r="D6"/>
  <c r="D7"/>
  <c r="D8"/>
  <c r="D9"/>
  <c r="D10"/>
  <c r="D11"/>
  <c r="D4"/>
  <c r="L65"/>
  <c r="M65" s="1"/>
  <c r="K65"/>
  <c r="I64"/>
  <c r="H64"/>
  <c r="F64"/>
  <c r="E64"/>
  <c r="K64" s="1"/>
  <c r="C64"/>
  <c r="B64"/>
  <c r="L63"/>
  <c r="K63"/>
  <c r="L62"/>
  <c r="K62"/>
  <c r="L61"/>
  <c r="K61"/>
  <c r="L60"/>
  <c r="K60"/>
  <c r="L59"/>
  <c r="L64" s="1"/>
  <c r="M64" s="1"/>
  <c r="K59"/>
  <c r="K58"/>
  <c r="I57"/>
  <c r="J57" s="1"/>
  <c r="H57"/>
  <c r="F57"/>
  <c r="E57"/>
  <c r="C57"/>
  <c r="B57"/>
  <c r="L56"/>
  <c r="M56" s="1"/>
  <c r="K56"/>
  <c r="L55"/>
  <c r="M55" s="1"/>
  <c r="K55"/>
  <c r="L54"/>
  <c r="M54" s="1"/>
  <c r="K54"/>
  <c r="L53"/>
  <c r="M53" s="1"/>
  <c r="K53"/>
  <c r="L52"/>
  <c r="K52"/>
  <c r="L51"/>
  <c r="M51" s="1"/>
  <c r="K51"/>
  <c r="L50"/>
  <c r="M50" s="1"/>
  <c r="K50"/>
  <c r="L49"/>
  <c r="K49"/>
  <c r="L48"/>
  <c r="M48" s="1"/>
  <c r="K48"/>
  <c r="L47"/>
  <c r="K47"/>
  <c r="L46"/>
  <c r="K46"/>
  <c r="L45"/>
  <c r="K45"/>
  <c r="L44"/>
  <c r="M44" s="1"/>
  <c r="K44"/>
  <c r="L43"/>
  <c r="M43" s="1"/>
  <c r="K43"/>
  <c r="L42"/>
  <c r="M42" s="1"/>
  <c r="K42"/>
  <c r="L41"/>
  <c r="M41" s="1"/>
  <c r="K41"/>
  <c r="L40"/>
  <c r="M40" s="1"/>
  <c r="K40"/>
  <c r="L39"/>
  <c r="M39" s="1"/>
  <c r="K39"/>
  <c r="L38"/>
  <c r="M38" s="1"/>
  <c r="K38"/>
  <c r="L37"/>
  <c r="M37" s="1"/>
  <c r="K37"/>
  <c r="L36"/>
  <c r="M36" s="1"/>
  <c r="K36"/>
  <c r="L35"/>
  <c r="M35" s="1"/>
  <c r="K35"/>
  <c r="L34"/>
  <c r="M34" s="1"/>
  <c r="K34"/>
  <c r="L33"/>
  <c r="M33" s="1"/>
  <c r="K33"/>
  <c r="L32"/>
  <c r="K32"/>
  <c r="L31"/>
  <c r="K31"/>
  <c r="L30"/>
  <c r="K30"/>
  <c r="L29"/>
  <c r="K29"/>
  <c r="L28"/>
  <c r="M28" s="1"/>
  <c r="K28"/>
  <c r="L27"/>
  <c r="M27" s="1"/>
  <c r="K27"/>
  <c r="L26"/>
  <c r="M26" s="1"/>
  <c r="K26"/>
  <c r="L25"/>
  <c r="M25" s="1"/>
  <c r="K25"/>
  <c r="L24"/>
  <c r="M24" s="1"/>
  <c r="K24"/>
  <c r="L23"/>
  <c r="K23"/>
  <c r="L22"/>
  <c r="M22" s="1"/>
  <c r="K22"/>
  <c r="L21"/>
  <c r="M21" s="1"/>
  <c r="K21"/>
  <c r="L20"/>
  <c r="M20" s="1"/>
  <c r="K20"/>
  <c r="L19"/>
  <c r="M19" s="1"/>
  <c r="K19"/>
  <c r="L18"/>
  <c r="M18" s="1"/>
  <c r="K18"/>
  <c r="L17"/>
  <c r="M17" s="1"/>
  <c r="K17"/>
  <c r="L16"/>
  <c r="K16"/>
  <c r="L15"/>
  <c r="M15" s="1"/>
  <c r="K15"/>
  <c r="L14"/>
  <c r="L57" s="1"/>
  <c r="K14"/>
  <c r="L13"/>
  <c r="K13"/>
  <c r="I12"/>
  <c r="I66" s="1"/>
  <c r="J66" s="1"/>
  <c r="H12"/>
  <c r="H66" s="1"/>
  <c r="H68" s="1"/>
  <c r="F12"/>
  <c r="E12"/>
  <c r="E66" s="1"/>
  <c r="E68" s="1"/>
  <c r="C12"/>
  <c r="C66" s="1"/>
  <c r="C68" s="1"/>
  <c r="B12"/>
  <c r="B66" s="1"/>
  <c r="L11"/>
  <c r="K11"/>
  <c r="L10"/>
  <c r="K10"/>
  <c r="L9"/>
  <c r="K9"/>
  <c r="L8"/>
  <c r="K8"/>
  <c r="L7"/>
  <c r="K7"/>
  <c r="L6"/>
  <c r="K6"/>
  <c r="L5"/>
  <c r="K5"/>
  <c r="L4"/>
  <c r="K4"/>
  <c r="M14" l="1"/>
  <c r="K57"/>
  <c r="M57" s="1"/>
  <c r="M59"/>
  <c r="F66"/>
  <c r="D66"/>
  <c r="L12"/>
  <c r="B68"/>
  <c r="D68" s="1"/>
  <c r="K66"/>
  <c r="K68" s="1"/>
  <c r="L67"/>
  <c r="M67" s="1"/>
  <c r="I68"/>
  <c r="J68" s="1"/>
  <c r="L66"/>
  <c r="K12"/>
  <c r="F68" l="1"/>
  <c r="G68" s="1"/>
  <c r="G66"/>
  <c r="L68"/>
  <c r="M68" s="1"/>
  <c r="M66"/>
</calcChain>
</file>

<file path=xl/sharedStrings.xml><?xml version="1.0" encoding="utf-8"?>
<sst xmlns="http://schemas.openxmlformats.org/spreadsheetml/2006/main" count="168" uniqueCount="121">
  <si>
    <t>Megnevezés</t>
  </si>
  <si>
    <t>Saját bevétel</t>
  </si>
  <si>
    <t>Átvett pénzeszköz</t>
  </si>
  <si>
    <t>Önkormányzati támogatás</t>
  </si>
  <si>
    <t>Összes bevétel</t>
  </si>
  <si>
    <t>2023. évi eredeti</t>
  </si>
  <si>
    <t>I. negyedéves tény</t>
  </si>
  <si>
    <t>%</t>
  </si>
  <si>
    <t xml:space="preserve">1. GESZ                                                         </t>
  </si>
  <si>
    <t xml:space="preserve">2. Városellátó Intézmény                             </t>
  </si>
  <si>
    <t xml:space="preserve">3. Óvodák Igazgatósága                               </t>
  </si>
  <si>
    <t xml:space="preserve">4. Városi Könyvtár Információs Központ és Tari László Múzeum    </t>
  </si>
  <si>
    <t xml:space="preserve">5. Művelődési Központ és Városi Galéria  </t>
  </si>
  <si>
    <t>6. Alkotóház</t>
  </si>
  <si>
    <t xml:space="preserve">7. Dr. Szarka Ödön Egyesített Eü. és Szociális Intézmény </t>
  </si>
  <si>
    <t>8. Piroskavárosi Szociális, Család és Gyermekjóléti Int.</t>
  </si>
  <si>
    <t>Intézmények összesen:</t>
  </si>
  <si>
    <t xml:space="preserve">9. Önkormányzati feladat </t>
  </si>
  <si>
    <t xml:space="preserve">011130 Önkormányzatok és önkormányzati hivatalok jogalkotó
 és általános igazgatási tevékenysége </t>
  </si>
  <si>
    <t>011220 Adó-, vám- és jövedéki igazgatás</t>
  </si>
  <si>
    <t xml:space="preserve">011220 Adópótlék, bírság </t>
  </si>
  <si>
    <t>013350 Az önkormányzati vagyonnal való gazd. kapcs.feladatok</t>
  </si>
  <si>
    <t xml:space="preserve">018010 Önkormányzatok elszámolásai a központi költségvetéssel </t>
  </si>
  <si>
    <t>Óvodai iskolai szociális segítő tevékenység támogatása</t>
  </si>
  <si>
    <t>Energia áremelkedés kompenzáció</t>
  </si>
  <si>
    <t>Települési önkormányzat  kulturális feladatainak kiegészítő támogatása</t>
  </si>
  <si>
    <t>Kulturális feladat bérjellegű támogatása</t>
  </si>
  <si>
    <t>Iparűzési adóbevétel elmaradás miatti kompenzáció</t>
  </si>
  <si>
    <t xml:space="preserve">045140 Városi és elővárosi közúti személyszállítás </t>
  </si>
  <si>
    <t xml:space="preserve">061030 Lakáshoz jutást segítő támogatások </t>
  </si>
  <si>
    <t xml:space="preserve">064010 Közvilágítás </t>
  </si>
  <si>
    <t>072111 Háziorvosi alapellátás</t>
  </si>
  <si>
    <t>Foglalkozás egészségügyi ellátás</t>
  </si>
  <si>
    <t>074051 Nem fertőző megbetegedések megelőzése</t>
  </si>
  <si>
    <t>081010 Önkormányzatok elszámolásai a központi költségvetéssel</t>
  </si>
  <si>
    <t>041237 Közfoglalkoztatási mintaprogram</t>
  </si>
  <si>
    <t xml:space="preserve">081045 Sportegyesületek támogatása, bizottsági keret </t>
  </si>
  <si>
    <t xml:space="preserve">081045 Sportorvosi ellátás </t>
  </si>
  <si>
    <t>Jó tanuló, jó sportoló jutalmazása</t>
  </si>
  <si>
    <t>082091 Közművelődés-közösségi és társadalmi részvétel fejleszt.</t>
  </si>
  <si>
    <t>083030 Egyéb kiadói tevékenység</t>
  </si>
  <si>
    <t xml:space="preserve">084031 Civil szervezetek működési támogatása </t>
  </si>
  <si>
    <t>084070 A fiatalok társadalmi integrációját segítő struktúra, szakmai szolgáltatások fejlesztése, működtetése</t>
  </si>
  <si>
    <t>083050 Televíziós műsor szolgáltatás</t>
  </si>
  <si>
    <t>Települési támogatás (egyéb szociális pénzbeli ellátás)</t>
  </si>
  <si>
    <t xml:space="preserve">Nagyboldogasszony Katolikus Ált. Isk. kedvezményes étkeztetésben részesülő tanulók támogatása, ösztöndíj program </t>
  </si>
  <si>
    <t>Közmű Kft. támogatása</t>
  </si>
  <si>
    <t>CSOTERM támogatása</t>
  </si>
  <si>
    <t>Béremeléshez nyújtott támogatás /8/2022. (I.14.) Korm. rendelet/</t>
  </si>
  <si>
    <t>Béremeléshez nyújtott támogatás (PH)</t>
  </si>
  <si>
    <t xml:space="preserve">Béremeléshez nyújtott tám. (városüzemeltetés) </t>
  </si>
  <si>
    <t>Kölcsönök visszafizetése</t>
  </si>
  <si>
    <t xml:space="preserve">Előző évi költségvetési maradvány </t>
  </si>
  <si>
    <t>Esély Szociális és Gyermekjóléti Alapellátási Kp. támog.</t>
  </si>
  <si>
    <t xml:space="preserve">ATMÖT támogatása </t>
  </si>
  <si>
    <t>107070 Menekültek, befogadottak, oltalmazottak ideiglenes ellátása</t>
  </si>
  <si>
    <t>Állami támogatás megelőlegezés</t>
  </si>
  <si>
    <t>Szolidaritási hozzájárulás megfizetése</t>
  </si>
  <si>
    <t xml:space="preserve">Likvid hitel </t>
  </si>
  <si>
    <t>Fejlesztési hitel</t>
  </si>
  <si>
    <t xml:space="preserve">Önkormányzati feladat összesen </t>
  </si>
  <si>
    <t>10. Hivatali feladat</t>
  </si>
  <si>
    <t xml:space="preserve">011130 Önkormányzatok és önkormányzati hivatalok jogalkotó és igazgatási tevékenysége </t>
  </si>
  <si>
    <t>016010 Országgyűlési, önkormányzati és eu. parlamenti képv. választás</t>
  </si>
  <si>
    <t xml:space="preserve">018030 Támogatási célú finanszírozási műveletek </t>
  </si>
  <si>
    <t>013210 Átfogó tervezési és statisztikai szolgáltatások</t>
  </si>
  <si>
    <t xml:space="preserve">041233 Hosszabb időtartamú közfoglalkoztatás </t>
  </si>
  <si>
    <t>Hivatali feladat összesen</t>
  </si>
  <si>
    <t xml:space="preserve">11. Cs.V.Ö. Homokhátság Gesztor Intézménye </t>
  </si>
  <si>
    <t>Önkormányzat összesen:</t>
  </si>
  <si>
    <t>-Intézményfinanszírozás</t>
  </si>
  <si>
    <t>Önkormányzat össz. halm. nélkül</t>
  </si>
  <si>
    <t>081030 Sportlétesítmények, edzőtáborok működtetése</t>
  </si>
  <si>
    <t xml:space="preserve">     Személyi juttatás</t>
  </si>
  <si>
    <t xml:space="preserve">Járulék </t>
  </si>
  <si>
    <t>Dologi kiadás</t>
  </si>
  <si>
    <t xml:space="preserve">Egyéb működési célú kiadás </t>
  </si>
  <si>
    <t>Ellátottak pénzbeni jutt.</t>
  </si>
  <si>
    <t>Beruházás, felújítás</t>
  </si>
  <si>
    <t>Összes kiadás</t>
  </si>
  <si>
    <t>2023. évi 
eredeti</t>
  </si>
  <si>
    <t>2023. évi
eredeti</t>
  </si>
  <si>
    <t>2023. évi  
eredeti</t>
  </si>
  <si>
    <t>I. negyedéves
 tény</t>
  </si>
  <si>
    <t>2022. évi eredeti</t>
  </si>
  <si>
    <t xml:space="preserve">1. GESZ </t>
  </si>
  <si>
    <t xml:space="preserve">2. Városellátó Intézmény </t>
  </si>
  <si>
    <t xml:space="preserve">3. Óvodák Igazgatósága </t>
  </si>
  <si>
    <t>4. Városi Könyvtár és Információs Központ</t>
  </si>
  <si>
    <t xml:space="preserve">5. Művelődési Központ és Városi Galéria </t>
  </si>
  <si>
    <t>7. Dr. Szarka Ödön Egyesített Eü-i és Szociális Intézmény</t>
  </si>
  <si>
    <t>8. Piroskavárosi Szociális, Család és Gyermekjóléti Intézmény</t>
  </si>
  <si>
    <t>Intézmény összesen</t>
  </si>
  <si>
    <t>9. Önkormányzati feladatok</t>
  </si>
  <si>
    <t xml:space="preserve">011130 Önkormányzatok és önkormányzati hivatalok jogalkotó és általános igazgatási tevékenysége </t>
  </si>
  <si>
    <t>013350 Az önkormányzati vagyonnal való gazdálkodással kapcsolatos feladatok</t>
  </si>
  <si>
    <t>41233 Hosszabb időtartamú közfoglalkoztatás</t>
  </si>
  <si>
    <t xml:space="preserve">041237 Közfoglalkoztatási Mintaprogram </t>
  </si>
  <si>
    <t xml:space="preserve">072111 Háziorvosi alapellátás </t>
  </si>
  <si>
    <t xml:space="preserve">074011 Foglalkozás-egészségügyi ellátás </t>
  </si>
  <si>
    <t>081030 Sportlétesítmények, edzőtáborok működtetése és fejlesztése</t>
  </si>
  <si>
    <t>081045 Sportorvosi ellátás</t>
  </si>
  <si>
    <t xml:space="preserve">Jó tanuló, jó sportoló </t>
  </si>
  <si>
    <t xml:space="preserve">082091 Közművelődés - közösségi és társadalmi részvétel fejlesztése </t>
  </si>
  <si>
    <t>083050 Televíziós műsorszolgáltatás</t>
  </si>
  <si>
    <t xml:space="preserve">056010 Komplex környezetvédelmi program támogatása </t>
  </si>
  <si>
    <t xml:space="preserve">074054 Komplex egészségfejlesztési program </t>
  </si>
  <si>
    <t xml:space="preserve">Nagyboldogasszony Katolikus Ált. Isk. tanulóinak kedvezményes étkeztetése, ösztöndíj program </t>
  </si>
  <si>
    <t>074040 Fertőző megbetegedések megelőzése</t>
  </si>
  <si>
    <t>107070 Menekültek, befogadottak ideiglenes ellátása, támogatása</t>
  </si>
  <si>
    <t xml:space="preserve">106020 Lakásfenntartással, lakhatással kapcsolatos ellátások </t>
  </si>
  <si>
    <t xml:space="preserve">107060 Egyéb szociális pénzbeli és természetbeni ellátások, támogatások </t>
  </si>
  <si>
    <t xml:space="preserve">Esély Szociális és Gyermekjóléti Alapellátási Központ támogatása </t>
  </si>
  <si>
    <t>Államháztartáson belül megelőlegezés visszafizetése</t>
  </si>
  <si>
    <t xml:space="preserve">Forgatási célú finanszírozási műveletek </t>
  </si>
  <si>
    <t xml:space="preserve">ATMÖT </t>
  </si>
  <si>
    <t>Szolidaritási hozzájárulás</t>
  </si>
  <si>
    <t xml:space="preserve">Fejlesztési hitel tőke törlesztés </t>
  </si>
  <si>
    <t>Likvid hitel törlesztés</t>
  </si>
  <si>
    <t>016010 Országgyűlési, önkormányzati és eu. parlamenti képviselő választáshoz kapcs. tev.</t>
  </si>
  <si>
    <t xml:space="preserve">Hivatali feladatok összesen 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</si>
</sst>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0.0%"/>
    <numFmt numFmtId="165" formatCode="#,##0\ _F_t"/>
  </numFmts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3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2"/>
      <name val="Times New Roman"/>
      <family val="1"/>
      <charset val="238"/>
    </font>
    <font>
      <sz val="7"/>
      <name val="Times New Roman"/>
      <family val="1"/>
      <charset val="238"/>
    </font>
    <font>
      <sz val="13"/>
      <color rgb="FFFF0000"/>
      <name val="Times New Roman"/>
      <family val="1"/>
      <charset val="238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0" borderId="0"/>
    <xf numFmtId="0" fontId="28" fillId="0" borderId="0"/>
    <xf numFmtId="0" fontId="2" fillId="0" borderId="0"/>
  </cellStyleXfs>
  <cellXfs count="98">
    <xf numFmtId="0" fontId="0" fillId="0" borderId="0" xfId="0"/>
    <xf numFmtId="1" fontId="3" fillId="0" borderId="1" xfId="1" applyNumberFormat="1" applyFont="1" applyBorder="1" applyAlignment="1">
      <alignment horizontal="center"/>
    </xf>
    <xf numFmtId="1" fontId="4" fillId="0" borderId="0" xfId="1" applyNumberFormat="1" applyFont="1"/>
    <xf numFmtId="1" fontId="5" fillId="0" borderId="1" xfId="1" applyNumberFormat="1" applyFont="1" applyBorder="1" applyAlignment="1">
      <alignment horizontal="center"/>
    </xf>
    <xf numFmtId="1" fontId="7" fillId="0" borderId="0" xfId="1" applyNumberFormat="1" applyFont="1"/>
    <xf numFmtId="1" fontId="8" fillId="0" borderId="1" xfId="1" applyNumberFormat="1" applyFont="1" applyBorder="1" applyAlignment="1">
      <alignment horizontal="center"/>
    </xf>
    <xf numFmtId="1" fontId="9" fillId="0" borderId="0" xfId="1" applyNumberFormat="1" applyFont="1" applyAlignment="1">
      <alignment horizontal="center"/>
    </xf>
    <xf numFmtId="1" fontId="6" fillId="0" borderId="1" xfId="1" applyNumberFormat="1" applyFont="1" applyBorder="1"/>
    <xf numFmtId="3" fontId="10" fillId="0" borderId="1" xfId="1" applyNumberFormat="1" applyFont="1" applyBorder="1"/>
    <xf numFmtId="3" fontId="11" fillId="0" borderId="1" xfId="1" applyNumberFormat="1" applyFont="1" applyBorder="1"/>
    <xf numFmtId="3" fontId="11" fillId="2" borderId="1" xfId="1" applyNumberFormat="1" applyFont="1" applyFill="1" applyBorder="1"/>
    <xf numFmtId="3" fontId="10" fillId="2" borderId="1" xfId="1" applyNumberFormat="1" applyFont="1" applyFill="1" applyBorder="1"/>
    <xf numFmtId="1" fontId="12" fillId="0" borderId="0" xfId="1" applyNumberFormat="1" applyFont="1"/>
    <xf numFmtId="1" fontId="6" fillId="0" borderId="1" xfId="1" applyNumberFormat="1" applyFont="1" applyBorder="1" applyAlignment="1">
      <alignment wrapText="1"/>
    </xf>
    <xf numFmtId="1" fontId="11" fillId="0" borderId="1" xfId="1" applyNumberFormat="1" applyFont="1" applyBorder="1"/>
    <xf numFmtId="3" fontId="3" fillId="0" borderId="1" xfId="1" applyNumberFormat="1" applyFont="1" applyFill="1" applyBorder="1" applyAlignment="1">
      <alignment horizontal="right"/>
    </xf>
    <xf numFmtId="1" fontId="13" fillId="0" borderId="1" xfId="1" applyNumberFormat="1" applyFont="1" applyBorder="1"/>
    <xf numFmtId="1" fontId="11" fillId="0" borderId="1" xfId="1" applyNumberFormat="1" applyFont="1" applyBorder="1" applyAlignment="1">
      <alignment wrapText="1"/>
    </xf>
    <xf numFmtId="1" fontId="14" fillId="0" borderId="0" xfId="1" applyNumberFormat="1" applyFont="1"/>
    <xf numFmtId="0" fontId="11" fillId="0" borderId="1" xfId="1" applyFont="1" applyBorder="1" applyAlignment="1">
      <alignment horizontal="justify" vertical="center" wrapText="1"/>
    </xf>
    <xf numFmtId="3" fontId="10" fillId="0" borderId="1" xfId="1" applyNumberFormat="1" applyFont="1" applyBorder="1" applyAlignment="1">
      <alignment horizontal="right" vertical="center" wrapText="1"/>
    </xf>
    <xf numFmtId="0" fontId="11" fillId="0" borderId="1" xfId="1" applyFont="1" applyBorder="1" applyAlignment="1">
      <alignment horizontal="left" vertical="center" wrapText="1"/>
    </xf>
    <xf numFmtId="3" fontId="10" fillId="0" borderId="1" xfId="1" applyNumberFormat="1" applyFont="1" applyBorder="1" applyAlignment="1">
      <alignment horizontal="right" wrapText="1"/>
    </xf>
    <xf numFmtId="49" fontId="11" fillId="0" borderId="1" xfId="1" applyNumberFormat="1" applyFont="1" applyBorder="1" applyAlignment="1">
      <alignment horizontal="justify" vertical="center" wrapText="1"/>
    </xf>
    <xf numFmtId="0" fontId="13" fillId="0" borderId="1" xfId="1" applyFont="1" applyBorder="1" applyAlignment="1">
      <alignment horizontal="center" vertical="center" wrapText="1"/>
    </xf>
    <xf numFmtId="3" fontId="15" fillId="2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Border="1"/>
    <xf numFmtId="1" fontId="16" fillId="0" borderId="0" xfId="1" applyNumberFormat="1" applyFont="1" applyAlignment="1">
      <alignment horizontal="center" vertical="center"/>
    </xf>
    <xf numFmtId="0" fontId="13" fillId="0" borderId="1" xfId="1" applyFont="1" applyBorder="1" applyAlignment="1">
      <alignment horizontal="justify" vertical="center" wrapText="1"/>
    </xf>
    <xf numFmtId="3" fontId="10" fillId="0" borderId="1" xfId="1" applyNumberFormat="1" applyFont="1" applyBorder="1" applyAlignment="1">
      <alignment vertical="center"/>
    </xf>
    <xf numFmtId="1" fontId="9" fillId="0" borderId="1" xfId="1" applyNumberFormat="1" applyFont="1" applyBorder="1"/>
    <xf numFmtId="1" fontId="9" fillId="0" borderId="0" xfId="1" applyNumberFormat="1" applyFont="1"/>
    <xf numFmtId="3" fontId="15" fillId="0" borderId="1" xfId="1" applyNumberFormat="1" applyFont="1" applyBorder="1" applyAlignment="1">
      <alignment horizontal="center" vertical="center"/>
    </xf>
    <xf numFmtId="1" fontId="12" fillId="0" borderId="0" xfId="1" applyNumberFormat="1" applyFont="1" applyAlignment="1">
      <alignment horizontal="center" vertical="center"/>
    </xf>
    <xf numFmtId="0" fontId="11" fillId="0" borderId="6" xfId="1" applyFont="1" applyBorder="1"/>
    <xf numFmtId="0" fontId="6" fillId="0" borderId="1" xfId="1" applyFont="1" applyBorder="1" applyAlignment="1">
      <alignment horizontal="justify" vertical="center" wrapText="1"/>
    </xf>
    <xf numFmtId="3" fontId="3" fillId="0" borderId="1" xfId="1" applyNumberFormat="1" applyFont="1" applyFill="1" applyBorder="1"/>
    <xf numFmtId="49" fontId="17" fillId="0" borderId="1" xfId="1" applyNumberFormat="1" applyFont="1" applyBorder="1" applyAlignment="1">
      <alignment horizontal="justify" vertical="center" wrapText="1"/>
    </xf>
    <xf numFmtId="3" fontId="3" fillId="0" borderId="1" xfId="1" applyNumberFormat="1" applyFont="1" applyBorder="1"/>
    <xf numFmtId="49" fontId="9" fillId="0" borderId="1" xfId="1" applyNumberFormat="1" applyFont="1" applyBorder="1"/>
    <xf numFmtId="49" fontId="9" fillId="0" borderId="0" xfId="1" applyNumberFormat="1" applyFont="1"/>
    <xf numFmtId="1" fontId="18" fillId="0" borderId="0" xfId="1" applyNumberFormat="1" applyFont="1"/>
    <xf numFmtId="1" fontId="11" fillId="0" borderId="0" xfId="1" applyNumberFormat="1" applyFont="1"/>
    <xf numFmtId="1" fontId="11" fillId="0" borderId="0" xfId="1" applyNumberFormat="1" applyFont="1" applyAlignment="1">
      <alignment wrapText="1"/>
    </xf>
    <xf numFmtId="1" fontId="6" fillId="0" borderId="4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" fontId="6" fillId="0" borderId="3" xfId="1" applyNumberFormat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/>
    <xf numFmtId="3" fontId="10" fillId="0" borderId="1" xfId="0" applyNumberFormat="1" applyFont="1" applyBorder="1"/>
    <xf numFmtId="1" fontId="14" fillId="0" borderId="1" xfId="0" applyNumberFormat="1" applyFont="1" applyBorder="1"/>
    <xf numFmtId="3" fontId="10" fillId="0" borderId="1" xfId="0" applyNumberFormat="1" applyFont="1" applyBorder="1" applyAlignment="1">
      <alignment horizontal="right" vertical="center" wrapText="1"/>
    </xf>
    <xf numFmtId="1" fontId="11" fillId="0" borderId="1" xfId="0" applyNumberFormat="1" applyFont="1" applyBorder="1"/>
    <xf numFmtId="3" fontId="10" fillId="0" borderId="1" xfId="0" applyNumberFormat="1" applyFont="1" applyBorder="1" applyAlignment="1">
      <alignment horizontal="right" wrapText="1"/>
    </xf>
    <xf numFmtId="3" fontId="11" fillId="0" borderId="1" xfId="0" applyNumberFormat="1" applyFont="1" applyBorder="1"/>
    <xf numFmtId="3" fontId="19" fillId="0" borderId="1" xfId="0" applyNumberFormat="1" applyFont="1" applyBorder="1"/>
    <xf numFmtId="3" fontId="10" fillId="0" borderId="5" xfId="0" applyNumberFormat="1" applyFont="1" applyBorder="1" applyAlignment="1">
      <alignment horizontal="right" vertical="center" wrapText="1"/>
    </xf>
    <xf numFmtId="1" fontId="21" fillId="2" borderId="1" xfId="1" applyNumberFormat="1" applyFont="1" applyFill="1" applyBorder="1" applyAlignment="1">
      <alignment vertical="center"/>
    </xf>
    <xf numFmtId="1" fontId="20" fillId="2" borderId="1" xfId="1" applyNumberFormat="1" applyFont="1" applyFill="1" applyBorder="1" applyAlignment="1">
      <alignment vertical="center"/>
    </xf>
    <xf numFmtId="1" fontId="22" fillId="2" borderId="1" xfId="1" applyNumberFormat="1" applyFont="1" applyFill="1" applyBorder="1" applyAlignment="1">
      <alignment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wrapText="1"/>
    </xf>
    <xf numFmtId="1" fontId="23" fillId="2" borderId="1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vertical="center"/>
    </xf>
    <xf numFmtId="1" fontId="12" fillId="0" borderId="1" xfId="1" applyNumberFormat="1" applyFont="1" applyFill="1" applyBorder="1"/>
    <xf numFmtId="3" fontId="25" fillId="0" borderId="1" xfId="1" applyNumberFormat="1" applyFont="1" applyFill="1" applyBorder="1" applyAlignment="1"/>
    <xf numFmtId="164" fontId="25" fillId="0" borderId="1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/>
    <xf numFmtId="3" fontId="25" fillId="0" borderId="1" xfId="1" applyNumberFormat="1" applyFont="1" applyFill="1" applyBorder="1"/>
    <xf numFmtId="3" fontId="26" fillId="2" borderId="1" xfId="1" applyNumberFormat="1" applyFont="1" applyFill="1" applyBorder="1" applyAlignment="1"/>
    <xf numFmtId="164" fontId="26" fillId="2" borderId="1" xfId="1" applyNumberFormat="1" applyFont="1" applyFill="1" applyBorder="1" applyAlignment="1"/>
    <xf numFmtId="1" fontId="22" fillId="0" borderId="1" xfId="1" applyNumberFormat="1" applyFont="1" applyFill="1" applyBorder="1"/>
    <xf numFmtId="1" fontId="12" fillId="2" borderId="1" xfId="1" applyNumberFormat="1" applyFont="1" applyFill="1" applyBorder="1"/>
    <xf numFmtId="3" fontId="25" fillId="2" borderId="1" xfId="1" applyNumberFormat="1" applyFont="1" applyFill="1" applyBorder="1" applyAlignment="1"/>
    <xf numFmtId="1" fontId="22" fillId="2" borderId="1" xfId="1" applyNumberFormat="1" applyFont="1" applyFill="1" applyBorder="1"/>
    <xf numFmtId="1" fontId="20" fillId="2" borderId="1" xfId="1" applyNumberFormat="1" applyFont="1" applyFill="1" applyBorder="1"/>
    <xf numFmtId="1" fontId="20" fillId="2" borderId="1" xfId="1" applyNumberFormat="1" applyFont="1" applyFill="1" applyBorder="1" applyAlignment="1">
      <alignment wrapText="1"/>
    </xf>
    <xf numFmtId="1" fontId="16" fillId="2" borderId="1" xfId="1" applyNumberFormat="1" applyFont="1" applyFill="1" applyBorder="1"/>
    <xf numFmtId="1" fontId="4" fillId="2" borderId="1" xfId="1" applyNumberFormat="1" applyFont="1" applyFill="1" applyBorder="1" applyAlignment="1">
      <alignment vertical="center" wrapText="1"/>
    </xf>
    <xf numFmtId="3" fontId="25" fillId="2" borderId="1" xfId="0" applyNumberFormat="1" applyFont="1" applyFill="1" applyBorder="1" applyAlignment="1"/>
    <xf numFmtId="0" fontId="4" fillId="2" borderId="1" xfId="1" applyFont="1" applyFill="1" applyBorder="1" applyAlignment="1">
      <alignment horizontal="justify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26" fillId="2" borderId="1" xfId="1" applyNumberFormat="1" applyFont="1" applyFill="1" applyBorder="1" applyAlignment="1">
      <alignment horizontal="center" vertical="center"/>
    </xf>
    <xf numFmtId="1" fontId="16" fillId="2" borderId="1" xfId="1" applyNumberFormat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justify" vertical="center" wrapText="1"/>
    </xf>
    <xf numFmtId="3" fontId="25" fillId="2" borderId="1" xfId="1" applyNumberFormat="1" applyFont="1" applyFill="1" applyBorder="1"/>
    <xf numFmtId="3" fontId="16" fillId="2" borderId="1" xfId="1" applyNumberFormat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/>
    </xf>
    <xf numFmtId="0" fontId="4" fillId="0" borderId="6" xfId="1" applyFont="1" applyBorder="1"/>
    <xf numFmtId="3" fontId="27" fillId="2" borderId="1" xfId="1" applyNumberFormat="1" applyFont="1" applyFill="1" applyBorder="1" applyAlignment="1"/>
    <xf numFmtId="1" fontId="3" fillId="0" borderId="2" xfId="1" applyNumberFormat="1" applyFont="1" applyBorder="1" applyAlignment="1">
      <alignment horizontal="center"/>
    </xf>
    <xf numFmtId="1" fontId="3" fillId="0" borderId="3" xfId="1" applyNumberFormat="1" applyFont="1" applyBorder="1" applyAlignment="1">
      <alignment horizontal="center"/>
    </xf>
    <xf numFmtId="1" fontId="3" fillId="0" borderId="4" xfId="1" applyNumberFormat="1" applyFont="1" applyBorder="1" applyAlignment="1">
      <alignment horizontal="center"/>
    </xf>
    <xf numFmtId="1" fontId="20" fillId="2" borderId="2" xfId="1" applyNumberFormat="1" applyFont="1" applyFill="1" applyBorder="1" applyAlignment="1">
      <alignment horizontal="center" vertical="center"/>
    </xf>
    <xf numFmtId="1" fontId="20" fillId="2" borderId="3" xfId="1" applyNumberFormat="1" applyFont="1" applyFill="1" applyBorder="1" applyAlignment="1">
      <alignment horizontal="center" vertical="center"/>
    </xf>
    <xf numFmtId="1" fontId="20" fillId="2" borderId="1" xfId="1" applyNumberFormat="1" applyFont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/>
    </xf>
  </cellXfs>
  <cellStyles count="8">
    <cellStyle name="Ezres 2" xfId="3"/>
    <cellStyle name="Ezres 3" xfId="4"/>
    <cellStyle name="Normál" xfId="0" builtinId="0"/>
    <cellStyle name="Normál 2" xfId="1"/>
    <cellStyle name="Normál 2 2" xfId="5"/>
    <cellStyle name="Normál 3" xfId="2"/>
    <cellStyle name="Normál 4" xfId="6"/>
    <cellStyle name="Normál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8"/>
  <sheetViews>
    <sheetView tabSelected="1" view="pageLayout" zoomScale="59" zoomScaleSheetLayoutView="46" zoomScalePageLayoutView="59" workbookViewId="0">
      <selection activeCell="B4" sqref="B4"/>
    </sheetView>
  </sheetViews>
  <sheetFormatPr defaultRowHeight="17.25" customHeight="1"/>
  <cols>
    <col min="1" max="1" width="65" style="2" customWidth="1"/>
    <col min="2" max="2" width="23.7109375" style="42" customWidth="1"/>
    <col min="3" max="3" width="28.42578125" style="42" customWidth="1"/>
    <col min="4" max="4" width="23" style="42" customWidth="1"/>
    <col min="5" max="5" width="28.5703125" style="42" customWidth="1"/>
    <col min="6" max="6" width="25" style="42" customWidth="1"/>
    <col min="7" max="7" width="29.28515625" style="42" customWidth="1"/>
    <col min="8" max="8" width="21.7109375" style="42" customWidth="1"/>
    <col min="9" max="9" width="21.42578125" style="42" customWidth="1"/>
    <col min="10" max="10" width="22.85546875" style="42" customWidth="1"/>
    <col min="11" max="11" width="35.5703125" style="42" customWidth="1"/>
    <col min="12" max="12" width="32.7109375" style="42" customWidth="1"/>
    <col min="13" max="13" width="24.5703125" style="42" customWidth="1"/>
    <col min="14" max="14" width="2.85546875" style="2" customWidth="1"/>
    <col min="15" max="16384" width="9.140625" style="2"/>
  </cols>
  <sheetData>
    <row r="1" spans="1:13" ht="18.75" customHeight="1">
      <c r="A1" s="1" t="s">
        <v>0</v>
      </c>
      <c r="B1" s="91" t="s">
        <v>1</v>
      </c>
      <c r="C1" s="92"/>
      <c r="D1" s="92"/>
      <c r="E1" s="91" t="s">
        <v>2</v>
      </c>
      <c r="F1" s="92"/>
      <c r="G1" s="92"/>
      <c r="H1" s="91" t="s">
        <v>3</v>
      </c>
      <c r="I1" s="92"/>
      <c r="J1" s="92"/>
      <c r="K1" s="91" t="s">
        <v>4</v>
      </c>
      <c r="L1" s="92"/>
      <c r="M1" s="93"/>
    </row>
    <row r="2" spans="1:13" s="4" customFormat="1" ht="61.5" customHeight="1">
      <c r="A2" s="3"/>
      <c r="B2" s="44" t="s">
        <v>5</v>
      </c>
      <c r="C2" s="45" t="s">
        <v>6</v>
      </c>
      <c r="D2" s="46" t="s">
        <v>7</v>
      </c>
      <c r="E2" s="45" t="s">
        <v>5</v>
      </c>
      <c r="F2" s="47" t="s">
        <v>6</v>
      </c>
      <c r="G2" s="45" t="s">
        <v>7</v>
      </c>
      <c r="H2" s="44" t="s">
        <v>5</v>
      </c>
      <c r="I2" s="47" t="s">
        <v>6</v>
      </c>
      <c r="J2" s="45" t="s">
        <v>7</v>
      </c>
      <c r="K2" s="44" t="s">
        <v>5</v>
      </c>
      <c r="L2" s="45" t="s">
        <v>6</v>
      </c>
      <c r="M2" s="45" t="s">
        <v>7</v>
      </c>
    </row>
    <row r="3" spans="1:13" s="6" customFormat="1" ht="17.25" customHeight="1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</row>
    <row r="4" spans="1:13" ht="17.25" customHeight="1">
      <c r="A4" s="7" t="s">
        <v>8</v>
      </c>
      <c r="B4" s="8">
        <v>225383000</v>
      </c>
      <c r="C4" s="8">
        <v>47788897</v>
      </c>
      <c r="D4" s="48">
        <f>SUM(C4/B4)</f>
        <v>0.21203416850427939</v>
      </c>
      <c r="E4" s="8"/>
      <c r="F4" s="8">
        <v>820106</v>
      </c>
      <c r="G4" s="48"/>
      <c r="H4" s="8">
        <v>357173684</v>
      </c>
      <c r="I4" s="8">
        <v>83039657</v>
      </c>
      <c r="J4" s="48">
        <f>SUM(I4/H4)</f>
        <v>0.23249097209524541</v>
      </c>
      <c r="K4" s="8">
        <f>SUM(B4+E4+H4)</f>
        <v>582556684</v>
      </c>
      <c r="L4" s="8">
        <f>SUM(C4+F4+I4)</f>
        <v>131648660</v>
      </c>
      <c r="M4" s="48">
        <f>SUM(L4/K4)</f>
        <v>0.22598429237145273</v>
      </c>
    </row>
    <row r="5" spans="1:13" ht="17.25" customHeight="1">
      <c r="A5" s="7" t="s">
        <v>9</v>
      </c>
      <c r="B5" s="8">
        <v>47235000</v>
      </c>
      <c r="C5" s="8">
        <v>12768725</v>
      </c>
      <c r="D5" s="48">
        <f t="shared" ref="D5:D68" si="0">SUM(C5/B5)</f>
        <v>0.2703233830845771</v>
      </c>
      <c r="E5" s="9">
        <v>9496865</v>
      </c>
      <c r="F5" s="8">
        <v>0</v>
      </c>
      <c r="G5" s="48">
        <f t="shared" ref="G5:G68" si="1">SUM(F5/E5)</f>
        <v>0</v>
      </c>
      <c r="H5" s="8">
        <v>366594516</v>
      </c>
      <c r="I5" s="8">
        <v>73525902</v>
      </c>
      <c r="J5" s="48">
        <f t="shared" ref="J5:J68" si="2">SUM(I5/H5)</f>
        <v>0.2005646532912129</v>
      </c>
      <c r="K5" s="8">
        <f t="shared" ref="K5:L66" si="3">SUM(B5+E5+H5)</f>
        <v>423326381</v>
      </c>
      <c r="L5" s="8">
        <f t="shared" si="3"/>
        <v>86294627</v>
      </c>
      <c r="M5" s="48">
        <f t="shared" ref="M5:M68" si="4">SUM(L5/K5)</f>
        <v>0.20384892336771235</v>
      </c>
    </row>
    <row r="6" spans="1:13" ht="17.25" customHeight="1">
      <c r="A6" s="7" t="s">
        <v>10</v>
      </c>
      <c r="B6" s="8">
        <v>9085000</v>
      </c>
      <c r="C6" s="8">
        <v>545979</v>
      </c>
      <c r="D6" s="48">
        <f t="shared" si="0"/>
        <v>6.0096752889378095E-2</v>
      </c>
      <c r="E6" s="9"/>
      <c r="F6" s="8">
        <v>285245</v>
      </c>
      <c r="G6" s="48"/>
      <c r="H6" s="8">
        <v>475278979</v>
      </c>
      <c r="I6" s="8">
        <v>119494030</v>
      </c>
      <c r="J6" s="48">
        <f t="shared" si="2"/>
        <v>0.25141871464927551</v>
      </c>
      <c r="K6" s="8">
        <f t="shared" si="3"/>
        <v>484363979</v>
      </c>
      <c r="L6" s="8">
        <f t="shared" si="3"/>
        <v>120325254</v>
      </c>
      <c r="M6" s="48">
        <f t="shared" si="4"/>
        <v>0.2484190799002417</v>
      </c>
    </row>
    <row r="7" spans="1:13" ht="17.25" customHeight="1">
      <c r="A7" s="7" t="s">
        <v>11</v>
      </c>
      <c r="B7" s="8">
        <v>10608000</v>
      </c>
      <c r="C7" s="8">
        <v>4626014</v>
      </c>
      <c r="D7" s="48">
        <f t="shared" si="0"/>
        <v>0.43608729260935142</v>
      </c>
      <c r="E7" s="9"/>
      <c r="F7" s="8">
        <v>332080</v>
      </c>
      <c r="G7" s="48"/>
      <c r="H7" s="8">
        <v>77380791</v>
      </c>
      <c r="I7" s="8">
        <v>16633994</v>
      </c>
      <c r="J7" s="48">
        <f t="shared" si="2"/>
        <v>0.21496283231325458</v>
      </c>
      <c r="K7" s="8">
        <f t="shared" si="3"/>
        <v>87988791</v>
      </c>
      <c r="L7" s="8">
        <f t="shared" si="3"/>
        <v>21592088</v>
      </c>
      <c r="M7" s="48">
        <f t="shared" si="4"/>
        <v>0.24539589366559203</v>
      </c>
    </row>
    <row r="8" spans="1:13" ht="17.25" customHeight="1">
      <c r="A8" s="7" t="s">
        <v>12</v>
      </c>
      <c r="B8" s="8">
        <v>27344000</v>
      </c>
      <c r="C8" s="8">
        <v>5217384</v>
      </c>
      <c r="D8" s="48">
        <f t="shared" si="0"/>
        <v>0.19080544177881803</v>
      </c>
      <c r="E8" s="8">
        <v>3400000</v>
      </c>
      <c r="F8" s="8">
        <v>3000000</v>
      </c>
      <c r="G8" s="48">
        <f t="shared" si="1"/>
        <v>0.88235294117647056</v>
      </c>
      <c r="H8" s="8">
        <v>78501178</v>
      </c>
      <c r="I8" s="8">
        <v>40474895</v>
      </c>
      <c r="J8" s="48">
        <f t="shared" si="2"/>
        <v>0.51559602073742128</v>
      </c>
      <c r="K8" s="8">
        <f t="shared" si="3"/>
        <v>109245178</v>
      </c>
      <c r="L8" s="8">
        <f t="shared" si="3"/>
        <v>48692279</v>
      </c>
      <c r="M8" s="48">
        <f t="shared" si="4"/>
        <v>0.4457155903027592</v>
      </c>
    </row>
    <row r="9" spans="1:13" s="12" customFormat="1" ht="17.25" customHeight="1">
      <c r="A9" s="7" t="s">
        <v>13</v>
      </c>
      <c r="B9" s="10">
        <v>5830000</v>
      </c>
      <c r="C9" s="11">
        <v>855713</v>
      </c>
      <c r="D9" s="48">
        <f t="shared" si="0"/>
        <v>0.14677753001715266</v>
      </c>
      <c r="E9" s="9"/>
      <c r="F9" s="11">
        <v>4729248</v>
      </c>
      <c r="G9" s="48"/>
      <c r="H9" s="8">
        <v>18940000</v>
      </c>
      <c r="I9" s="11">
        <v>3646571</v>
      </c>
      <c r="J9" s="48">
        <f t="shared" si="2"/>
        <v>0.19253278775079197</v>
      </c>
      <c r="K9" s="8">
        <f t="shared" si="3"/>
        <v>24770000</v>
      </c>
      <c r="L9" s="8">
        <f t="shared" si="3"/>
        <v>9231532</v>
      </c>
      <c r="M9" s="48">
        <f t="shared" si="4"/>
        <v>0.37269002825999192</v>
      </c>
    </row>
    <row r="10" spans="1:13" s="12" customFormat="1" ht="17.25" customHeight="1">
      <c r="A10" s="7" t="s">
        <v>14</v>
      </c>
      <c r="B10" s="8">
        <v>120515963</v>
      </c>
      <c r="C10" s="8">
        <v>32781696</v>
      </c>
      <c r="D10" s="48">
        <f t="shared" si="0"/>
        <v>0.27201123555723483</v>
      </c>
      <c r="E10" s="8">
        <v>643329183</v>
      </c>
      <c r="F10" s="8">
        <v>198093361</v>
      </c>
      <c r="G10" s="48">
        <f t="shared" si="1"/>
        <v>0.30791912792801129</v>
      </c>
      <c r="H10" s="8">
        <v>461425869</v>
      </c>
      <c r="I10" s="8">
        <v>132835499</v>
      </c>
      <c r="J10" s="48">
        <f t="shared" si="2"/>
        <v>0.2878804764194961</v>
      </c>
      <c r="K10" s="8">
        <f t="shared" si="3"/>
        <v>1225271015</v>
      </c>
      <c r="L10" s="8">
        <f t="shared" si="3"/>
        <v>363710556</v>
      </c>
      <c r="M10" s="48">
        <f t="shared" si="4"/>
        <v>0.29684090421415871</v>
      </c>
    </row>
    <row r="11" spans="1:13" s="12" customFormat="1" ht="20.25" customHeight="1">
      <c r="A11" s="13" t="s">
        <v>15</v>
      </c>
      <c r="B11" s="8">
        <v>73795000</v>
      </c>
      <c r="C11" s="8">
        <v>16385128</v>
      </c>
      <c r="D11" s="48">
        <f t="shared" si="0"/>
        <v>0.22203574767938208</v>
      </c>
      <c r="E11" s="14"/>
      <c r="F11" s="8"/>
      <c r="G11" s="48"/>
      <c r="H11" s="8">
        <v>200713586</v>
      </c>
      <c r="I11" s="8">
        <v>65739932</v>
      </c>
      <c r="J11" s="48">
        <f t="shared" si="2"/>
        <v>0.32753105213316253</v>
      </c>
      <c r="K11" s="8">
        <f t="shared" si="3"/>
        <v>274508586</v>
      </c>
      <c r="L11" s="8">
        <f t="shared" si="3"/>
        <v>82125060</v>
      </c>
      <c r="M11" s="48">
        <f t="shared" si="4"/>
        <v>0.29917118876565851</v>
      </c>
    </row>
    <row r="12" spans="1:13" s="12" customFormat="1" ht="17.25" customHeight="1">
      <c r="A12" s="7" t="s">
        <v>16</v>
      </c>
      <c r="B12" s="15">
        <f t="shared" ref="B12:I12" si="5">SUM(B4:B11)</f>
        <v>519795963</v>
      </c>
      <c r="C12" s="15">
        <f t="shared" si="5"/>
        <v>120969536</v>
      </c>
      <c r="D12" s="48">
        <f t="shared" si="0"/>
        <v>0.23272503945937725</v>
      </c>
      <c r="E12" s="15">
        <f t="shared" si="5"/>
        <v>656226048</v>
      </c>
      <c r="F12" s="15">
        <f t="shared" si="5"/>
        <v>207260040</v>
      </c>
      <c r="G12" s="48">
        <f t="shared" si="1"/>
        <v>0.31583635034249663</v>
      </c>
      <c r="H12" s="15">
        <f t="shared" si="5"/>
        <v>2036008603</v>
      </c>
      <c r="I12" s="15">
        <f t="shared" si="5"/>
        <v>535390480</v>
      </c>
      <c r="J12" s="48">
        <f t="shared" si="2"/>
        <v>0.26296081421813128</v>
      </c>
      <c r="K12" s="8">
        <f t="shared" si="3"/>
        <v>3212030614</v>
      </c>
      <c r="L12" s="15">
        <f>SUM(L4:L11)</f>
        <v>863620056</v>
      </c>
      <c r="M12" s="48">
        <f t="shared" si="4"/>
        <v>0.26887043113344372</v>
      </c>
    </row>
    <row r="13" spans="1:13" ht="17.25" customHeight="1">
      <c r="A13" s="16" t="s">
        <v>17</v>
      </c>
      <c r="B13" s="8"/>
      <c r="C13" s="8"/>
      <c r="D13" s="48"/>
      <c r="E13" s="14"/>
      <c r="F13" s="8"/>
      <c r="G13" s="48"/>
      <c r="H13" s="8"/>
      <c r="I13" s="8"/>
      <c r="J13" s="48"/>
      <c r="K13" s="8">
        <f t="shared" si="3"/>
        <v>0</v>
      </c>
      <c r="L13" s="8">
        <f t="shared" si="3"/>
        <v>0</v>
      </c>
      <c r="M13" s="48"/>
    </row>
    <row r="14" spans="1:13" s="18" customFormat="1" ht="30.75" customHeight="1">
      <c r="A14" s="17" t="s">
        <v>18</v>
      </c>
      <c r="B14" s="49"/>
      <c r="C14" s="49"/>
      <c r="D14" s="48"/>
      <c r="E14" s="50"/>
      <c r="F14" s="49"/>
      <c r="G14" s="48"/>
      <c r="H14" s="49">
        <v>57324110</v>
      </c>
      <c r="I14" s="49">
        <v>13295435</v>
      </c>
      <c r="J14" s="48">
        <f t="shared" si="2"/>
        <v>0.23193443387084423</v>
      </c>
      <c r="K14" s="8">
        <f t="shared" si="3"/>
        <v>57324110</v>
      </c>
      <c r="L14" s="8">
        <f t="shared" si="3"/>
        <v>13295435</v>
      </c>
      <c r="M14" s="48">
        <f t="shared" si="4"/>
        <v>0.23193443387084423</v>
      </c>
    </row>
    <row r="15" spans="1:13" ht="25.5" customHeight="1">
      <c r="A15" s="19" t="s">
        <v>19</v>
      </c>
      <c r="B15" s="51">
        <v>1250000000</v>
      </c>
      <c r="C15" s="51">
        <v>571602874</v>
      </c>
      <c r="D15" s="48">
        <f t="shared" si="0"/>
        <v>0.45728229920000002</v>
      </c>
      <c r="E15" s="52"/>
      <c r="F15" s="51"/>
      <c r="G15" s="48"/>
      <c r="H15" s="51"/>
      <c r="I15" s="49"/>
      <c r="J15" s="48"/>
      <c r="K15" s="8">
        <f t="shared" si="3"/>
        <v>1250000000</v>
      </c>
      <c r="L15" s="8">
        <f t="shared" si="3"/>
        <v>571602874</v>
      </c>
      <c r="M15" s="48">
        <f t="shared" si="4"/>
        <v>0.45728229920000002</v>
      </c>
    </row>
    <row r="16" spans="1:13" ht="17.25" customHeight="1">
      <c r="A16" s="19" t="s">
        <v>20</v>
      </c>
      <c r="B16" s="51"/>
      <c r="C16" s="51"/>
      <c r="D16" s="48"/>
      <c r="E16" s="52"/>
      <c r="F16" s="51"/>
      <c r="G16" s="48"/>
      <c r="H16" s="51"/>
      <c r="I16" s="49"/>
      <c r="J16" s="48"/>
      <c r="K16" s="8">
        <f t="shared" si="3"/>
        <v>0</v>
      </c>
      <c r="L16" s="8">
        <f t="shared" si="3"/>
        <v>0</v>
      </c>
      <c r="M16" s="48"/>
    </row>
    <row r="17" spans="1:13" ht="24.75" customHeight="1">
      <c r="A17" s="21" t="s">
        <v>21</v>
      </c>
      <c r="B17" s="53">
        <v>390700000</v>
      </c>
      <c r="C17" s="53">
        <v>91002350</v>
      </c>
      <c r="D17" s="48">
        <f t="shared" si="0"/>
        <v>0.23292129511133863</v>
      </c>
      <c r="E17" s="51">
        <v>10000000</v>
      </c>
      <c r="F17" s="51"/>
      <c r="G17" s="48">
        <f t="shared" si="1"/>
        <v>0</v>
      </c>
      <c r="H17" s="53"/>
      <c r="I17" s="49">
        <v>1805137</v>
      </c>
      <c r="J17" s="48"/>
      <c r="K17" s="8">
        <f t="shared" si="3"/>
        <v>400700000</v>
      </c>
      <c r="L17" s="8">
        <f t="shared" si="3"/>
        <v>92807487</v>
      </c>
      <c r="M17" s="48">
        <f t="shared" si="4"/>
        <v>0.2316133940603943</v>
      </c>
    </row>
    <row r="18" spans="1:13" ht="28.5" customHeight="1">
      <c r="A18" s="19" t="s">
        <v>22</v>
      </c>
      <c r="B18" s="53">
        <v>1475645896</v>
      </c>
      <c r="C18" s="53">
        <v>560064189</v>
      </c>
      <c r="D18" s="48">
        <f t="shared" si="0"/>
        <v>0.37953833675013315</v>
      </c>
      <c r="E18" s="52"/>
      <c r="F18" s="51"/>
      <c r="G18" s="48"/>
      <c r="H18" s="53"/>
      <c r="I18" s="49"/>
      <c r="J18" s="48"/>
      <c r="K18" s="8">
        <f t="shared" si="3"/>
        <v>1475645896</v>
      </c>
      <c r="L18" s="8">
        <f t="shared" si="3"/>
        <v>560064189</v>
      </c>
      <c r="M18" s="48">
        <f t="shared" si="4"/>
        <v>0.37953833675013315</v>
      </c>
    </row>
    <row r="19" spans="1:13" ht="25.5" customHeight="1">
      <c r="A19" s="19" t="s">
        <v>23</v>
      </c>
      <c r="B19" s="53">
        <v>11454723</v>
      </c>
      <c r="C19" s="53"/>
      <c r="D19" s="48">
        <f t="shared" si="0"/>
        <v>0</v>
      </c>
      <c r="E19" s="52"/>
      <c r="F19" s="51"/>
      <c r="G19" s="48"/>
      <c r="H19" s="53"/>
      <c r="I19" s="49"/>
      <c r="J19" s="48"/>
      <c r="K19" s="8">
        <f t="shared" si="3"/>
        <v>11454723</v>
      </c>
      <c r="L19" s="8">
        <f t="shared" si="3"/>
        <v>0</v>
      </c>
      <c r="M19" s="48">
        <f t="shared" si="4"/>
        <v>0</v>
      </c>
    </row>
    <row r="20" spans="1:13" ht="25.5" customHeight="1">
      <c r="A20" s="19" t="s">
        <v>24</v>
      </c>
      <c r="B20" s="53">
        <v>299786182</v>
      </c>
      <c r="C20" s="53"/>
      <c r="D20" s="48">
        <f t="shared" si="0"/>
        <v>0</v>
      </c>
      <c r="E20" s="52"/>
      <c r="F20" s="51"/>
      <c r="G20" s="48"/>
      <c r="H20" s="53"/>
      <c r="I20" s="49"/>
      <c r="J20" s="48"/>
      <c r="K20" s="8">
        <f t="shared" si="3"/>
        <v>299786182</v>
      </c>
      <c r="L20" s="8">
        <f t="shared" si="3"/>
        <v>0</v>
      </c>
      <c r="M20" s="48">
        <f t="shared" si="4"/>
        <v>0</v>
      </c>
    </row>
    <row r="21" spans="1:13" ht="30" customHeight="1">
      <c r="A21" s="19" t="s">
        <v>25</v>
      </c>
      <c r="B21" s="53">
        <v>11500000</v>
      </c>
      <c r="C21" s="53"/>
      <c r="D21" s="48">
        <f t="shared" si="0"/>
        <v>0</v>
      </c>
      <c r="E21" s="52"/>
      <c r="F21" s="51"/>
      <c r="G21" s="48"/>
      <c r="H21" s="53"/>
      <c r="I21" s="49"/>
      <c r="J21" s="48"/>
      <c r="K21" s="8">
        <f t="shared" si="3"/>
        <v>11500000</v>
      </c>
      <c r="L21" s="8">
        <f t="shared" si="3"/>
        <v>0</v>
      </c>
      <c r="M21" s="48">
        <f t="shared" si="4"/>
        <v>0</v>
      </c>
    </row>
    <row r="22" spans="1:13" ht="21" customHeight="1">
      <c r="A22" s="19" t="s">
        <v>26</v>
      </c>
      <c r="B22" s="53">
        <v>15426331</v>
      </c>
      <c r="C22" s="53"/>
      <c r="D22" s="48">
        <f t="shared" si="0"/>
        <v>0</v>
      </c>
      <c r="E22" s="52"/>
      <c r="F22" s="51"/>
      <c r="G22" s="48"/>
      <c r="H22" s="53"/>
      <c r="I22" s="49"/>
      <c r="J22" s="48"/>
      <c r="K22" s="8">
        <f t="shared" si="3"/>
        <v>15426331</v>
      </c>
      <c r="L22" s="8">
        <f t="shared" si="3"/>
        <v>0</v>
      </c>
      <c r="M22" s="48">
        <f t="shared" si="4"/>
        <v>0</v>
      </c>
    </row>
    <row r="23" spans="1:13" ht="21" customHeight="1">
      <c r="A23" s="19" t="s">
        <v>27</v>
      </c>
      <c r="B23" s="53"/>
      <c r="C23" s="53"/>
      <c r="D23" s="48"/>
      <c r="E23" s="52"/>
      <c r="F23" s="51"/>
      <c r="G23" s="48"/>
      <c r="H23" s="53"/>
      <c r="I23" s="49"/>
      <c r="J23" s="48"/>
      <c r="K23" s="8">
        <f t="shared" si="3"/>
        <v>0</v>
      </c>
      <c r="L23" s="8">
        <f t="shared" si="3"/>
        <v>0</v>
      </c>
      <c r="M23" s="48"/>
    </row>
    <row r="24" spans="1:13" ht="21" customHeight="1">
      <c r="A24" s="19" t="s">
        <v>28</v>
      </c>
      <c r="B24" s="53"/>
      <c r="C24" s="53"/>
      <c r="D24" s="48"/>
      <c r="E24" s="52"/>
      <c r="F24" s="53"/>
      <c r="G24" s="48"/>
      <c r="H24" s="49">
        <v>10000000</v>
      </c>
      <c r="I24" s="49">
        <v>1152670</v>
      </c>
      <c r="J24" s="48">
        <f t="shared" si="2"/>
        <v>0.11526699999999999</v>
      </c>
      <c r="K24" s="8">
        <f t="shared" si="3"/>
        <v>10000000</v>
      </c>
      <c r="L24" s="8">
        <f t="shared" si="3"/>
        <v>1152670</v>
      </c>
      <c r="M24" s="48">
        <f t="shared" si="4"/>
        <v>0.11526699999999999</v>
      </c>
    </row>
    <row r="25" spans="1:13" ht="24.75" customHeight="1">
      <c r="A25" s="19" t="s">
        <v>29</v>
      </c>
      <c r="B25" s="51"/>
      <c r="C25" s="51"/>
      <c r="D25" s="48"/>
      <c r="E25" s="51">
        <v>7000000</v>
      </c>
      <c r="F25" s="51">
        <v>1116600</v>
      </c>
      <c r="G25" s="48">
        <f t="shared" si="1"/>
        <v>0.15951428571428572</v>
      </c>
      <c r="H25" s="49">
        <v>3000000</v>
      </c>
      <c r="I25" s="49">
        <v>83400</v>
      </c>
      <c r="J25" s="48">
        <f t="shared" si="2"/>
        <v>2.7799999999999998E-2</v>
      </c>
      <c r="K25" s="8">
        <f t="shared" si="3"/>
        <v>10000000</v>
      </c>
      <c r="L25" s="8">
        <f t="shared" si="3"/>
        <v>1200000</v>
      </c>
      <c r="M25" s="48">
        <f t="shared" si="4"/>
        <v>0.12</v>
      </c>
    </row>
    <row r="26" spans="1:13" ht="22.5" customHeight="1">
      <c r="A26" s="19" t="s">
        <v>30</v>
      </c>
      <c r="B26" s="51"/>
      <c r="C26" s="51"/>
      <c r="D26" s="48"/>
      <c r="E26" s="52"/>
      <c r="F26" s="51"/>
      <c r="G26" s="48"/>
      <c r="H26" s="49">
        <v>185665218</v>
      </c>
      <c r="I26" s="49">
        <v>33729160</v>
      </c>
      <c r="J26" s="48">
        <f t="shared" si="2"/>
        <v>0.18166655210562918</v>
      </c>
      <c r="K26" s="8">
        <f t="shared" si="3"/>
        <v>185665218</v>
      </c>
      <c r="L26" s="8">
        <f t="shared" si="3"/>
        <v>33729160</v>
      </c>
      <c r="M26" s="48">
        <f t="shared" si="4"/>
        <v>0.18166655210562918</v>
      </c>
    </row>
    <row r="27" spans="1:13" ht="24" customHeight="1">
      <c r="A27" s="19" t="s">
        <v>31</v>
      </c>
      <c r="B27" s="51"/>
      <c r="C27" s="51"/>
      <c r="D27" s="48"/>
      <c r="E27" s="54">
        <v>8181500</v>
      </c>
      <c r="F27" s="51">
        <v>3991800</v>
      </c>
      <c r="G27" s="48">
        <f t="shared" si="1"/>
        <v>0.48790564077491905</v>
      </c>
      <c r="H27" s="51">
        <v>1120000</v>
      </c>
      <c r="I27" s="49"/>
      <c r="J27" s="48">
        <f t="shared" si="2"/>
        <v>0</v>
      </c>
      <c r="K27" s="8">
        <f t="shared" si="3"/>
        <v>9301500</v>
      </c>
      <c r="L27" s="8">
        <f t="shared" si="3"/>
        <v>3991800</v>
      </c>
      <c r="M27" s="48">
        <f t="shared" si="4"/>
        <v>0.4291565876471537</v>
      </c>
    </row>
    <row r="28" spans="1:13" ht="24.75" customHeight="1">
      <c r="A28" s="19" t="s">
        <v>32</v>
      </c>
      <c r="B28" s="51"/>
      <c r="C28" s="51"/>
      <c r="D28" s="48"/>
      <c r="E28" s="52"/>
      <c r="F28" s="51"/>
      <c r="G28" s="48"/>
      <c r="H28" s="49">
        <v>1067000</v>
      </c>
      <c r="I28" s="49">
        <v>266751</v>
      </c>
      <c r="J28" s="48">
        <f t="shared" si="2"/>
        <v>0.2500009372071228</v>
      </c>
      <c r="K28" s="8">
        <f t="shared" si="3"/>
        <v>1067000</v>
      </c>
      <c r="L28" s="8">
        <f t="shared" si="3"/>
        <v>266751</v>
      </c>
      <c r="M28" s="48">
        <f t="shared" si="4"/>
        <v>0.2500009372071228</v>
      </c>
    </row>
    <row r="29" spans="1:13" ht="25.5" customHeight="1">
      <c r="A29" s="19" t="s">
        <v>33</v>
      </c>
      <c r="B29" s="51"/>
      <c r="C29" s="51"/>
      <c r="D29" s="48"/>
      <c r="E29" s="52"/>
      <c r="F29" s="51"/>
      <c r="G29" s="48"/>
      <c r="H29" s="51"/>
      <c r="I29" s="49">
        <v>10200</v>
      </c>
      <c r="J29" s="48"/>
      <c r="K29" s="8">
        <f t="shared" si="3"/>
        <v>0</v>
      </c>
      <c r="L29" s="8">
        <f t="shared" si="3"/>
        <v>10200</v>
      </c>
      <c r="M29" s="48"/>
    </row>
    <row r="30" spans="1:13" ht="30" customHeight="1">
      <c r="A30" s="19" t="s">
        <v>34</v>
      </c>
      <c r="B30" s="51"/>
      <c r="C30" s="51"/>
      <c r="D30" s="48"/>
      <c r="E30" s="52"/>
      <c r="F30" s="51"/>
      <c r="G30" s="48"/>
      <c r="H30" s="51"/>
      <c r="I30" s="49"/>
      <c r="J30" s="48"/>
      <c r="K30" s="8">
        <f t="shared" si="3"/>
        <v>0</v>
      </c>
      <c r="L30" s="8">
        <f t="shared" si="3"/>
        <v>0</v>
      </c>
      <c r="M30" s="48"/>
    </row>
    <row r="31" spans="1:13" ht="26.25" customHeight="1">
      <c r="A31" s="19" t="s">
        <v>72</v>
      </c>
      <c r="B31" s="51"/>
      <c r="C31" s="51"/>
      <c r="D31" s="48"/>
      <c r="E31" s="52"/>
      <c r="F31" s="51"/>
      <c r="G31" s="48"/>
      <c r="H31" s="49"/>
      <c r="I31" s="55">
        <v>94309</v>
      </c>
      <c r="J31" s="48"/>
      <c r="K31" s="8">
        <f t="shared" si="3"/>
        <v>0</v>
      </c>
      <c r="L31" s="8">
        <f t="shared" si="3"/>
        <v>94309</v>
      </c>
      <c r="M31" s="48"/>
    </row>
    <row r="32" spans="1:13" ht="26.25" customHeight="1">
      <c r="A32" s="19" t="s">
        <v>35</v>
      </c>
      <c r="B32" s="51"/>
      <c r="C32" s="51"/>
      <c r="D32" s="48"/>
      <c r="E32" s="52"/>
      <c r="F32" s="51">
        <v>9753738</v>
      </c>
      <c r="G32" s="48"/>
      <c r="H32" s="51"/>
      <c r="I32" s="49"/>
      <c r="J32" s="48"/>
      <c r="K32" s="8">
        <f t="shared" si="3"/>
        <v>0</v>
      </c>
      <c r="L32" s="8">
        <f t="shared" si="3"/>
        <v>9753738</v>
      </c>
      <c r="M32" s="48"/>
    </row>
    <row r="33" spans="1:13" ht="26.25" customHeight="1">
      <c r="A33" s="19" t="s">
        <v>36</v>
      </c>
      <c r="B33" s="51"/>
      <c r="C33" s="51"/>
      <c r="D33" s="48"/>
      <c r="E33" s="52"/>
      <c r="F33" s="51"/>
      <c r="G33" s="48"/>
      <c r="H33" s="49">
        <v>10500000</v>
      </c>
      <c r="I33" s="49">
        <v>2853000</v>
      </c>
      <c r="J33" s="48">
        <f t="shared" si="2"/>
        <v>0.27171428571428574</v>
      </c>
      <c r="K33" s="8">
        <f t="shared" si="3"/>
        <v>10500000</v>
      </c>
      <c r="L33" s="8">
        <f t="shared" si="3"/>
        <v>2853000</v>
      </c>
      <c r="M33" s="48">
        <f t="shared" si="4"/>
        <v>0.27171428571428574</v>
      </c>
    </row>
    <row r="34" spans="1:13" ht="22.5" customHeight="1">
      <c r="A34" s="19" t="s">
        <v>37</v>
      </c>
      <c r="B34" s="51"/>
      <c r="C34" s="51"/>
      <c r="D34" s="48"/>
      <c r="E34" s="52"/>
      <c r="F34" s="51"/>
      <c r="G34" s="48"/>
      <c r="H34" s="49">
        <v>640000</v>
      </c>
      <c r="I34" s="49"/>
      <c r="J34" s="48">
        <f t="shared" si="2"/>
        <v>0</v>
      </c>
      <c r="K34" s="8">
        <f t="shared" si="3"/>
        <v>640000</v>
      </c>
      <c r="L34" s="8">
        <f t="shared" si="3"/>
        <v>0</v>
      </c>
      <c r="M34" s="48">
        <f t="shared" si="4"/>
        <v>0</v>
      </c>
    </row>
    <row r="35" spans="1:13" ht="22.5" customHeight="1">
      <c r="A35" s="19" t="s">
        <v>38</v>
      </c>
      <c r="B35" s="51"/>
      <c r="C35" s="51"/>
      <c r="D35" s="48"/>
      <c r="E35" s="52"/>
      <c r="F35" s="51"/>
      <c r="G35" s="48"/>
      <c r="H35" s="49">
        <v>360000</v>
      </c>
      <c r="I35" s="49"/>
      <c r="J35" s="48">
        <f t="shared" si="2"/>
        <v>0</v>
      </c>
      <c r="K35" s="8">
        <f t="shared" si="3"/>
        <v>360000</v>
      </c>
      <c r="L35" s="8">
        <f t="shared" si="3"/>
        <v>0</v>
      </c>
      <c r="M35" s="48">
        <f t="shared" si="4"/>
        <v>0</v>
      </c>
    </row>
    <row r="36" spans="1:13" ht="21" customHeight="1">
      <c r="A36" s="21" t="s">
        <v>39</v>
      </c>
      <c r="B36" s="51"/>
      <c r="C36" s="51"/>
      <c r="D36" s="48"/>
      <c r="E36" s="52"/>
      <c r="F36" s="51">
        <v>300000</v>
      </c>
      <c r="G36" s="48"/>
      <c r="H36" s="49">
        <v>3453768</v>
      </c>
      <c r="I36" s="49">
        <v>3667878</v>
      </c>
      <c r="J36" s="48">
        <f t="shared" si="2"/>
        <v>1.0619931622506202</v>
      </c>
      <c r="K36" s="8">
        <f t="shared" si="3"/>
        <v>3453768</v>
      </c>
      <c r="L36" s="8">
        <f t="shared" si="3"/>
        <v>3967878</v>
      </c>
      <c r="M36" s="48">
        <f t="shared" si="4"/>
        <v>1.148854815957528</v>
      </c>
    </row>
    <row r="37" spans="1:13" ht="17.25" customHeight="1">
      <c r="A37" s="19" t="s">
        <v>40</v>
      </c>
      <c r="B37" s="51"/>
      <c r="C37" s="51">
        <v>7000</v>
      </c>
      <c r="D37" s="48"/>
      <c r="E37" s="52"/>
      <c r="F37" s="51"/>
      <c r="G37" s="48"/>
      <c r="H37" s="49">
        <v>3000000</v>
      </c>
      <c r="I37" s="49">
        <v>1317550</v>
      </c>
      <c r="J37" s="48">
        <f t="shared" si="2"/>
        <v>0.43918333333333331</v>
      </c>
      <c r="K37" s="8">
        <f t="shared" si="3"/>
        <v>3000000</v>
      </c>
      <c r="L37" s="8">
        <f t="shared" si="3"/>
        <v>1324550</v>
      </c>
      <c r="M37" s="48">
        <f t="shared" si="4"/>
        <v>0.44151666666666667</v>
      </c>
    </row>
    <row r="38" spans="1:13" ht="22.5" customHeight="1">
      <c r="A38" s="19" t="s">
        <v>41</v>
      </c>
      <c r="B38" s="51"/>
      <c r="C38" s="51"/>
      <c r="D38" s="48"/>
      <c r="E38" s="52"/>
      <c r="F38" s="51"/>
      <c r="G38" s="48"/>
      <c r="H38" s="49">
        <v>38986540</v>
      </c>
      <c r="I38" s="49">
        <v>703860</v>
      </c>
      <c r="J38" s="48">
        <f t="shared" si="2"/>
        <v>1.8053923225810755E-2</v>
      </c>
      <c r="K38" s="8">
        <f t="shared" si="3"/>
        <v>38986540</v>
      </c>
      <c r="L38" s="8">
        <f t="shared" si="3"/>
        <v>703860</v>
      </c>
      <c r="M38" s="48">
        <f t="shared" si="4"/>
        <v>1.8053923225810755E-2</v>
      </c>
    </row>
    <row r="39" spans="1:13" ht="31.5" customHeight="1">
      <c r="A39" s="19" t="s">
        <v>42</v>
      </c>
      <c r="B39" s="51"/>
      <c r="C39" s="51"/>
      <c r="D39" s="48"/>
      <c r="E39" s="52"/>
      <c r="F39" s="51"/>
      <c r="G39" s="48"/>
      <c r="H39" s="49">
        <v>120000</v>
      </c>
      <c r="I39" s="49"/>
      <c r="J39" s="48">
        <f t="shared" si="2"/>
        <v>0</v>
      </c>
      <c r="K39" s="8">
        <f t="shared" si="3"/>
        <v>120000</v>
      </c>
      <c r="L39" s="8">
        <f t="shared" si="3"/>
        <v>0</v>
      </c>
      <c r="M39" s="48">
        <f t="shared" si="4"/>
        <v>0</v>
      </c>
    </row>
    <row r="40" spans="1:13" ht="22.5" customHeight="1">
      <c r="A40" s="19" t="s">
        <v>43</v>
      </c>
      <c r="B40" s="51"/>
      <c r="C40" s="51"/>
      <c r="D40" s="48"/>
      <c r="E40" s="52"/>
      <c r="F40" s="51"/>
      <c r="G40" s="48"/>
      <c r="H40" s="51">
        <v>21000000</v>
      </c>
      <c r="I40" s="49">
        <v>6753044</v>
      </c>
      <c r="J40" s="48">
        <f t="shared" si="2"/>
        <v>0.32157352380952381</v>
      </c>
      <c r="K40" s="8">
        <f t="shared" si="3"/>
        <v>21000000</v>
      </c>
      <c r="L40" s="8">
        <f t="shared" si="3"/>
        <v>6753044</v>
      </c>
      <c r="M40" s="48">
        <f t="shared" si="4"/>
        <v>0.32157352380952381</v>
      </c>
    </row>
    <row r="41" spans="1:13" ht="21.75" customHeight="1">
      <c r="A41" s="19" t="s">
        <v>44</v>
      </c>
      <c r="B41" s="51"/>
      <c r="C41" s="51">
        <v>46448</v>
      </c>
      <c r="D41" s="48"/>
      <c r="E41" s="52"/>
      <c r="F41" s="51"/>
      <c r="G41" s="48"/>
      <c r="H41" s="51">
        <v>45300000</v>
      </c>
      <c r="I41" s="49">
        <v>13940287</v>
      </c>
      <c r="J41" s="48">
        <f t="shared" si="2"/>
        <v>0.30773260485651216</v>
      </c>
      <c r="K41" s="8">
        <f t="shared" si="3"/>
        <v>45300000</v>
      </c>
      <c r="L41" s="8">
        <f t="shared" si="3"/>
        <v>13986735</v>
      </c>
      <c r="M41" s="48">
        <f t="shared" si="4"/>
        <v>0.30875794701986753</v>
      </c>
    </row>
    <row r="42" spans="1:13" ht="32.25" customHeight="1">
      <c r="A42" s="19" t="s">
        <v>45</v>
      </c>
      <c r="B42" s="51"/>
      <c r="C42" s="51">
        <v>100000</v>
      </c>
      <c r="D42" s="48"/>
      <c r="E42" s="52"/>
      <c r="F42" s="51"/>
      <c r="G42" s="48"/>
      <c r="H42" s="49">
        <v>2100000</v>
      </c>
      <c r="I42" s="49">
        <v>80000</v>
      </c>
      <c r="J42" s="48">
        <f t="shared" si="2"/>
        <v>3.8095238095238099E-2</v>
      </c>
      <c r="K42" s="8">
        <f t="shared" si="3"/>
        <v>2100000</v>
      </c>
      <c r="L42" s="8">
        <f t="shared" si="3"/>
        <v>180000</v>
      </c>
      <c r="M42" s="48">
        <f t="shared" si="4"/>
        <v>8.5714285714285715E-2</v>
      </c>
    </row>
    <row r="43" spans="1:13" ht="18.75" customHeight="1">
      <c r="A43" s="19" t="s">
        <v>46</v>
      </c>
      <c r="B43" s="51"/>
      <c r="C43" s="51"/>
      <c r="D43" s="48"/>
      <c r="E43" s="52"/>
      <c r="F43" s="51"/>
      <c r="G43" s="48"/>
      <c r="H43" s="51">
        <v>80000000</v>
      </c>
      <c r="I43" s="49">
        <v>81000000</v>
      </c>
      <c r="J43" s="48">
        <f t="shared" si="2"/>
        <v>1.0125</v>
      </c>
      <c r="K43" s="8">
        <f t="shared" si="3"/>
        <v>80000000</v>
      </c>
      <c r="L43" s="8">
        <f t="shared" si="3"/>
        <v>81000000</v>
      </c>
      <c r="M43" s="48">
        <f t="shared" si="4"/>
        <v>1.0125</v>
      </c>
    </row>
    <row r="44" spans="1:13" ht="18.75" customHeight="1">
      <c r="A44" s="19" t="s">
        <v>47</v>
      </c>
      <c r="B44" s="51"/>
      <c r="C44" s="51"/>
      <c r="D44" s="48"/>
      <c r="E44" s="52"/>
      <c r="F44" s="51"/>
      <c r="G44" s="48"/>
      <c r="H44" s="51">
        <v>5000000</v>
      </c>
      <c r="I44" s="49"/>
      <c r="J44" s="48">
        <f t="shared" si="2"/>
        <v>0</v>
      </c>
      <c r="K44" s="8">
        <f t="shared" si="3"/>
        <v>5000000</v>
      </c>
      <c r="L44" s="8">
        <f t="shared" si="3"/>
        <v>0</v>
      </c>
      <c r="M44" s="48">
        <f t="shared" si="4"/>
        <v>0</v>
      </c>
    </row>
    <row r="45" spans="1:13" ht="21" customHeight="1">
      <c r="A45" s="19" t="s">
        <v>48</v>
      </c>
      <c r="B45" s="51"/>
      <c r="C45" s="51"/>
      <c r="D45" s="48"/>
      <c r="E45" s="52"/>
      <c r="F45" s="49"/>
      <c r="G45" s="48"/>
      <c r="H45" s="51"/>
      <c r="I45" s="49"/>
      <c r="J45" s="48"/>
      <c r="K45" s="8">
        <f t="shared" si="3"/>
        <v>0</v>
      </c>
      <c r="L45" s="8">
        <f t="shared" si="3"/>
        <v>0</v>
      </c>
      <c r="M45" s="48"/>
    </row>
    <row r="46" spans="1:13" ht="20.25" customHeight="1">
      <c r="A46" s="19" t="s">
        <v>49</v>
      </c>
      <c r="B46" s="51"/>
      <c r="C46" s="51"/>
      <c r="D46" s="48"/>
      <c r="E46" s="52"/>
      <c r="F46" s="51"/>
      <c r="G46" s="48"/>
      <c r="H46" s="51"/>
      <c r="I46" s="49"/>
      <c r="J46" s="48"/>
      <c r="K46" s="8">
        <f t="shared" si="3"/>
        <v>0</v>
      </c>
      <c r="L46" s="8">
        <f t="shared" si="3"/>
        <v>0</v>
      </c>
      <c r="M46" s="48"/>
    </row>
    <row r="47" spans="1:13" ht="20.25" customHeight="1">
      <c r="A47" s="21" t="s">
        <v>50</v>
      </c>
      <c r="B47" s="51"/>
      <c r="C47" s="51"/>
      <c r="D47" s="48"/>
      <c r="E47" s="52"/>
      <c r="F47" s="51"/>
      <c r="G47" s="48"/>
      <c r="H47" s="51"/>
      <c r="I47" s="49"/>
      <c r="J47" s="48"/>
      <c r="K47" s="8">
        <f t="shared" si="3"/>
        <v>0</v>
      </c>
      <c r="L47" s="8">
        <f t="shared" si="3"/>
        <v>0</v>
      </c>
      <c r="M47" s="48"/>
    </row>
    <row r="48" spans="1:13" ht="18.75" customHeight="1">
      <c r="A48" s="21" t="s">
        <v>51</v>
      </c>
      <c r="B48" s="51"/>
      <c r="C48" s="51"/>
      <c r="D48" s="48"/>
      <c r="E48" s="49">
        <v>9335361</v>
      </c>
      <c r="F48" s="51">
        <v>3600000</v>
      </c>
      <c r="G48" s="48">
        <f t="shared" si="1"/>
        <v>0.38563050748653427</v>
      </c>
      <c r="H48" s="51"/>
      <c r="I48" s="49"/>
      <c r="J48" s="48"/>
      <c r="K48" s="8">
        <f t="shared" si="3"/>
        <v>9335361</v>
      </c>
      <c r="L48" s="8">
        <f t="shared" si="3"/>
        <v>3600000</v>
      </c>
      <c r="M48" s="48">
        <f t="shared" si="4"/>
        <v>0.38563050748653427</v>
      </c>
    </row>
    <row r="49" spans="1:13" ht="17.25" customHeight="1">
      <c r="A49" s="21" t="s">
        <v>52</v>
      </c>
      <c r="B49" s="51"/>
      <c r="C49" s="51"/>
      <c r="D49" s="48"/>
      <c r="E49" s="52"/>
      <c r="F49" s="51"/>
      <c r="G49" s="48"/>
      <c r="H49" s="51"/>
      <c r="I49" s="49"/>
      <c r="J49" s="48"/>
      <c r="K49" s="8">
        <f t="shared" si="3"/>
        <v>0</v>
      </c>
      <c r="L49" s="8">
        <f t="shared" si="3"/>
        <v>0</v>
      </c>
      <c r="M49" s="48"/>
    </row>
    <row r="50" spans="1:13" ht="18.75" customHeight="1">
      <c r="A50" s="19" t="s">
        <v>53</v>
      </c>
      <c r="B50" s="51"/>
      <c r="C50" s="51"/>
      <c r="D50" s="48"/>
      <c r="E50" s="52"/>
      <c r="F50" s="51"/>
      <c r="G50" s="48"/>
      <c r="H50" s="49">
        <v>45607867</v>
      </c>
      <c r="I50" s="51">
        <v>5865000</v>
      </c>
      <c r="J50" s="48">
        <f t="shared" si="2"/>
        <v>0.12859623538193532</v>
      </c>
      <c r="K50" s="8">
        <f t="shared" si="3"/>
        <v>45607867</v>
      </c>
      <c r="L50" s="8">
        <f t="shared" si="3"/>
        <v>5865000</v>
      </c>
      <c r="M50" s="48">
        <f t="shared" si="4"/>
        <v>0.12859623538193532</v>
      </c>
    </row>
    <row r="51" spans="1:13" ht="19.5" customHeight="1">
      <c r="A51" s="19" t="s">
        <v>54</v>
      </c>
      <c r="B51" s="51"/>
      <c r="C51" s="51"/>
      <c r="D51" s="48"/>
      <c r="E51" s="52"/>
      <c r="F51" s="51"/>
      <c r="G51" s="48"/>
      <c r="H51" s="49">
        <v>3230000</v>
      </c>
      <c r="I51" s="51">
        <v>807407</v>
      </c>
      <c r="J51" s="48">
        <f t="shared" si="2"/>
        <v>0.24997120743034057</v>
      </c>
      <c r="K51" s="8">
        <f t="shared" si="3"/>
        <v>3230000</v>
      </c>
      <c r="L51" s="8">
        <f t="shared" si="3"/>
        <v>807407</v>
      </c>
      <c r="M51" s="48">
        <f t="shared" si="4"/>
        <v>0.24997120743034057</v>
      </c>
    </row>
    <row r="52" spans="1:13" ht="30" customHeight="1">
      <c r="A52" s="23" t="s">
        <v>55</v>
      </c>
      <c r="B52" s="51"/>
      <c r="C52" s="51"/>
      <c r="D52" s="48"/>
      <c r="E52" s="52"/>
      <c r="F52" s="51"/>
      <c r="G52" s="48"/>
      <c r="H52" s="51"/>
      <c r="I52" s="49"/>
      <c r="J52" s="48"/>
      <c r="K52" s="8">
        <f t="shared" si="3"/>
        <v>0</v>
      </c>
      <c r="L52" s="8">
        <f t="shared" si="3"/>
        <v>0</v>
      </c>
      <c r="M52" s="48"/>
    </row>
    <row r="53" spans="1:13" ht="23.25" customHeight="1">
      <c r="A53" s="23" t="s">
        <v>56</v>
      </c>
      <c r="B53" s="51">
        <v>59484025</v>
      </c>
      <c r="C53" s="51">
        <v>59484025</v>
      </c>
      <c r="D53" s="48">
        <f t="shared" si="0"/>
        <v>1</v>
      </c>
      <c r="E53" s="52"/>
      <c r="F53" s="51"/>
      <c r="G53" s="48"/>
      <c r="H53" s="51"/>
      <c r="I53" s="49"/>
      <c r="J53" s="48"/>
      <c r="K53" s="8">
        <f t="shared" si="3"/>
        <v>59484025</v>
      </c>
      <c r="L53" s="8">
        <f t="shared" si="3"/>
        <v>59484025</v>
      </c>
      <c r="M53" s="48">
        <f t="shared" si="4"/>
        <v>1</v>
      </c>
    </row>
    <row r="54" spans="1:13" ht="19.5" customHeight="1">
      <c r="A54" s="19" t="s">
        <v>57</v>
      </c>
      <c r="B54" s="56"/>
      <c r="C54" s="51"/>
      <c r="D54" s="48"/>
      <c r="E54" s="52"/>
      <c r="F54" s="51"/>
      <c r="G54" s="48"/>
      <c r="H54" s="56">
        <v>248773968</v>
      </c>
      <c r="I54" s="56">
        <v>69656710</v>
      </c>
      <c r="J54" s="48">
        <f t="shared" si="2"/>
        <v>0.2799999958194983</v>
      </c>
      <c r="K54" s="8">
        <f t="shared" si="3"/>
        <v>248773968</v>
      </c>
      <c r="L54" s="8">
        <f t="shared" si="3"/>
        <v>69656710</v>
      </c>
      <c r="M54" s="48">
        <f t="shared" si="4"/>
        <v>0.2799999958194983</v>
      </c>
    </row>
    <row r="55" spans="1:13" ht="18.75" customHeight="1">
      <c r="A55" s="19" t="s">
        <v>58</v>
      </c>
      <c r="B55" s="51">
        <v>400000000</v>
      </c>
      <c r="C55" s="51"/>
      <c r="D55" s="48">
        <f t="shared" si="0"/>
        <v>0</v>
      </c>
      <c r="E55" s="52"/>
      <c r="F55" s="51"/>
      <c r="G55" s="48"/>
      <c r="H55" s="52"/>
      <c r="I55" s="49"/>
      <c r="J55" s="48"/>
      <c r="K55" s="8">
        <f t="shared" si="3"/>
        <v>400000000</v>
      </c>
      <c r="L55" s="8">
        <f t="shared" si="3"/>
        <v>0</v>
      </c>
      <c r="M55" s="48">
        <f t="shared" si="4"/>
        <v>0</v>
      </c>
    </row>
    <row r="56" spans="1:13" ht="17.25" customHeight="1">
      <c r="A56" s="19" t="s">
        <v>59</v>
      </c>
      <c r="B56" s="51">
        <v>163000000</v>
      </c>
      <c r="C56" s="51"/>
      <c r="D56" s="48">
        <f t="shared" si="0"/>
        <v>0</v>
      </c>
      <c r="E56" s="52"/>
      <c r="F56" s="51"/>
      <c r="G56" s="48"/>
      <c r="H56" s="51"/>
      <c r="I56" s="49">
        <v>11052163</v>
      </c>
      <c r="J56" s="48"/>
      <c r="K56" s="8">
        <f t="shared" si="3"/>
        <v>163000000</v>
      </c>
      <c r="L56" s="8">
        <f t="shared" si="3"/>
        <v>11052163</v>
      </c>
      <c r="M56" s="48">
        <f t="shared" si="4"/>
        <v>6.7804680981595089E-2</v>
      </c>
    </row>
    <row r="57" spans="1:13" s="27" customFormat="1" ht="22.5" customHeight="1">
      <c r="A57" s="24" t="s">
        <v>60</v>
      </c>
      <c r="B57" s="25">
        <f>SUM(B14:B56)</f>
        <v>4076997157</v>
      </c>
      <c r="C57" s="25">
        <f t="shared" ref="C57:I57" si="6">SUM(C14:C56)</f>
        <v>1282306886</v>
      </c>
      <c r="D57" s="48">
        <f t="shared" si="0"/>
        <v>0.31452238905743246</v>
      </c>
      <c r="E57" s="25">
        <f t="shared" si="6"/>
        <v>34516861</v>
      </c>
      <c r="F57" s="25">
        <f t="shared" si="6"/>
        <v>18762138</v>
      </c>
      <c r="G57" s="48">
        <f t="shared" si="1"/>
        <v>0.54356443362564166</v>
      </c>
      <c r="H57" s="25">
        <f t="shared" si="6"/>
        <v>766248471</v>
      </c>
      <c r="I57" s="25">
        <f t="shared" si="6"/>
        <v>248133961</v>
      </c>
      <c r="J57" s="48">
        <f t="shared" si="2"/>
        <v>0.32382963280327381</v>
      </c>
      <c r="K57" s="26">
        <f t="shared" si="3"/>
        <v>4877762489</v>
      </c>
      <c r="L57" s="25">
        <f>SUM(L14:L56)</f>
        <v>1549202985</v>
      </c>
      <c r="M57" s="48">
        <f t="shared" si="4"/>
        <v>0.31760525209943241</v>
      </c>
    </row>
    <row r="58" spans="1:13" ht="17.25" customHeight="1">
      <c r="A58" s="28" t="s">
        <v>61</v>
      </c>
      <c r="B58" s="20"/>
      <c r="C58" s="20"/>
      <c r="D58" s="48"/>
      <c r="E58" s="14"/>
      <c r="F58" s="20"/>
      <c r="G58" s="48"/>
      <c r="H58" s="20"/>
      <c r="I58" s="8"/>
      <c r="J58" s="48"/>
      <c r="K58" s="8">
        <f t="shared" si="3"/>
        <v>0</v>
      </c>
      <c r="L58" s="8"/>
      <c r="M58" s="48"/>
    </row>
    <row r="59" spans="1:13" ht="31.5" customHeight="1">
      <c r="A59" s="19" t="s">
        <v>62</v>
      </c>
      <c r="B59" s="20">
        <v>2850000</v>
      </c>
      <c r="C59" s="20">
        <v>344592</v>
      </c>
      <c r="D59" s="48">
        <f t="shared" si="0"/>
        <v>0.12090947368421052</v>
      </c>
      <c r="E59" s="20">
        <v>22600608</v>
      </c>
      <c r="F59" s="20">
        <v>4025152</v>
      </c>
      <c r="G59" s="48">
        <f t="shared" si="1"/>
        <v>0.17809927945301293</v>
      </c>
      <c r="H59" s="29">
        <v>399534419</v>
      </c>
      <c r="I59" s="29">
        <v>109012900</v>
      </c>
      <c r="J59" s="48">
        <f t="shared" si="2"/>
        <v>0.27284983424669601</v>
      </c>
      <c r="K59" s="8">
        <f t="shared" si="3"/>
        <v>424985027</v>
      </c>
      <c r="L59" s="29">
        <f t="shared" si="3"/>
        <v>113382644</v>
      </c>
      <c r="M59" s="48">
        <f t="shared" si="4"/>
        <v>0.26679209100700857</v>
      </c>
    </row>
    <row r="60" spans="1:13" ht="30" customHeight="1">
      <c r="A60" s="19" t="s">
        <v>63</v>
      </c>
      <c r="B60" s="22"/>
      <c r="C60" s="22"/>
      <c r="D60" s="48"/>
      <c r="E60" s="14"/>
      <c r="F60" s="20"/>
      <c r="G60" s="48"/>
      <c r="H60" s="22"/>
      <c r="I60" s="8"/>
      <c r="J60" s="48"/>
      <c r="K60" s="8">
        <f t="shared" si="3"/>
        <v>0</v>
      </c>
      <c r="L60" s="8">
        <f t="shared" si="3"/>
        <v>0</v>
      </c>
      <c r="M60" s="48"/>
    </row>
    <row r="61" spans="1:13" s="31" customFormat="1" ht="17.25" customHeight="1">
      <c r="A61" s="19" t="s">
        <v>64</v>
      </c>
      <c r="B61" s="20"/>
      <c r="C61" s="20"/>
      <c r="D61" s="48"/>
      <c r="E61" s="30"/>
      <c r="F61" s="20"/>
      <c r="G61" s="48"/>
      <c r="H61" s="20"/>
      <c r="I61" s="8"/>
      <c r="J61" s="48"/>
      <c r="K61" s="8">
        <f t="shared" si="3"/>
        <v>0</v>
      </c>
      <c r="L61" s="8">
        <f t="shared" si="3"/>
        <v>0</v>
      </c>
      <c r="M61" s="48"/>
    </row>
    <row r="62" spans="1:13" s="31" customFormat="1" ht="17.25" customHeight="1">
      <c r="A62" s="19" t="s">
        <v>65</v>
      </c>
      <c r="B62" s="20"/>
      <c r="C62" s="20"/>
      <c r="D62" s="48"/>
      <c r="E62" s="30"/>
      <c r="F62" s="20"/>
      <c r="G62" s="48"/>
      <c r="H62" s="20"/>
      <c r="I62" s="8"/>
      <c r="J62" s="48"/>
      <c r="K62" s="8">
        <f t="shared" si="3"/>
        <v>0</v>
      </c>
      <c r="L62" s="8">
        <f t="shared" si="3"/>
        <v>0</v>
      </c>
      <c r="M62" s="48"/>
    </row>
    <row r="63" spans="1:13" s="31" customFormat="1" ht="17.25" customHeight="1">
      <c r="A63" s="19" t="s">
        <v>66</v>
      </c>
      <c r="B63" s="20"/>
      <c r="C63" s="20"/>
      <c r="D63" s="48"/>
      <c r="E63" s="30"/>
      <c r="F63" s="20"/>
      <c r="G63" s="48"/>
      <c r="H63" s="20"/>
      <c r="I63" s="8"/>
      <c r="J63" s="48"/>
      <c r="K63" s="8">
        <f t="shared" si="3"/>
        <v>0</v>
      </c>
      <c r="L63" s="8">
        <f t="shared" si="3"/>
        <v>0</v>
      </c>
      <c r="M63" s="48"/>
    </row>
    <row r="64" spans="1:13" s="33" customFormat="1" ht="23.25" customHeight="1">
      <c r="A64" s="24" t="s">
        <v>67</v>
      </c>
      <c r="B64" s="32">
        <f t="shared" ref="B64:L64" si="7">SUM(B59:B63)</f>
        <v>2850000</v>
      </c>
      <c r="C64" s="32">
        <f t="shared" si="7"/>
        <v>344592</v>
      </c>
      <c r="D64" s="48">
        <f t="shared" si="0"/>
        <v>0.12090947368421052</v>
      </c>
      <c r="E64" s="32">
        <f t="shared" si="7"/>
        <v>22600608</v>
      </c>
      <c r="F64" s="32">
        <f t="shared" si="7"/>
        <v>4025152</v>
      </c>
      <c r="G64" s="48">
        <f t="shared" si="1"/>
        <v>0.17809927945301293</v>
      </c>
      <c r="H64" s="32">
        <f t="shared" si="7"/>
        <v>399534419</v>
      </c>
      <c r="I64" s="32">
        <f t="shared" si="7"/>
        <v>109012900</v>
      </c>
      <c r="J64" s="48">
        <f t="shared" si="2"/>
        <v>0.27284983424669601</v>
      </c>
      <c r="K64" s="26">
        <f t="shared" si="3"/>
        <v>424985027</v>
      </c>
      <c r="L64" s="32">
        <f t="shared" si="7"/>
        <v>113382644</v>
      </c>
      <c r="M64" s="48">
        <f t="shared" si="4"/>
        <v>0.26679209100700857</v>
      </c>
    </row>
    <row r="65" spans="1:13" s="31" customFormat="1" ht="19.5" customHeight="1">
      <c r="A65" s="34" t="s">
        <v>68</v>
      </c>
      <c r="B65" s="8">
        <v>39810000</v>
      </c>
      <c r="C65" s="8">
        <v>9161862</v>
      </c>
      <c r="D65" s="48">
        <f t="shared" si="0"/>
        <v>0.230139713639789</v>
      </c>
      <c r="E65" s="8">
        <v>26500000</v>
      </c>
      <c r="F65" s="8">
        <v>0</v>
      </c>
      <c r="G65" s="48">
        <f t="shared" si="1"/>
        <v>0</v>
      </c>
      <c r="H65" s="8"/>
      <c r="I65" s="8"/>
      <c r="J65" s="48"/>
      <c r="K65" s="8">
        <f t="shared" si="3"/>
        <v>66310000</v>
      </c>
      <c r="L65" s="8">
        <f>SUM(C65+F65+I65)</f>
        <v>9161862</v>
      </c>
      <c r="M65" s="48">
        <f t="shared" si="4"/>
        <v>0.13816712411400994</v>
      </c>
    </row>
    <row r="66" spans="1:13" s="31" customFormat="1" ht="21.75" customHeight="1">
      <c r="A66" s="35" t="s">
        <v>69</v>
      </c>
      <c r="B66" s="36">
        <f t="shared" ref="B66:L66" si="8">SUM(B12+B57+B64+B65)</f>
        <v>4639453120</v>
      </c>
      <c r="C66" s="36">
        <f t="shared" si="8"/>
        <v>1412782876</v>
      </c>
      <c r="D66" s="48">
        <f t="shared" si="0"/>
        <v>0.30451495886653124</v>
      </c>
      <c r="E66" s="36">
        <f t="shared" si="8"/>
        <v>739843517</v>
      </c>
      <c r="F66" s="36">
        <f t="shared" si="8"/>
        <v>230047330</v>
      </c>
      <c r="G66" s="48">
        <f t="shared" si="1"/>
        <v>0.31094052284572493</v>
      </c>
      <c r="H66" s="36">
        <f t="shared" si="8"/>
        <v>3201791493</v>
      </c>
      <c r="I66" s="36">
        <f t="shared" si="8"/>
        <v>892537341</v>
      </c>
      <c r="J66" s="48">
        <f t="shared" si="2"/>
        <v>0.27876185658914171</v>
      </c>
      <c r="K66" s="26">
        <f t="shared" si="3"/>
        <v>8581088130</v>
      </c>
      <c r="L66" s="36">
        <f t="shared" si="8"/>
        <v>2535367547</v>
      </c>
      <c r="M66" s="48">
        <f t="shared" si="4"/>
        <v>0.29545991237826852</v>
      </c>
    </row>
    <row r="67" spans="1:13" s="40" customFormat="1" ht="17.25" customHeight="1">
      <c r="A67" s="37" t="s">
        <v>70</v>
      </c>
      <c r="B67" s="38"/>
      <c r="C67" s="38"/>
      <c r="D67" s="48"/>
      <c r="E67" s="39"/>
      <c r="F67" s="38"/>
      <c r="G67" s="48"/>
      <c r="H67" s="38"/>
      <c r="I67" s="38"/>
      <c r="J67" s="48"/>
      <c r="K67" s="8">
        <v>-3201791493</v>
      </c>
      <c r="L67" s="38">
        <f>-SUM(I66)</f>
        <v>-892537341</v>
      </c>
      <c r="M67" s="48">
        <f t="shared" si="4"/>
        <v>0.27876185658914171</v>
      </c>
    </row>
    <row r="68" spans="1:13" s="31" customFormat="1" ht="17.25" customHeight="1">
      <c r="A68" s="35" t="s">
        <v>71</v>
      </c>
      <c r="B68" s="36">
        <f t="shared" ref="B68" si="9">SUM(B66:B67)</f>
        <v>4639453120</v>
      </c>
      <c r="C68" s="36">
        <f t="shared" ref="C68:L68" si="10">SUM(C66:C67)</f>
        <v>1412782876</v>
      </c>
      <c r="D68" s="48">
        <f t="shared" si="0"/>
        <v>0.30451495886653124</v>
      </c>
      <c r="E68" s="36">
        <f t="shared" si="10"/>
        <v>739843517</v>
      </c>
      <c r="F68" s="36">
        <f t="shared" si="10"/>
        <v>230047330</v>
      </c>
      <c r="G68" s="48">
        <f t="shared" si="1"/>
        <v>0.31094052284572493</v>
      </c>
      <c r="H68" s="36">
        <f t="shared" si="10"/>
        <v>3201791493</v>
      </c>
      <c r="I68" s="36">
        <f t="shared" si="10"/>
        <v>892537341</v>
      </c>
      <c r="J68" s="48">
        <f t="shared" si="2"/>
        <v>0.27876185658914171</v>
      </c>
      <c r="K68" s="26">
        <f>SUM(K66:K67)</f>
        <v>5379296637</v>
      </c>
      <c r="L68" s="36">
        <f t="shared" si="10"/>
        <v>1642830206</v>
      </c>
      <c r="M68" s="48">
        <f t="shared" si="4"/>
        <v>0.30539870114249662</v>
      </c>
    </row>
    <row r="69" spans="1:13" s="31" customFormat="1" ht="17.25" customHeight="1">
      <c r="A69" s="41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</row>
    <row r="70" spans="1:13" s="31" customFormat="1" ht="34.5" customHeight="1">
      <c r="A70" s="43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</row>
    <row r="71" spans="1:13" s="31" customFormat="1" ht="17.25" customHeight="1">
      <c r="A71" s="41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</row>
    <row r="72" spans="1:13" s="31" customFormat="1" ht="17.25" customHeight="1">
      <c r="A72" s="41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</row>
    <row r="73" spans="1:13" s="31" customFormat="1" ht="17.25" customHeight="1">
      <c r="A73" s="41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</row>
    <row r="74" spans="1:13" s="31" customFormat="1" ht="17.25" customHeight="1">
      <c r="A74" s="41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</row>
    <row r="75" spans="1:13" s="31" customFormat="1" ht="17.25" customHeight="1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</row>
    <row r="76" spans="1:13" s="31" customFormat="1" ht="17.25" customHeight="1">
      <c r="A76" s="41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</row>
    <row r="77" spans="1:13" s="31" customFormat="1" ht="17.25" customHeight="1">
      <c r="A77" s="41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</row>
    <row r="78" spans="1:13" s="31" customFormat="1" ht="17.25" customHeight="1">
      <c r="A78" s="41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</row>
    <row r="79" spans="1:13" s="31" customFormat="1" ht="17.25" customHeight="1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31" customFormat="1" ht="17.25" customHeight="1">
      <c r="A80" s="41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</row>
    <row r="81" spans="1:13" s="31" customFormat="1" ht="17.25" customHeight="1">
      <c r="A81" s="41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31" customFormat="1" ht="17.25" customHeight="1">
      <c r="A82" s="41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</row>
    <row r="83" spans="1:13" s="31" customFormat="1" ht="17.25" customHeight="1">
      <c r="A83" s="41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</row>
    <row r="84" spans="1:13" s="31" customFormat="1" ht="17.25" customHeight="1">
      <c r="A84" s="41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</row>
    <row r="85" spans="1:13" s="31" customFormat="1" ht="17.25" customHeight="1">
      <c r="A85" s="41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</row>
    <row r="86" spans="1:13" s="31" customFormat="1" ht="17.25" customHeight="1">
      <c r="A86" s="4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31" customFormat="1" ht="17.25" customHeight="1">
      <c r="A87" s="41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</row>
    <row r="88" spans="1:13" s="31" customFormat="1" ht="17.25" customHeight="1">
      <c r="A88" s="41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89" spans="1:13" s="31" customFormat="1" ht="17.25" customHeight="1">
      <c r="A89" s="41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</row>
    <row r="90" spans="1:13" s="31" customFormat="1" ht="17.25" customHeight="1">
      <c r="A90" s="41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</row>
    <row r="91" spans="1:13" s="31" customFormat="1" ht="17.25" customHeight="1">
      <c r="A91" s="41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</row>
    <row r="92" spans="1:13" s="31" customFormat="1" ht="17.25" customHeight="1">
      <c r="A92" s="41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</row>
    <row r="93" spans="1:13" s="31" customFormat="1" ht="17.25" customHeight="1">
      <c r="A93" s="41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</row>
    <row r="94" spans="1:13" s="31" customFormat="1" ht="17.25" customHeight="1">
      <c r="A94" s="41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</row>
    <row r="95" spans="1:13" s="31" customFormat="1" ht="17.25" customHeight="1">
      <c r="A95" s="41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</row>
    <row r="96" spans="1:13" s="31" customFormat="1" ht="17.25" customHeight="1">
      <c r="A96" s="41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</row>
    <row r="97" spans="1:13" s="31" customFormat="1" ht="17.25" customHeight="1">
      <c r="A97" s="41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</row>
    <row r="98" spans="1:13" s="31" customFormat="1" ht="17.25" customHeight="1">
      <c r="A98" s="41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</row>
    <row r="99" spans="1:13" s="31" customFormat="1" ht="17.25" customHeight="1">
      <c r="A99" s="4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</row>
    <row r="100" spans="1:13" s="31" customFormat="1" ht="17.25" customHeight="1">
      <c r="A100" s="41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</row>
    <row r="101" spans="1:13" s="31" customFormat="1" ht="17.25" customHeight="1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</row>
    <row r="102" spans="1:13" s="31" customFormat="1" ht="17.25" customHeight="1">
      <c r="A102" s="41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</row>
    <row r="103" spans="1:13" s="31" customFormat="1" ht="17.25" customHeight="1">
      <c r="A103" s="41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</row>
    <row r="104" spans="1:13" s="31" customFormat="1" ht="17.25" customHeight="1">
      <c r="A104" s="41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</row>
    <row r="105" spans="1:13" s="31" customFormat="1" ht="17.25" customHeight="1">
      <c r="A105" s="41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</row>
    <row r="106" spans="1:13" s="31" customFormat="1" ht="17.25" customHeight="1">
      <c r="A106" s="41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</row>
    <row r="107" spans="1:13" s="31" customFormat="1" ht="17.25" customHeight="1">
      <c r="A107" s="4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</row>
    <row r="108" spans="1:13" s="31" customFormat="1" ht="17.25" customHeight="1">
      <c r="A108" s="41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</row>
    <row r="109" spans="1:13" s="31" customFormat="1" ht="17.25" customHeight="1">
      <c r="A109" s="41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</row>
    <row r="110" spans="1:13" s="31" customFormat="1" ht="17.25" customHeight="1">
      <c r="A110" s="41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</row>
    <row r="111" spans="1:13" s="31" customFormat="1" ht="17.25" customHeight="1">
      <c r="A111" s="4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</row>
    <row r="112" spans="1:13" s="31" customFormat="1" ht="17.25" customHeight="1">
      <c r="A112" s="41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</row>
    <row r="113" spans="1:13" s="31" customFormat="1" ht="17.25" customHeight="1">
      <c r="A113" s="41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</row>
    <row r="114" spans="1:13" s="31" customFormat="1" ht="17.25" customHeight="1">
      <c r="A114" s="41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</row>
    <row r="115" spans="1:13" s="31" customFormat="1" ht="17.25" customHeight="1">
      <c r="A115" s="41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</row>
    <row r="116" spans="1:13" s="31" customFormat="1" ht="17.25" customHeight="1">
      <c r="A116" s="41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</row>
    <row r="117" spans="1:13" s="31" customFormat="1" ht="17.25" customHeight="1">
      <c r="A117" s="41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</row>
    <row r="118" spans="1:13" s="31" customFormat="1" ht="17.25" customHeight="1">
      <c r="A118" s="41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</row>
    <row r="119" spans="1:13" s="31" customFormat="1" ht="17.25" customHeight="1">
      <c r="A119" s="41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</row>
    <row r="120" spans="1:13" s="31" customFormat="1" ht="17.25" customHeight="1">
      <c r="A120" s="41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</row>
    <row r="121" spans="1:13" s="31" customFormat="1" ht="17.25" customHeight="1">
      <c r="A121" s="41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</row>
    <row r="122" spans="1:13" s="31" customFormat="1" ht="17.25" customHeight="1">
      <c r="A122" s="41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</row>
    <row r="123" spans="1:13" s="31" customFormat="1" ht="17.25" customHeight="1">
      <c r="A123" s="41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</row>
    <row r="124" spans="1:13" s="31" customFormat="1" ht="17.25" customHeight="1">
      <c r="A124" s="41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</row>
    <row r="125" spans="1:13" s="31" customFormat="1" ht="17.25" customHeight="1">
      <c r="A125" s="41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</row>
    <row r="126" spans="1:13" s="31" customFormat="1" ht="17.25" customHeight="1">
      <c r="A126" s="41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</row>
    <row r="127" spans="1:13" s="31" customFormat="1" ht="17.25" customHeight="1">
      <c r="A127" s="41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</row>
    <row r="128" spans="1:13" s="31" customFormat="1" ht="17.25" customHeight="1">
      <c r="A128" s="41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</row>
    <row r="129" spans="1:13" s="31" customFormat="1" ht="17.25" customHeight="1">
      <c r="A129" s="41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</row>
    <row r="130" spans="1:13" s="31" customFormat="1" ht="17.25" customHeight="1">
      <c r="A130" s="41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</row>
    <row r="131" spans="1:13" s="31" customFormat="1" ht="17.25" customHeight="1">
      <c r="A131" s="41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</row>
    <row r="132" spans="1:13" s="31" customFormat="1" ht="17.25" customHeight="1">
      <c r="A132" s="41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</row>
    <row r="133" spans="1:13" s="31" customFormat="1" ht="17.25" customHeight="1">
      <c r="A133" s="41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</row>
    <row r="134" spans="1:13" s="31" customFormat="1" ht="17.25" customHeight="1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</row>
    <row r="135" spans="1:13" s="31" customFormat="1" ht="17.25" customHeight="1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</row>
    <row r="136" spans="1:13" s="31" customFormat="1" ht="17.25" customHeight="1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</row>
    <row r="137" spans="1:13" s="31" customFormat="1" ht="17.25" customHeight="1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</row>
    <row r="138" spans="1:13" s="31" customFormat="1" ht="17.25" customHeight="1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</row>
    <row r="139" spans="1:13" s="31" customFormat="1" ht="17.25" customHeight="1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</row>
    <row r="140" spans="1:13" s="31" customFormat="1" ht="17.25" customHeight="1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</row>
    <row r="141" spans="1:13" s="31" customFormat="1" ht="17.25" customHeight="1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</row>
    <row r="142" spans="1:13" s="31" customFormat="1" ht="17.25" customHeight="1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</row>
    <row r="143" spans="1:13" s="31" customFormat="1" ht="17.25" customHeight="1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</row>
    <row r="144" spans="1:13" s="31" customFormat="1" ht="17.25" customHeight="1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</row>
    <row r="145" spans="2:13" s="31" customFormat="1" ht="17.25" customHeight="1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</row>
    <row r="146" spans="2:13" s="31" customFormat="1" ht="17.25" customHeight="1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</row>
    <row r="147" spans="2:13" s="31" customFormat="1" ht="17.25" customHeight="1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</row>
    <row r="148" spans="2:13" s="31" customFormat="1" ht="17.25" customHeight="1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</row>
    <row r="149" spans="2:13" s="31" customFormat="1" ht="17.25" customHeight="1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</row>
    <row r="150" spans="2:13" s="31" customFormat="1" ht="17.25" customHeight="1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</row>
    <row r="151" spans="2:13" s="31" customFormat="1" ht="17.25" customHeight="1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</row>
    <row r="152" spans="2:13" s="31" customFormat="1" ht="17.25" customHeight="1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</row>
    <row r="153" spans="2:13" s="31" customFormat="1" ht="17.25" customHeight="1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</row>
    <row r="154" spans="2:13" s="31" customFormat="1" ht="17.25" customHeight="1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</row>
    <row r="155" spans="2:13" s="31" customFormat="1" ht="17.25" customHeight="1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</row>
    <row r="156" spans="2:13" s="31" customFormat="1" ht="17.25" customHeight="1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</row>
    <row r="157" spans="2:13" s="31" customFormat="1" ht="17.25" customHeight="1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</row>
    <row r="158" spans="2:13" s="31" customFormat="1" ht="17.25" customHeight="1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</row>
    <row r="159" spans="2:13" s="31" customFormat="1" ht="17.25" customHeight="1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</row>
    <row r="160" spans="2:13" s="31" customFormat="1" ht="17.25" customHeight="1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</row>
    <row r="161" spans="2:13" s="31" customFormat="1" ht="17.25" customHeight="1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</row>
    <row r="162" spans="2:13" s="31" customFormat="1" ht="17.25" customHeight="1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</row>
    <row r="163" spans="2:13" s="31" customFormat="1" ht="17.25" customHeight="1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</row>
    <row r="164" spans="2:13" s="31" customFormat="1" ht="17.25" customHeight="1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</row>
    <row r="165" spans="2:13" s="31" customFormat="1" ht="17.25" customHeight="1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</row>
    <row r="166" spans="2:13" s="31" customFormat="1" ht="17.25" customHeight="1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</row>
    <row r="167" spans="2:13" s="31" customFormat="1" ht="17.25" customHeight="1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</row>
    <row r="168" spans="2:13" s="31" customFormat="1" ht="17.25" customHeight="1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</row>
    <row r="169" spans="2:13" s="31" customFormat="1" ht="17.25" customHeight="1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</row>
    <row r="170" spans="2:13" s="31" customFormat="1" ht="17.25" customHeight="1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</row>
    <row r="171" spans="2:13" s="31" customFormat="1" ht="17.25" customHeight="1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</row>
    <row r="172" spans="2:13" s="31" customFormat="1" ht="17.25" customHeight="1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</row>
    <row r="173" spans="2:13" s="31" customFormat="1" ht="17.25" customHeight="1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</row>
    <row r="174" spans="2:13" s="31" customFormat="1" ht="17.25" customHeight="1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</row>
    <row r="175" spans="2:13" s="31" customFormat="1" ht="17.25" customHeight="1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</row>
    <row r="176" spans="2:13" s="31" customFormat="1" ht="17.25" customHeight="1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</row>
    <row r="177" spans="2:13" s="31" customFormat="1" ht="17.25" customHeight="1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</row>
    <row r="178" spans="2:13" s="31" customFormat="1" ht="17.25" customHeight="1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</row>
  </sheetData>
  <mergeCells count="4">
    <mergeCell ref="B1:D1"/>
    <mergeCell ref="E1:G1"/>
    <mergeCell ref="H1:J1"/>
    <mergeCell ref="K1:M1"/>
  </mergeCells>
  <printOptions horizontalCentered="1"/>
  <pageMargins left="0.19685039370078741" right="0.19685039370078741" top="0.71610169491525422" bottom="0.31496062992125984" header="0.15748031496062992" footer="0.15748031496062992"/>
  <pageSetup paperSize="8" scale="52" orientation="landscape" r:id="rId1"/>
  <headerFooter alignWithMargins="0">
    <oddHeader>&amp;C&amp;"Arial CE,Félkövér"&amp;12
 Kimutatás az önkormányzati költségvetési szervek
 2023. évi tervszámairól és I. n.éves teljesítési adatairól
&amp;"Arial CE,Normál"&amp;10
&amp;"Arial CE,Félkövér"&amp;15Bevétel&amp;R
A Pü/17-2/2023. sz.  előterjesztés 12. melléklete
Adatok Ft-ban</oddHeader>
    <oddFooter>&amp;L&amp;"Arial CE,Dőlt"&amp;8&amp;Z&amp;F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Q529"/>
  <sheetViews>
    <sheetView view="pageLayout" zoomScaleSheetLayoutView="64" workbookViewId="0">
      <selection activeCell="B3" sqref="B3"/>
    </sheetView>
  </sheetViews>
  <sheetFormatPr defaultColWidth="13.140625" defaultRowHeight="12.75"/>
  <cols>
    <col min="1" max="1" width="46.7109375" style="75" customWidth="1"/>
    <col min="2" max="2" width="15.85546875" style="75" customWidth="1"/>
    <col min="3" max="3" width="14.140625" style="75" customWidth="1"/>
    <col min="4" max="4" width="10.85546875" style="75" customWidth="1"/>
    <col min="5" max="5" width="14.7109375" style="75" customWidth="1"/>
    <col min="6" max="6" width="13.42578125" style="75" customWidth="1"/>
    <col min="7" max="7" width="10.5703125" style="75" customWidth="1"/>
    <col min="8" max="8" width="14.28515625" style="75" customWidth="1"/>
    <col min="9" max="9" width="12.85546875" style="75" customWidth="1"/>
    <col min="10" max="10" width="12.42578125" style="75" customWidth="1"/>
    <col min="11" max="12" width="12.85546875" style="75" customWidth="1"/>
    <col min="13" max="13" width="10.85546875" style="75" customWidth="1"/>
    <col min="14" max="14" width="14.85546875" style="75" customWidth="1"/>
    <col min="15" max="15" width="14.42578125" style="75" customWidth="1"/>
    <col min="16" max="16" width="13.85546875" style="75" customWidth="1"/>
    <col min="17" max="17" width="15.42578125" style="75" customWidth="1"/>
    <col min="18" max="18" width="15.28515625" style="75" customWidth="1"/>
    <col min="19" max="19" width="13.7109375" style="75" customWidth="1"/>
    <col min="20" max="20" width="19.140625" style="75" customWidth="1"/>
    <col min="21" max="21" width="21.5703125" style="75" customWidth="1"/>
    <col min="22" max="22" width="13.85546875" style="75" customWidth="1"/>
    <col min="23" max="16384" width="13.140625" style="75"/>
  </cols>
  <sheetData>
    <row r="1" spans="1:43" s="59" customFormat="1" ht="15.95" customHeight="1">
      <c r="A1" s="96" t="s">
        <v>0</v>
      </c>
      <c r="B1" s="94" t="s">
        <v>73</v>
      </c>
      <c r="C1" s="97"/>
      <c r="D1" s="97"/>
      <c r="E1" s="94" t="s">
        <v>74</v>
      </c>
      <c r="F1" s="97"/>
      <c r="G1" s="97"/>
      <c r="H1" s="94" t="s">
        <v>75</v>
      </c>
      <c r="I1" s="95"/>
      <c r="J1" s="95"/>
      <c r="K1" s="94" t="s">
        <v>76</v>
      </c>
      <c r="L1" s="95"/>
      <c r="M1" s="95"/>
      <c r="N1" s="94" t="s">
        <v>77</v>
      </c>
      <c r="O1" s="95"/>
      <c r="P1" s="95"/>
      <c r="Q1" s="94" t="s">
        <v>78</v>
      </c>
      <c r="R1" s="95"/>
      <c r="S1" s="95"/>
      <c r="T1" s="94" t="s">
        <v>79</v>
      </c>
      <c r="U1" s="95"/>
      <c r="V1" s="95"/>
      <c r="W1" s="57"/>
      <c r="X1" s="57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</row>
    <row r="2" spans="1:43" s="59" customFormat="1" ht="30" customHeight="1">
      <c r="A2" s="96"/>
      <c r="B2" s="60" t="s">
        <v>80</v>
      </c>
      <c r="C2" s="61" t="s">
        <v>6</v>
      </c>
      <c r="D2" s="61" t="s">
        <v>7</v>
      </c>
      <c r="E2" s="60" t="s">
        <v>81</v>
      </c>
      <c r="F2" s="61" t="s">
        <v>6</v>
      </c>
      <c r="G2" s="61" t="s">
        <v>7</v>
      </c>
      <c r="H2" s="60" t="s">
        <v>80</v>
      </c>
      <c r="I2" s="61" t="s">
        <v>6</v>
      </c>
      <c r="J2" s="61" t="s">
        <v>7</v>
      </c>
      <c r="K2" s="60" t="s">
        <v>82</v>
      </c>
      <c r="L2" s="61" t="s">
        <v>6</v>
      </c>
      <c r="M2" s="61" t="s">
        <v>7</v>
      </c>
      <c r="N2" s="60" t="s">
        <v>80</v>
      </c>
      <c r="O2" s="61" t="s">
        <v>6</v>
      </c>
      <c r="P2" s="61" t="s">
        <v>7</v>
      </c>
      <c r="Q2" s="62" t="s">
        <v>80</v>
      </c>
      <c r="R2" s="61" t="s">
        <v>83</v>
      </c>
      <c r="S2" s="61" t="s">
        <v>7</v>
      </c>
      <c r="T2" s="60" t="s">
        <v>84</v>
      </c>
      <c r="U2" s="61" t="s">
        <v>6</v>
      </c>
      <c r="V2" s="61" t="s">
        <v>7</v>
      </c>
      <c r="W2" s="57"/>
      <c r="X2" s="57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</row>
    <row r="3" spans="1:43" s="64" customFormat="1" ht="15.95" customHeight="1">
      <c r="A3" s="63">
        <v>1</v>
      </c>
      <c r="B3" s="63">
        <v>2</v>
      </c>
      <c r="C3" s="63">
        <v>3</v>
      </c>
      <c r="D3" s="63">
        <v>4</v>
      </c>
      <c r="E3" s="63">
        <v>5</v>
      </c>
      <c r="F3" s="63">
        <v>6</v>
      </c>
      <c r="G3" s="63">
        <v>7</v>
      </c>
      <c r="H3" s="63">
        <v>8</v>
      </c>
      <c r="I3" s="63">
        <v>9</v>
      </c>
      <c r="J3" s="63">
        <v>10</v>
      </c>
      <c r="K3" s="63">
        <v>11</v>
      </c>
      <c r="L3" s="63">
        <v>12</v>
      </c>
      <c r="M3" s="63">
        <v>13</v>
      </c>
      <c r="N3" s="63">
        <v>14</v>
      </c>
      <c r="O3" s="63">
        <v>15</v>
      </c>
      <c r="P3" s="63">
        <v>16</v>
      </c>
      <c r="Q3" s="63">
        <v>17</v>
      </c>
      <c r="R3" s="63">
        <v>18</v>
      </c>
      <c r="S3" s="63">
        <v>19</v>
      </c>
      <c r="T3" s="63">
        <v>26</v>
      </c>
      <c r="U3" s="63">
        <v>27</v>
      </c>
      <c r="V3" s="63">
        <v>28</v>
      </c>
    </row>
    <row r="4" spans="1:43" s="72" customFormat="1" ht="15.95" customHeight="1">
      <c r="A4" s="65" t="s">
        <v>85</v>
      </c>
      <c r="B4" s="66">
        <v>175635978</v>
      </c>
      <c r="C4" s="66">
        <v>42291170</v>
      </c>
      <c r="D4" s="67">
        <f>SUM(C4/B4)</f>
        <v>0.24078876367802046</v>
      </c>
      <c r="E4" s="66">
        <v>22832706</v>
      </c>
      <c r="F4" s="66">
        <v>5466391</v>
      </c>
      <c r="G4" s="68">
        <f>SUM(F4/E4)</f>
        <v>0.23941056307561617</v>
      </c>
      <c r="H4" s="66">
        <v>384088000</v>
      </c>
      <c r="I4" s="66">
        <v>83444992</v>
      </c>
      <c r="J4" s="68">
        <f>SUM(I4/H4)</f>
        <v>0.21725487909020849</v>
      </c>
      <c r="K4" s="66"/>
      <c r="L4" s="66"/>
      <c r="M4" s="68"/>
      <c r="N4" s="66"/>
      <c r="O4" s="66"/>
      <c r="P4" s="66"/>
      <c r="Q4" s="69">
        <v>0</v>
      </c>
      <c r="R4" s="66"/>
      <c r="S4" s="66"/>
      <c r="T4" s="70">
        <f t="shared" ref="T4:U11" si="0">SUM(B4+E4+H4+K4+N4+Q4)</f>
        <v>582556684</v>
      </c>
      <c r="U4" s="70">
        <f t="shared" si="0"/>
        <v>131202553</v>
      </c>
      <c r="V4" s="71">
        <f>SUM(U4/T4)</f>
        <v>0.22521851796313783</v>
      </c>
    </row>
    <row r="5" spans="1:43" s="72" customFormat="1" ht="15.95" customHeight="1">
      <c r="A5" s="65" t="s">
        <v>86</v>
      </c>
      <c r="B5" s="66">
        <v>222949895</v>
      </c>
      <c r="C5" s="66">
        <v>52472064</v>
      </c>
      <c r="D5" s="67">
        <f t="shared" ref="D5:D60" si="1">SUM(C5/B5)</f>
        <v>0.2353536161118174</v>
      </c>
      <c r="E5" s="66">
        <v>28983486</v>
      </c>
      <c r="F5" s="66">
        <v>6808600</v>
      </c>
      <c r="G5" s="68">
        <f t="shared" ref="G5:G60" si="2">SUM(F5/E5)</f>
        <v>0.2349130811938909</v>
      </c>
      <c r="H5" s="66">
        <v>171393000</v>
      </c>
      <c r="I5" s="66">
        <v>24077023</v>
      </c>
      <c r="J5" s="68">
        <f t="shared" ref="J5:J60" si="3">SUM(I5/H5)</f>
        <v>0.14047845011173152</v>
      </c>
      <c r="K5" s="66"/>
      <c r="L5" s="66"/>
      <c r="M5" s="68"/>
      <c r="N5" s="66"/>
      <c r="O5" s="66"/>
      <c r="P5" s="66"/>
      <c r="Q5" s="66"/>
      <c r="R5" s="66">
        <v>3006043</v>
      </c>
      <c r="S5" s="66"/>
      <c r="T5" s="70">
        <f t="shared" si="0"/>
        <v>423326381</v>
      </c>
      <c r="U5" s="70">
        <f t="shared" si="0"/>
        <v>86363730</v>
      </c>
      <c r="V5" s="71">
        <f t="shared" ref="V5:V60" si="4">SUM(U5/T5)</f>
        <v>0.20401216148161577</v>
      </c>
    </row>
    <row r="6" spans="1:43" s="72" customFormat="1" ht="15" customHeight="1">
      <c r="A6" s="65" t="s">
        <v>87</v>
      </c>
      <c r="B6" s="66">
        <v>364104896</v>
      </c>
      <c r="C6" s="66">
        <v>90171265</v>
      </c>
      <c r="D6" s="67">
        <f t="shared" si="1"/>
        <v>0.2476518882075126</v>
      </c>
      <c r="E6" s="66">
        <v>47255083</v>
      </c>
      <c r="F6" s="66">
        <v>11808450</v>
      </c>
      <c r="G6" s="68">
        <f t="shared" si="2"/>
        <v>0.24988740364713782</v>
      </c>
      <c r="H6" s="66">
        <v>73004000</v>
      </c>
      <c r="I6" s="66">
        <v>15387418</v>
      </c>
      <c r="J6" s="68">
        <f t="shared" si="3"/>
        <v>0.21077499863021204</v>
      </c>
      <c r="K6" s="66"/>
      <c r="L6" s="66"/>
      <c r="M6" s="68"/>
      <c r="N6" s="66"/>
      <c r="O6" s="66"/>
      <c r="P6" s="66"/>
      <c r="Q6" s="66"/>
      <c r="R6" s="66">
        <v>1168688</v>
      </c>
      <c r="S6" s="66"/>
      <c r="T6" s="70">
        <f t="shared" si="0"/>
        <v>484363979</v>
      </c>
      <c r="U6" s="70">
        <f t="shared" si="0"/>
        <v>118535821</v>
      </c>
      <c r="V6" s="71">
        <f t="shared" si="4"/>
        <v>0.24472468255117708</v>
      </c>
    </row>
    <row r="7" spans="1:43" s="72" customFormat="1" ht="15.95" customHeight="1">
      <c r="A7" s="65" t="s">
        <v>88</v>
      </c>
      <c r="B7" s="66">
        <v>51633443</v>
      </c>
      <c r="C7" s="66">
        <v>12253846</v>
      </c>
      <c r="D7" s="67">
        <f t="shared" si="1"/>
        <v>0.23732382130705482</v>
      </c>
      <c r="E7" s="66">
        <v>6712348</v>
      </c>
      <c r="F7" s="66">
        <v>1610148</v>
      </c>
      <c r="G7" s="68">
        <f t="shared" si="2"/>
        <v>0.23987850451138706</v>
      </c>
      <c r="H7" s="66">
        <v>29643000</v>
      </c>
      <c r="I7" s="66">
        <v>11296202</v>
      </c>
      <c r="J7" s="68">
        <f t="shared" si="3"/>
        <v>0.38107485747056641</v>
      </c>
      <c r="K7" s="66"/>
      <c r="L7" s="66">
        <v>2980000</v>
      </c>
      <c r="M7" s="68"/>
      <c r="N7" s="66"/>
      <c r="O7" s="66"/>
      <c r="P7" s="66"/>
      <c r="Q7" s="66"/>
      <c r="R7" s="66">
        <v>153595</v>
      </c>
      <c r="S7" s="66"/>
      <c r="T7" s="70">
        <f t="shared" si="0"/>
        <v>87988791</v>
      </c>
      <c r="U7" s="70">
        <f t="shared" si="0"/>
        <v>28293791</v>
      </c>
      <c r="V7" s="71">
        <f t="shared" si="4"/>
        <v>0.32156131114473435</v>
      </c>
    </row>
    <row r="8" spans="1:43" ht="15.95" customHeight="1">
      <c r="A8" s="73" t="s">
        <v>89</v>
      </c>
      <c r="B8" s="74">
        <v>43717857</v>
      </c>
      <c r="C8" s="74">
        <v>10157222</v>
      </c>
      <c r="D8" s="67">
        <f t="shared" si="1"/>
        <v>0.23233577071264039</v>
      </c>
      <c r="E8" s="74">
        <v>5683321</v>
      </c>
      <c r="F8" s="74">
        <v>1441460</v>
      </c>
      <c r="G8" s="68">
        <f t="shared" si="2"/>
        <v>0.25362987591234071</v>
      </c>
      <c r="H8" s="74">
        <v>59844000</v>
      </c>
      <c r="I8" s="74">
        <v>19216102</v>
      </c>
      <c r="J8" s="68">
        <f t="shared" si="3"/>
        <v>0.32110323507786914</v>
      </c>
      <c r="K8" s="74"/>
      <c r="L8" s="74"/>
      <c r="M8" s="68"/>
      <c r="N8" s="74"/>
      <c r="O8" s="74"/>
      <c r="P8" s="74"/>
      <c r="Q8" s="74"/>
      <c r="R8" s="74">
        <v>16077165</v>
      </c>
      <c r="S8" s="74"/>
      <c r="T8" s="70">
        <f t="shared" si="0"/>
        <v>109245178</v>
      </c>
      <c r="U8" s="70">
        <f t="shared" si="0"/>
        <v>46891949</v>
      </c>
      <c r="V8" s="71">
        <f t="shared" si="4"/>
        <v>0.42923586979738365</v>
      </c>
    </row>
    <row r="9" spans="1:43" ht="15.95" customHeight="1">
      <c r="A9" s="76" t="s">
        <v>13</v>
      </c>
      <c r="B9" s="74">
        <v>11320000</v>
      </c>
      <c r="C9" s="66">
        <v>2664815</v>
      </c>
      <c r="D9" s="67">
        <f t="shared" si="1"/>
        <v>0.23540768551236749</v>
      </c>
      <c r="E9" s="74">
        <v>1320000</v>
      </c>
      <c r="F9" s="66">
        <v>307425</v>
      </c>
      <c r="G9" s="68">
        <f t="shared" si="2"/>
        <v>0.23289772727272728</v>
      </c>
      <c r="H9" s="74">
        <v>12130000</v>
      </c>
      <c r="I9" s="66">
        <v>1015574</v>
      </c>
      <c r="J9" s="68">
        <f t="shared" si="3"/>
        <v>8.372415498763397E-2</v>
      </c>
      <c r="K9" s="74"/>
      <c r="L9" s="66"/>
      <c r="M9" s="68"/>
      <c r="N9" s="74"/>
      <c r="O9" s="66"/>
      <c r="P9" s="66"/>
      <c r="Q9" s="74"/>
      <c r="R9" s="66">
        <v>2249360</v>
      </c>
      <c r="S9" s="66"/>
      <c r="T9" s="70">
        <f t="shared" si="0"/>
        <v>24770000</v>
      </c>
      <c r="U9" s="70">
        <f t="shared" si="0"/>
        <v>6237174</v>
      </c>
      <c r="V9" s="71">
        <f t="shared" si="4"/>
        <v>0.25180355268469923</v>
      </c>
    </row>
    <row r="10" spans="1:43" ht="15.95" customHeight="1">
      <c r="A10" s="76" t="s">
        <v>90</v>
      </c>
      <c r="B10" s="74">
        <v>846707511</v>
      </c>
      <c r="C10" s="74">
        <v>215391776</v>
      </c>
      <c r="D10" s="67">
        <f t="shared" si="1"/>
        <v>0.2543874634413158</v>
      </c>
      <c r="E10" s="74">
        <v>92462805</v>
      </c>
      <c r="F10" s="74">
        <v>23889112</v>
      </c>
      <c r="G10" s="68">
        <f t="shared" si="2"/>
        <v>0.25836456075499764</v>
      </c>
      <c r="H10" s="74">
        <v>274104091</v>
      </c>
      <c r="I10" s="74">
        <v>97225442</v>
      </c>
      <c r="J10" s="68">
        <f t="shared" si="3"/>
        <v>0.35470263010412345</v>
      </c>
      <c r="K10" s="74">
        <v>11996608</v>
      </c>
      <c r="L10" s="74">
        <v>2999152</v>
      </c>
      <c r="M10" s="68">
        <f t="shared" ref="M10:M60" si="5">SUM(L10/K10)</f>
        <v>0.25</v>
      </c>
      <c r="N10" s="74"/>
      <c r="O10" s="74"/>
      <c r="P10" s="74"/>
      <c r="Q10" s="74"/>
      <c r="R10" s="74">
        <v>22500700</v>
      </c>
      <c r="S10" s="74"/>
      <c r="T10" s="70">
        <f t="shared" si="0"/>
        <v>1225271015</v>
      </c>
      <c r="U10" s="70">
        <f t="shared" si="0"/>
        <v>362006182</v>
      </c>
      <c r="V10" s="71">
        <f t="shared" si="4"/>
        <v>0.29544988624414659</v>
      </c>
    </row>
    <row r="11" spans="1:43" ht="27" customHeight="1">
      <c r="A11" s="77" t="s">
        <v>91</v>
      </c>
      <c r="B11" s="74">
        <v>139168031</v>
      </c>
      <c r="C11" s="74">
        <v>39386553</v>
      </c>
      <c r="D11" s="67">
        <f t="shared" si="1"/>
        <v>0.28301437274771818</v>
      </c>
      <c r="E11" s="74">
        <v>17965483</v>
      </c>
      <c r="F11" s="74">
        <v>4999974</v>
      </c>
      <c r="G11" s="68">
        <f t="shared" si="2"/>
        <v>0.27831002372716612</v>
      </c>
      <c r="H11" s="74">
        <v>113271072</v>
      </c>
      <c r="I11" s="74">
        <v>25068153</v>
      </c>
      <c r="J11" s="68">
        <f t="shared" si="3"/>
        <v>0.22131116583764654</v>
      </c>
      <c r="K11" s="74">
        <v>4104000</v>
      </c>
      <c r="L11" s="74">
        <v>1026000</v>
      </c>
      <c r="M11" s="68">
        <f t="shared" si="5"/>
        <v>0.25</v>
      </c>
      <c r="N11" s="74"/>
      <c r="O11" s="74"/>
      <c r="P11" s="74"/>
      <c r="Q11" s="74"/>
      <c r="R11" s="74">
        <v>12413624</v>
      </c>
      <c r="S11" s="74"/>
      <c r="T11" s="70">
        <f t="shared" si="0"/>
        <v>274508586</v>
      </c>
      <c r="U11" s="70">
        <f t="shared" si="0"/>
        <v>82894304</v>
      </c>
      <c r="V11" s="71">
        <f t="shared" si="4"/>
        <v>0.30197344719847852</v>
      </c>
    </row>
    <row r="12" spans="1:43" s="76" customFormat="1" ht="21" customHeight="1">
      <c r="A12" s="76" t="s">
        <v>92</v>
      </c>
      <c r="B12" s="70">
        <f t="shared" ref="B12:U12" si="6">SUM(B4:B11)</f>
        <v>1855237611</v>
      </c>
      <c r="C12" s="70">
        <f t="shared" si="6"/>
        <v>464788711</v>
      </c>
      <c r="D12" s="67">
        <f t="shared" si="1"/>
        <v>0.25052786136082705</v>
      </c>
      <c r="E12" s="70">
        <f t="shared" si="6"/>
        <v>223215232</v>
      </c>
      <c r="F12" s="70">
        <f t="shared" si="6"/>
        <v>56331560</v>
      </c>
      <c r="G12" s="68">
        <f t="shared" si="2"/>
        <v>0.25236431893680089</v>
      </c>
      <c r="H12" s="70">
        <f t="shared" si="6"/>
        <v>1117477163</v>
      </c>
      <c r="I12" s="70">
        <f t="shared" si="6"/>
        <v>276730906</v>
      </c>
      <c r="J12" s="68">
        <f t="shared" si="3"/>
        <v>0.24763898105719051</v>
      </c>
      <c r="K12" s="70">
        <f t="shared" si="6"/>
        <v>16100608</v>
      </c>
      <c r="L12" s="70">
        <f t="shared" si="6"/>
        <v>7005152</v>
      </c>
      <c r="M12" s="68">
        <f t="shared" si="5"/>
        <v>0.43508617811203154</v>
      </c>
      <c r="N12" s="70">
        <f t="shared" si="6"/>
        <v>0</v>
      </c>
      <c r="O12" s="70">
        <f t="shared" si="6"/>
        <v>0</v>
      </c>
      <c r="P12" s="70">
        <f t="shared" si="6"/>
        <v>0</v>
      </c>
      <c r="Q12" s="70">
        <f t="shared" si="6"/>
        <v>0</v>
      </c>
      <c r="R12" s="70">
        <f t="shared" si="6"/>
        <v>57569175</v>
      </c>
      <c r="S12" s="70">
        <f t="shared" si="6"/>
        <v>0</v>
      </c>
      <c r="T12" s="70">
        <f t="shared" si="6"/>
        <v>3212030614</v>
      </c>
      <c r="U12" s="70">
        <f t="shared" si="6"/>
        <v>862425504</v>
      </c>
      <c r="V12" s="71">
        <f t="shared" si="4"/>
        <v>0.26849853181380667</v>
      </c>
    </row>
    <row r="13" spans="1:43" s="76" customFormat="1" ht="24" customHeight="1">
      <c r="A13" s="78" t="s">
        <v>93</v>
      </c>
      <c r="B13" s="70"/>
      <c r="C13" s="70"/>
      <c r="D13" s="67"/>
      <c r="E13" s="70"/>
      <c r="F13" s="70"/>
      <c r="G13" s="68"/>
      <c r="H13" s="70"/>
      <c r="I13" s="70"/>
      <c r="J13" s="68"/>
      <c r="K13" s="70"/>
      <c r="L13" s="70"/>
      <c r="M13" s="68"/>
      <c r="N13" s="70"/>
      <c r="O13" s="70"/>
      <c r="P13" s="70"/>
      <c r="Q13" s="70"/>
      <c r="R13" s="70"/>
      <c r="S13" s="70"/>
      <c r="T13" s="70"/>
      <c r="U13" s="66"/>
      <c r="V13" s="71"/>
    </row>
    <row r="14" spans="1:43" ht="29.25" customHeight="1">
      <c r="A14" s="79" t="s">
        <v>94</v>
      </c>
      <c r="B14" s="80">
        <v>50729300</v>
      </c>
      <c r="C14" s="80">
        <v>11928019</v>
      </c>
      <c r="D14" s="67">
        <f t="shared" si="1"/>
        <v>0.23513076269532598</v>
      </c>
      <c r="E14" s="80">
        <v>6594810</v>
      </c>
      <c r="F14" s="80">
        <v>1367416</v>
      </c>
      <c r="G14" s="68">
        <f t="shared" si="2"/>
        <v>0.20734729279539516</v>
      </c>
      <c r="H14" s="80"/>
      <c r="I14" s="80"/>
      <c r="J14" s="68"/>
      <c r="K14" s="80"/>
      <c r="L14" s="80"/>
      <c r="M14" s="68"/>
      <c r="N14" s="80"/>
      <c r="O14" s="80"/>
      <c r="P14" s="80"/>
      <c r="Q14" s="80"/>
      <c r="R14" s="80"/>
      <c r="S14" s="80"/>
      <c r="T14" s="70">
        <f>SUM(B14+E14+H14+K14+N14+Q14)</f>
        <v>57324110</v>
      </c>
      <c r="U14" s="70">
        <f>SUM(C14+F14+I14+L14+O14+R14)</f>
        <v>13295435</v>
      </c>
      <c r="V14" s="71">
        <f t="shared" si="4"/>
        <v>0.23193443387084423</v>
      </c>
    </row>
    <row r="15" spans="1:43" ht="21.75" customHeight="1">
      <c r="A15" s="81" t="s">
        <v>19</v>
      </c>
      <c r="B15" s="80"/>
      <c r="C15" s="80"/>
      <c r="D15" s="67"/>
      <c r="E15" s="80"/>
      <c r="F15" s="80"/>
      <c r="G15" s="68"/>
      <c r="H15" s="80"/>
      <c r="I15" s="80"/>
      <c r="J15" s="68"/>
      <c r="K15" s="80"/>
      <c r="L15" s="80"/>
      <c r="M15" s="68"/>
      <c r="N15" s="80"/>
      <c r="O15" s="80"/>
      <c r="P15" s="80"/>
      <c r="Q15" s="80"/>
      <c r="R15" s="80"/>
      <c r="S15" s="80"/>
      <c r="T15" s="70">
        <f>SUM(B15+E15+H15+K15+N15+Q15)</f>
        <v>0</v>
      </c>
      <c r="U15" s="66"/>
      <c r="V15" s="71"/>
    </row>
    <row r="16" spans="1:43" ht="26.25" customHeight="1">
      <c r="A16" s="81" t="s">
        <v>95</v>
      </c>
      <c r="B16" s="80"/>
      <c r="C16" s="80"/>
      <c r="D16" s="67"/>
      <c r="E16" s="80"/>
      <c r="F16" s="80"/>
      <c r="G16" s="68"/>
      <c r="H16" s="80">
        <v>127057000</v>
      </c>
      <c r="I16" s="80">
        <v>36015238</v>
      </c>
      <c r="J16" s="68">
        <f t="shared" si="3"/>
        <v>0.28345733017464603</v>
      </c>
      <c r="K16" s="80"/>
      <c r="L16" s="80">
        <v>16553870</v>
      </c>
      <c r="M16" s="68"/>
      <c r="N16" s="80"/>
      <c r="O16" s="80"/>
      <c r="P16" s="80"/>
      <c r="Q16" s="80">
        <v>243000000</v>
      </c>
      <c r="R16" s="80">
        <v>40238379</v>
      </c>
      <c r="S16" s="80"/>
      <c r="T16" s="70">
        <f>SUM(B16+E16+H16+K16+N16+Q16)</f>
        <v>370057000</v>
      </c>
      <c r="U16" s="70">
        <f t="shared" ref="U16:U51" si="7">SUM(C16+F16+I16+L16+O16+R16)</f>
        <v>92807487</v>
      </c>
      <c r="V16" s="71">
        <f t="shared" si="4"/>
        <v>0.25079241035840427</v>
      </c>
    </row>
    <row r="17" spans="1:22" ht="30" customHeight="1">
      <c r="A17" s="81" t="s">
        <v>22</v>
      </c>
      <c r="B17" s="80"/>
      <c r="C17" s="80"/>
      <c r="D17" s="67"/>
      <c r="E17" s="80"/>
      <c r="F17" s="80"/>
      <c r="G17" s="68"/>
      <c r="H17" s="80"/>
      <c r="I17" s="80"/>
      <c r="J17" s="68"/>
      <c r="K17" s="80"/>
      <c r="L17" s="80"/>
      <c r="M17" s="68"/>
      <c r="N17" s="80"/>
      <c r="O17" s="80"/>
      <c r="P17" s="80"/>
      <c r="Q17" s="80"/>
      <c r="R17" s="80"/>
      <c r="S17" s="80"/>
      <c r="T17" s="70">
        <f>SUM(B17+E17+H17+K17+N17+Q17)</f>
        <v>0</v>
      </c>
      <c r="U17" s="70">
        <f t="shared" si="7"/>
        <v>0</v>
      </c>
      <c r="V17" s="71"/>
    </row>
    <row r="18" spans="1:22" ht="25.5" customHeight="1">
      <c r="A18" s="81" t="s">
        <v>96</v>
      </c>
      <c r="B18" s="80"/>
      <c r="C18" s="80"/>
      <c r="D18" s="67"/>
      <c r="E18" s="80"/>
      <c r="F18" s="80"/>
      <c r="G18" s="68"/>
      <c r="H18" s="80"/>
      <c r="I18" s="80"/>
      <c r="J18" s="68"/>
      <c r="K18" s="80"/>
      <c r="L18" s="80"/>
      <c r="M18" s="68"/>
      <c r="N18" s="80"/>
      <c r="O18" s="80"/>
      <c r="P18" s="80"/>
      <c r="Q18" s="80"/>
      <c r="R18" s="80"/>
      <c r="S18" s="80"/>
      <c r="T18" s="66">
        <v>0</v>
      </c>
      <c r="U18" s="70">
        <f t="shared" si="7"/>
        <v>0</v>
      </c>
      <c r="V18" s="71"/>
    </row>
    <row r="19" spans="1:22" ht="23.25" customHeight="1">
      <c r="A19" s="81" t="s">
        <v>97</v>
      </c>
      <c r="B19" s="80"/>
      <c r="C19" s="80">
        <v>7202845</v>
      </c>
      <c r="D19" s="67"/>
      <c r="E19" s="80"/>
      <c r="F19" s="80">
        <v>513578</v>
      </c>
      <c r="G19" s="68"/>
      <c r="H19" s="80"/>
      <c r="I19" s="80"/>
      <c r="J19" s="68"/>
      <c r="K19" s="80"/>
      <c r="L19" s="80"/>
      <c r="M19" s="68"/>
      <c r="N19" s="80"/>
      <c r="O19" s="80"/>
      <c r="P19" s="80"/>
      <c r="Q19" s="80"/>
      <c r="R19" s="80"/>
      <c r="S19" s="80"/>
      <c r="T19" s="70">
        <f t="shared" ref="T19:T51" si="8">SUM(B19+E19+H19+K19+N19+Q19)</f>
        <v>0</v>
      </c>
      <c r="U19" s="70">
        <f t="shared" si="7"/>
        <v>7716423</v>
      </c>
      <c r="V19" s="71"/>
    </row>
    <row r="20" spans="1:22" ht="20.25" customHeight="1">
      <c r="A20" s="81" t="s">
        <v>28</v>
      </c>
      <c r="B20" s="80"/>
      <c r="C20" s="80"/>
      <c r="D20" s="67"/>
      <c r="E20" s="80"/>
      <c r="F20" s="80"/>
      <c r="G20" s="68"/>
      <c r="H20" s="80"/>
      <c r="I20" s="80"/>
      <c r="J20" s="68"/>
      <c r="K20" s="80">
        <v>10000000</v>
      </c>
      <c r="L20" s="80">
        <v>1152670</v>
      </c>
      <c r="M20" s="68">
        <f t="shared" si="5"/>
        <v>0.11526699999999999</v>
      </c>
      <c r="N20" s="80"/>
      <c r="O20" s="80"/>
      <c r="P20" s="80"/>
      <c r="Q20" s="80"/>
      <c r="R20" s="80"/>
      <c r="S20" s="80"/>
      <c r="T20" s="70">
        <f t="shared" si="8"/>
        <v>10000000</v>
      </c>
      <c r="U20" s="70">
        <f t="shared" si="7"/>
        <v>1152670</v>
      </c>
      <c r="V20" s="71">
        <f t="shared" si="4"/>
        <v>0.11526699999999999</v>
      </c>
    </row>
    <row r="21" spans="1:22" ht="20.25" customHeight="1">
      <c r="A21" s="81" t="s">
        <v>29</v>
      </c>
      <c r="B21" s="80"/>
      <c r="C21" s="80"/>
      <c r="D21" s="67"/>
      <c r="E21" s="80"/>
      <c r="F21" s="80"/>
      <c r="G21" s="68"/>
      <c r="H21" s="80"/>
      <c r="I21" s="80"/>
      <c r="J21" s="68"/>
      <c r="K21" s="80"/>
      <c r="L21" s="80"/>
      <c r="M21" s="68"/>
      <c r="N21" s="80"/>
      <c r="O21" s="80"/>
      <c r="P21" s="80"/>
      <c r="Q21" s="80">
        <v>10000000</v>
      </c>
      <c r="R21" s="80">
        <v>1200000</v>
      </c>
      <c r="S21" s="80"/>
      <c r="T21" s="70">
        <f t="shared" si="8"/>
        <v>10000000</v>
      </c>
      <c r="U21" s="70">
        <f t="shared" si="7"/>
        <v>1200000</v>
      </c>
      <c r="V21" s="71">
        <f t="shared" si="4"/>
        <v>0.12</v>
      </c>
    </row>
    <row r="22" spans="1:22" ht="19.5" customHeight="1">
      <c r="A22" s="81" t="s">
        <v>30</v>
      </c>
      <c r="B22" s="80"/>
      <c r="C22" s="80"/>
      <c r="D22" s="67"/>
      <c r="E22" s="80"/>
      <c r="F22" s="80"/>
      <c r="G22" s="68"/>
      <c r="H22" s="80">
        <v>185665218</v>
      </c>
      <c r="I22" s="80">
        <v>33729160</v>
      </c>
      <c r="J22" s="68">
        <f t="shared" si="3"/>
        <v>0.18166655210562918</v>
      </c>
      <c r="K22" s="80"/>
      <c r="L22" s="80"/>
      <c r="M22" s="68"/>
      <c r="N22" s="80"/>
      <c r="O22" s="80"/>
      <c r="P22" s="80"/>
      <c r="Q22" s="80"/>
      <c r="R22" s="80"/>
      <c r="S22" s="80"/>
      <c r="T22" s="70">
        <f t="shared" si="8"/>
        <v>185665218</v>
      </c>
      <c r="U22" s="70">
        <f t="shared" si="7"/>
        <v>33729160</v>
      </c>
      <c r="V22" s="71">
        <f t="shared" si="4"/>
        <v>0.18166655210562918</v>
      </c>
    </row>
    <row r="23" spans="1:22" ht="21" customHeight="1">
      <c r="A23" s="81" t="s">
        <v>98</v>
      </c>
      <c r="B23" s="80">
        <v>2480412</v>
      </c>
      <c r="C23" s="80">
        <v>939759</v>
      </c>
      <c r="D23" s="67">
        <f t="shared" si="1"/>
        <v>0.37887213898336242</v>
      </c>
      <c r="E23" s="80">
        <v>322454</v>
      </c>
      <c r="F23" s="80">
        <v>122168</v>
      </c>
      <c r="G23" s="68">
        <f t="shared" si="2"/>
        <v>0.37886954418304625</v>
      </c>
      <c r="H23" s="80">
        <v>6498634</v>
      </c>
      <c r="I23" s="80">
        <v>2646133</v>
      </c>
      <c r="J23" s="68">
        <f t="shared" si="3"/>
        <v>0.40718295567960899</v>
      </c>
      <c r="K23" s="80"/>
      <c r="L23" s="80"/>
      <c r="M23" s="68"/>
      <c r="N23" s="80"/>
      <c r="O23" s="80"/>
      <c r="P23" s="80"/>
      <c r="Q23" s="80"/>
      <c r="R23" s="80"/>
      <c r="S23" s="80"/>
      <c r="T23" s="70">
        <f t="shared" si="8"/>
        <v>9301500</v>
      </c>
      <c r="U23" s="70">
        <f t="shared" si="7"/>
        <v>3708060</v>
      </c>
      <c r="V23" s="71">
        <f t="shared" si="4"/>
        <v>0.39865183034994356</v>
      </c>
    </row>
    <row r="24" spans="1:22" ht="21.75" customHeight="1">
      <c r="A24" s="81" t="s">
        <v>99</v>
      </c>
      <c r="B24" s="80"/>
      <c r="C24" s="80"/>
      <c r="D24" s="67"/>
      <c r="E24" s="80"/>
      <c r="F24" s="80"/>
      <c r="G24" s="68"/>
      <c r="H24" s="80">
        <v>1067000</v>
      </c>
      <c r="I24" s="80">
        <v>266751</v>
      </c>
      <c r="J24" s="68">
        <f t="shared" si="3"/>
        <v>0.2500009372071228</v>
      </c>
      <c r="K24" s="80"/>
      <c r="L24" s="80"/>
      <c r="M24" s="68"/>
      <c r="N24" s="80"/>
      <c r="O24" s="80"/>
      <c r="P24" s="80"/>
      <c r="Q24" s="80"/>
      <c r="R24" s="80"/>
      <c r="S24" s="80"/>
      <c r="T24" s="70">
        <f t="shared" si="8"/>
        <v>1067000</v>
      </c>
      <c r="U24" s="70">
        <f t="shared" si="7"/>
        <v>266751</v>
      </c>
      <c r="V24" s="71">
        <f t="shared" si="4"/>
        <v>0.2500009372071228</v>
      </c>
    </row>
    <row r="25" spans="1:22" ht="22.5" customHeight="1">
      <c r="A25" s="81" t="s">
        <v>33</v>
      </c>
      <c r="B25" s="80"/>
      <c r="C25" s="80"/>
      <c r="D25" s="67"/>
      <c r="E25" s="80"/>
      <c r="F25" s="80"/>
      <c r="G25" s="68"/>
      <c r="H25" s="80"/>
      <c r="I25" s="80">
        <v>10200</v>
      </c>
      <c r="J25" s="68"/>
      <c r="K25" s="80"/>
      <c r="L25" s="80"/>
      <c r="M25" s="68"/>
      <c r="N25" s="80"/>
      <c r="O25" s="80"/>
      <c r="P25" s="80"/>
      <c r="Q25" s="80"/>
      <c r="R25" s="80"/>
      <c r="S25" s="80"/>
      <c r="T25" s="70">
        <f t="shared" si="8"/>
        <v>0</v>
      </c>
      <c r="U25" s="70">
        <f t="shared" si="7"/>
        <v>10200</v>
      </c>
      <c r="V25" s="71"/>
    </row>
    <row r="26" spans="1:22" ht="25.5" customHeight="1">
      <c r="A26" s="81" t="s">
        <v>100</v>
      </c>
      <c r="B26" s="80"/>
      <c r="C26" s="80"/>
      <c r="D26" s="67"/>
      <c r="E26" s="80"/>
      <c r="F26" s="80"/>
      <c r="G26" s="68"/>
      <c r="H26" s="80"/>
      <c r="I26" s="80">
        <v>94309</v>
      </c>
      <c r="J26" s="68"/>
      <c r="K26" s="80"/>
      <c r="L26" s="80"/>
      <c r="M26" s="68"/>
      <c r="N26" s="80"/>
      <c r="O26" s="80"/>
      <c r="P26" s="80"/>
      <c r="Q26" s="80"/>
      <c r="R26" s="80"/>
      <c r="S26" s="80"/>
      <c r="T26" s="70">
        <f t="shared" si="8"/>
        <v>0</v>
      </c>
      <c r="U26" s="70">
        <f t="shared" si="7"/>
        <v>94309</v>
      </c>
      <c r="V26" s="71"/>
    </row>
    <row r="27" spans="1:22" ht="19.5" customHeight="1">
      <c r="A27" s="81" t="s">
        <v>36</v>
      </c>
      <c r="B27" s="80"/>
      <c r="C27" s="80"/>
      <c r="D27" s="67"/>
      <c r="E27" s="80"/>
      <c r="F27" s="80"/>
      <c r="G27" s="68"/>
      <c r="H27" s="80"/>
      <c r="I27" s="80"/>
      <c r="J27" s="68"/>
      <c r="K27" s="80">
        <v>10500000</v>
      </c>
      <c r="L27" s="80">
        <v>2853000</v>
      </c>
      <c r="M27" s="68">
        <f t="shared" si="5"/>
        <v>0.27171428571428574</v>
      </c>
      <c r="N27" s="80"/>
      <c r="O27" s="80"/>
      <c r="P27" s="80"/>
      <c r="Q27" s="80"/>
      <c r="R27" s="80"/>
      <c r="S27" s="80"/>
      <c r="T27" s="70">
        <f t="shared" si="8"/>
        <v>10500000</v>
      </c>
      <c r="U27" s="70">
        <f t="shared" si="7"/>
        <v>2853000</v>
      </c>
      <c r="V27" s="71">
        <f t="shared" si="4"/>
        <v>0.27171428571428574</v>
      </c>
    </row>
    <row r="28" spans="1:22" ht="18.75" customHeight="1">
      <c r="A28" s="81" t="s">
        <v>101</v>
      </c>
      <c r="B28" s="80"/>
      <c r="C28" s="80"/>
      <c r="D28" s="67"/>
      <c r="E28" s="80"/>
      <c r="F28" s="80"/>
      <c r="G28" s="68"/>
      <c r="H28" s="80">
        <v>640000</v>
      </c>
      <c r="I28" s="80"/>
      <c r="J28" s="68">
        <f t="shared" si="3"/>
        <v>0</v>
      </c>
      <c r="K28" s="80"/>
      <c r="L28" s="80"/>
      <c r="M28" s="68"/>
      <c r="N28" s="80"/>
      <c r="O28" s="80"/>
      <c r="P28" s="80"/>
      <c r="Q28" s="80"/>
      <c r="R28" s="80"/>
      <c r="S28" s="80"/>
      <c r="T28" s="70">
        <f t="shared" si="8"/>
        <v>640000</v>
      </c>
      <c r="U28" s="70">
        <f t="shared" si="7"/>
        <v>0</v>
      </c>
      <c r="V28" s="71">
        <f t="shared" si="4"/>
        <v>0</v>
      </c>
    </row>
    <row r="29" spans="1:22" ht="18.75" customHeight="1">
      <c r="A29" s="81" t="s">
        <v>102</v>
      </c>
      <c r="B29" s="80"/>
      <c r="C29" s="80"/>
      <c r="D29" s="67"/>
      <c r="E29" s="80"/>
      <c r="F29" s="80"/>
      <c r="G29" s="68"/>
      <c r="H29" s="80">
        <v>360000</v>
      </c>
      <c r="I29" s="80"/>
      <c r="J29" s="68">
        <f t="shared" si="3"/>
        <v>0</v>
      </c>
      <c r="K29" s="80"/>
      <c r="L29" s="80"/>
      <c r="M29" s="68"/>
      <c r="N29" s="80"/>
      <c r="O29" s="80"/>
      <c r="P29" s="80"/>
      <c r="Q29" s="80"/>
      <c r="R29" s="80"/>
      <c r="S29" s="80"/>
      <c r="T29" s="70">
        <f t="shared" si="8"/>
        <v>360000</v>
      </c>
      <c r="U29" s="70">
        <f t="shared" si="7"/>
        <v>0</v>
      </c>
      <c r="V29" s="71">
        <f t="shared" si="4"/>
        <v>0</v>
      </c>
    </row>
    <row r="30" spans="1:22" ht="28.5" customHeight="1">
      <c r="A30" s="81" t="s">
        <v>103</v>
      </c>
      <c r="B30" s="80">
        <v>456184</v>
      </c>
      <c r="C30" s="80">
        <v>741162</v>
      </c>
      <c r="D30" s="67">
        <f t="shared" si="1"/>
        <v>1.6246996825842204</v>
      </c>
      <c r="E30" s="80">
        <v>59304</v>
      </c>
      <c r="F30" s="80">
        <v>82823</v>
      </c>
      <c r="G30" s="68">
        <f t="shared" si="2"/>
        <v>1.396583704303251</v>
      </c>
      <c r="H30" s="80">
        <v>2938280</v>
      </c>
      <c r="I30" s="80">
        <v>3143893</v>
      </c>
      <c r="J30" s="68">
        <f t="shared" si="3"/>
        <v>1.0699773336782064</v>
      </c>
      <c r="K30" s="80"/>
      <c r="L30" s="80"/>
      <c r="M30" s="68"/>
      <c r="N30" s="80"/>
      <c r="O30" s="80"/>
      <c r="P30" s="80"/>
      <c r="Q30" s="80"/>
      <c r="R30" s="80"/>
      <c r="S30" s="80"/>
      <c r="T30" s="70">
        <f t="shared" si="8"/>
        <v>3453768</v>
      </c>
      <c r="U30" s="70">
        <f t="shared" si="7"/>
        <v>3967878</v>
      </c>
      <c r="V30" s="71">
        <f t="shared" si="4"/>
        <v>1.148854815957528</v>
      </c>
    </row>
    <row r="31" spans="1:22" ht="18" customHeight="1">
      <c r="A31" s="81" t="s">
        <v>40</v>
      </c>
      <c r="B31" s="80"/>
      <c r="C31" s="80"/>
      <c r="D31" s="67"/>
      <c r="E31" s="80"/>
      <c r="F31" s="80"/>
      <c r="G31" s="68"/>
      <c r="H31" s="80">
        <v>3000000</v>
      </c>
      <c r="I31" s="80">
        <v>1324550</v>
      </c>
      <c r="J31" s="68">
        <f t="shared" si="3"/>
        <v>0.44151666666666667</v>
      </c>
      <c r="K31" s="80"/>
      <c r="L31" s="80"/>
      <c r="M31" s="68"/>
      <c r="N31" s="80"/>
      <c r="O31" s="80"/>
      <c r="P31" s="80"/>
      <c r="Q31" s="80"/>
      <c r="R31" s="80"/>
      <c r="S31" s="80"/>
      <c r="T31" s="70">
        <f t="shared" si="8"/>
        <v>3000000</v>
      </c>
      <c r="U31" s="70">
        <f t="shared" si="7"/>
        <v>1324550</v>
      </c>
      <c r="V31" s="71">
        <f t="shared" si="4"/>
        <v>0.44151666666666667</v>
      </c>
    </row>
    <row r="32" spans="1:22" ht="20.25" customHeight="1">
      <c r="A32" s="81" t="s">
        <v>41</v>
      </c>
      <c r="B32" s="80"/>
      <c r="C32" s="80"/>
      <c r="D32" s="67"/>
      <c r="E32" s="80"/>
      <c r="F32" s="80"/>
      <c r="G32" s="68"/>
      <c r="H32" s="80"/>
      <c r="I32" s="80"/>
      <c r="J32" s="68"/>
      <c r="K32" s="80">
        <v>38986540</v>
      </c>
      <c r="L32" s="80">
        <v>703860</v>
      </c>
      <c r="M32" s="68">
        <f t="shared" si="5"/>
        <v>1.8053923225810755E-2</v>
      </c>
      <c r="N32" s="80"/>
      <c r="O32" s="80"/>
      <c r="P32" s="80"/>
      <c r="Q32" s="80"/>
      <c r="R32" s="80"/>
      <c r="S32" s="80"/>
      <c r="T32" s="70">
        <f t="shared" si="8"/>
        <v>38986540</v>
      </c>
      <c r="U32" s="70">
        <f t="shared" si="7"/>
        <v>703860</v>
      </c>
      <c r="V32" s="71">
        <f t="shared" si="4"/>
        <v>1.8053923225810755E-2</v>
      </c>
    </row>
    <row r="33" spans="1:22" ht="26.25" customHeight="1">
      <c r="A33" s="81" t="s">
        <v>42</v>
      </c>
      <c r="B33" s="80"/>
      <c r="C33" s="80"/>
      <c r="D33" s="67"/>
      <c r="E33" s="80"/>
      <c r="F33" s="80"/>
      <c r="G33" s="68"/>
      <c r="H33" s="80">
        <v>120000</v>
      </c>
      <c r="I33" s="80"/>
      <c r="J33" s="68">
        <f t="shared" si="3"/>
        <v>0</v>
      </c>
      <c r="K33" s="80"/>
      <c r="L33" s="80"/>
      <c r="M33" s="68"/>
      <c r="N33" s="80"/>
      <c r="O33" s="80"/>
      <c r="P33" s="80"/>
      <c r="Q33" s="80"/>
      <c r="R33" s="80"/>
      <c r="S33" s="80"/>
      <c r="T33" s="70">
        <f t="shared" si="8"/>
        <v>120000</v>
      </c>
      <c r="U33" s="70">
        <f t="shared" si="7"/>
        <v>0</v>
      </c>
      <c r="V33" s="71">
        <f t="shared" si="4"/>
        <v>0</v>
      </c>
    </row>
    <row r="34" spans="1:22" ht="21" customHeight="1">
      <c r="A34" s="81" t="s">
        <v>104</v>
      </c>
      <c r="B34" s="80"/>
      <c r="C34" s="80"/>
      <c r="D34" s="67"/>
      <c r="E34" s="80"/>
      <c r="F34" s="80"/>
      <c r="G34" s="68"/>
      <c r="H34" s="80"/>
      <c r="I34" s="80"/>
      <c r="J34" s="68"/>
      <c r="K34" s="80">
        <v>21000000</v>
      </c>
      <c r="L34" s="80">
        <v>6753044</v>
      </c>
      <c r="M34" s="68">
        <f t="shared" si="5"/>
        <v>0.32157352380952381</v>
      </c>
      <c r="N34" s="80"/>
      <c r="O34" s="80"/>
      <c r="P34" s="80"/>
      <c r="Q34" s="80"/>
      <c r="R34" s="80"/>
      <c r="S34" s="80"/>
      <c r="T34" s="70">
        <f t="shared" si="8"/>
        <v>21000000</v>
      </c>
      <c r="U34" s="70">
        <f t="shared" si="7"/>
        <v>6753044</v>
      </c>
      <c r="V34" s="71">
        <f t="shared" si="4"/>
        <v>0.32157352380952381</v>
      </c>
    </row>
    <row r="35" spans="1:22" ht="21" customHeight="1">
      <c r="A35" s="81" t="s">
        <v>105</v>
      </c>
      <c r="B35" s="80"/>
      <c r="C35" s="80"/>
      <c r="D35" s="67"/>
      <c r="E35" s="80"/>
      <c r="F35" s="80"/>
      <c r="G35" s="68"/>
      <c r="H35" s="80"/>
      <c r="I35" s="80"/>
      <c r="J35" s="68"/>
      <c r="K35" s="80"/>
      <c r="L35" s="80"/>
      <c r="M35" s="68"/>
      <c r="N35" s="80"/>
      <c r="O35" s="80"/>
      <c r="P35" s="80"/>
      <c r="Q35" s="80"/>
      <c r="R35" s="80"/>
      <c r="S35" s="80"/>
      <c r="T35" s="70">
        <f t="shared" si="8"/>
        <v>0</v>
      </c>
      <c r="U35" s="70">
        <f t="shared" si="7"/>
        <v>0</v>
      </c>
      <c r="V35" s="71"/>
    </row>
    <row r="36" spans="1:22" ht="20.25" customHeight="1">
      <c r="A36" s="81" t="s">
        <v>106</v>
      </c>
      <c r="B36" s="80"/>
      <c r="C36" s="80"/>
      <c r="D36" s="67"/>
      <c r="E36" s="80"/>
      <c r="F36" s="80"/>
      <c r="G36" s="68"/>
      <c r="H36" s="80"/>
      <c r="I36" s="80"/>
      <c r="J36" s="68"/>
      <c r="K36" s="80"/>
      <c r="L36" s="80"/>
      <c r="M36" s="68"/>
      <c r="N36" s="80"/>
      <c r="O36" s="80"/>
      <c r="P36" s="80"/>
      <c r="Q36" s="80"/>
      <c r="R36" s="80"/>
      <c r="S36" s="80"/>
      <c r="T36" s="70">
        <f t="shared" si="8"/>
        <v>0</v>
      </c>
      <c r="U36" s="70">
        <f t="shared" si="7"/>
        <v>0</v>
      </c>
      <c r="V36" s="71"/>
    </row>
    <row r="37" spans="1:22" ht="27" customHeight="1">
      <c r="A37" s="81" t="s">
        <v>107</v>
      </c>
      <c r="B37" s="80"/>
      <c r="C37" s="80"/>
      <c r="D37" s="67"/>
      <c r="E37" s="80"/>
      <c r="F37" s="80"/>
      <c r="G37" s="68"/>
      <c r="H37" s="80">
        <v>1100000</v>
      </c>
      <c r="I37" s="80"/>
      <c r="J37" s="68">
        <f t="shared" si="3"/>
        <v>0</v>
      </c>
      <c r="K37" s="80">
        <v>1000000</v>
      </c>
      <c r="L37" s="80">
        <v>180000</v>
      </c>
      <c r="M37" s="68">
        <f t="shared" si="5"/>
        <v>0.18</v>
      </c>
      <c r="N37" s="80"/>
      <c r="O37" s="80"/>
      <c r="P37" s="80"/>
      <c r="Q37" s="80"/>
      <c r="R37" s="80"/>
      <c r="S37" s="80"/>
      <c r="T37" s="70">
        <f t="shared" si="8"/>
        <v>2100000</v>
      </c>
      <c r="U37" s="70">
        <f t="shared" si="7"/>
        <v>180000</v>
      </c>
      <c r="V37" s="71">
        <f t="shared" si="4"/>
        <v>8.5714285714285715E-2</v>
      </c>
    </row>
    <row r="38" spans="1:22" ht="18.75" customHeight="1">
      <c r="A38" s="81" t="s">
        <v>108</v>
      </c>
      <c r="B38" s="80"/>
      <c r="C38" s="80"/>
      <c r="D38" s="67"/>
      <c r="E38" s="80"/>
      <c r="F38" s="80"/>
      <c r="G38" s="68"/>
      <c r="H38" s="80"/>
      <c r="I38" s="80"/>
      <c r="J38" s="68"/>
      <c r="K38" s="80"/>
      <c r="L38" s="80"/>
      <c r="M38" s="68"/>
      <c r="N38" s="80"/>
      <c r="O38" s="80"/>
      <c r="P38" s="80"/>
      <c r="Q38" s="80"/>
      <c r="R38" s="80"/>
      <c r="S38" s="80"/>
      <c r="T38" s="70">
        <f t="shared" si="8"/>
        <v>0</v>
      </c>
      <c r="U38" s="70">
        <f t="shared" si="7"/>
        <v>0</v>
      </c>
      <c r="V38" s="71"/>
    </row>
    <row r="39" spans="1:22" ht="25.5" customHeight="1">
      <c r="A39" s="81" t="s">
        <v>109</v>
      </c>
      <c r="B39" s="80"/>
      <c r="C39" s="80"/>
      <c r="D39" s="67"/>
      <c r="E39" s="80"/>
      <c r="F39" s="80"/>
      <c r="G39" s="68"/>
      <c r="H39" s="80"/>
      <c r="I39" s="80"/>
      <c r="J39" s="68"/>
      <c r="K39" s="80"/>
      <c r="L39" s="80"/>
      <c r="M39" s="68"/>
      <c r="N39" s="80"/>
      <c r="O39" s="80"/>
      <c r="P39" s="80"/>
      <c r="Q39" s="80"/>
      <c r="R39" s="80"/>
      <c r="S39" s="80"/>
      <c r="T39" s="70">
        <f t="shared" si="8"/>
        <v>0</v>
      </c>
      <c r="U39" s="70">
        <f t="shared" si="7"/>
        <v>0</v>
      </c>
      <c r="V39" s="71"/>
    </row>
    <row r="40" spans="1:22" ht="21.75" customHeight="1">
      <c r="A40" s="81" t="s">
        <v>110</v>
      </c>
      <c r="B40" s="80"/>
      <c r="C40" s="80"/>
      <c r="D40" s="67"/>
      <c r="E40" s="80"/>
      <c r="F40" s="80"/>
      <c r="G40" s="68"/>
      <c r="H40" s="80"/>
      <c r="I40" s="80"/>
      <c r="J40" s="68"/>
      <c r="K40" s="80"/>
      <c r="L40" s="80"/>
      <c r="M40" s="68"/>
      <c r="N40" s="80"/>
      <c r="O40" s="80"/>
      <c r="P40" s="80"/>
      <c r="Q40" s="80"/>
      <c r="R40" s="80"/>
      <c r="S40" s="80"/>
      <c r="T40" s="70">
        <f t="shared" si="8"/>
        <v>0</v>
      </c>
      <c r="U40" s="70">
        <f t="shared" si="7"/>
        <v>0</v>
      </c>
      <c r="V40" s="71"/>
    </row>
    <row r="41" spans="1:22" ht="26.25" customHeight="1">
      <c r="A41" s="81" t="s">
        <v>111</v>
      </c>
      <c r="B41" s="80"/>
      <c r="C41" s="80"/>
      <c r="D41" s="67"/>
      <c r="E41" s="80"/>
      <c r="F41" s="80"/>
      <c r="G41" s="68"/>
      <c r="H41" s="80"/>
      <c r="I41" s="80">
        <v>2778900</v>
      </c>
      <c r="J41" s="68"/>
      <c r="K41" s="80">
        <v>500000</v>
      </c>
      <c r="L41" s="80">
        <v>375000</v>
      </c>
      <c r="M41" s="68">
        <f t="shared" si="5"/>
        <v>0.75</v>
      </c>
      <c r="N41" s="80">
        <v>44800000</v>
      </c>
      <c r="O41" s="80">
        <v>10832835</v>
      </c>
      <c r="P41" s="80"/>
      <c r="Q41" s="80"/>
      <c r="R41" s="80"/>
      <c r="S41" s="80"/>
      <c r="T41" s="70">
        <f t="shared" si="8"/>
        <v>45300000</v>
      </c>
      <c r="U41" s="70">
        <f t="shared" si="7"/>
        <v>13986735</v>
      </c>
      <c r="V41" s="71">
        <f t="shared" si="4"/>
        <v>0.30875794701986753</v>
      </c>
    </row>
    <row r="42" spans="1:22" ht="20.25" customHeight="1">
      <c r="A42" s="81" t="s">
        <v>46</v>
      </c>
      <c r="B42" s="80"/>
      <c r="C42" s="80"/>
      <c r="D42" s="67"/>
      <c r="E42" s="80"/>
      <c r="F42" s="80"/>
      <c r="G42" s="68"/>
      <c r="H42" s="80"/>
      <c r="I42" s="80"/>
      <c r="J42" s="68"/>
      <c r="K42" s="80">
        <v>80000000</v>
      </c>
      <c r="L42" s="80">
        <v>81000000</v>
      </c>
      <c r="M42" s="68">
        <f t="shared" si="5"/>
        <v>1.0125</v>
      </c>
      <c r="N42" s="80"/>
      <c r="O42" s="80"/>
      <c r="P42" s="80"/>
      <c r="Q42" s="80"/>
      <c r="R42" s="80"/>
      <c r="S42" s="80"/>
      <c r="T42" s="70">
        <f t="shared" si="8"/>
        <v>80000000</v>
      </c>
      <c r="U42" s="70">
        <f t="shared" si="7"/>
        <v>81000000</v>
      </c>
      <c r="V42" s="71">
        <f t="shared" si="4"/>
        <v>1.0125</v>
      </c>
    </row>
    <row r="43" spans="1:22" ht="26.25" customHeight="1">
      <c r="A43" s="81" t="s">
        <v>112</v>
      </c>
      <c r="B43" s="80"/>
      <c r="C43" s="80"/>
      <c r="D43" s="67"/>
      <c r="E43" s="80"/>
      <c r="F43" s="80"/>
      <c r="G43" s="68"/>
      <c r="H43" s="80"/>
      <c r="I43" s="80"/>
      <c r="J43" s="68"/>
      <c r="K43" s="80">
        <v>45607867</v>
      </c>
      <c r="L43" s="80">
        <v>5865000</v>
      </c>
      <c r="M43" s="68">
        <f t="shared" si="5"/>
        <v>0.12859623538193532</v>
      </c>
      <c r="N43" s="80"/>
      <c r="O43" s="80"/>
      <c r="P43" s="80"/>
      <c r="Q43" s="80"/>
      <c r="R43" s="80"/>
      <c r="S43" s="80"/>
      <c r="T43" s="70">
        <f t="shared" si="8"/>
        <v>45607867</v>
      </c>
      <c r="U43" s="70">
        <f t="shared" si="7"/>
        <v>5865000</v>
      </c>
      <c r="V43" s="71">
        <f t="shared" si="4"/>
        <v>0.12859623538193532</v>
      </c>
    </row>
    <row r="44" spans="1:22" ht="23.25" customHeight="1">
      <c r="A44" s="81" t="s">
        <v>47</v>
      </c>
      <c r="B44" s="80"/>
      <c r="C44" s="80"/>
      <c r="D44" s="67"/>
      <c r="E44" s="80"/>
      <c r="F44" s="80"/>
      <c r="G44" s="68"/>
      <c r="H44" s="80"/>
      <c r="I44" s="80"/>
      <c r="J44" s="68"/>
      <c r="K44" s="80">
        <v>5000000</v>
      </c>
      <c r="L44" s="80"/>
      <c r="M44" s="68">
        <f t="shared" si="5"/>
        <v>0</v>
      </c>
      <c r="N44" s="80"/>
      <c r="O44" s="80"/>
      <c r="P44" s="80"/>
      <c r="Q44" s="80"/>
      <c r="R44" s="80"/>
      <c r="S44" s="80"/>
      <c r="T44" s="70">
        <f t="shared" si="8"/>
        <v>5000000</v>
      </c>
      <c r="U44" s="70">
        <f t="shared" si="7"/>
        <v>0</v>
      </c>
      <c r="V44" s="71">
        <f t="shared" si="4"/>
        <v>0</v>
      </c>
    </row>
    <row r="45" spans="1:22" ht="18" customHeight="1">
      <c r="A45" s="81" t="s">
        <v>113</v>
      </c>
      <c r="B45" s="80"/>
      <c r="C45" s="80"/>
      <c r="D45" s="67"/>
      <c r="E45" s="80"/>
      <c r="F45" s="80"/>
      <c r="G45" s="68"/>
      <c r="H45" s="80">
        <v>59484025</v>
      </c>
      <c r="I45" s="80">
        <v>59484025</v>
      </c>
      <c r="J45" s="68">
        <f t="shared" si="3"/>
        <v>1</v>
      </c>
      <c r="K45" s="80"/>
      <c r="L45" s="80"/>
      <c r="M45" s="68"/>
      <c r="N45" s="80"/>
      <c r="O45" s="80"/>
      <c r="P45" s="80"/>
      <c r="Q45" s="80"/>
      <c r="R45" s="80"/>
      <c r="S45" s="80"/>
      <c r="T45" s="70">
        <f t="shared" si="8"/>
        <v>59484025</v>
      </c>
      <c r="U45" s="70">
        <f t="shared" si="7"/>
        <v>59484025</v>
      </c>
      <c r="V45" s="71">
        <f t="shared" si="4"/>
        <v>1</v>
      </c>
    </row>
    <row r="46" spans="1:22" ht="21" customHeight="1">
      <c r="A46" s="81" t="s">
        <v>114</v>
      </c>
      <c r="B46" s="80"/>
      <c r="C46" s="80"/>
      <c r="D46" s="67"/>
      <c r="E46" s="80"/>
      <c r="F46" s="80"/>
      <c r="G46" s="68"/>
      <c r="H46" s="80"/>
      <c r="I46" s="80"/>
      <c r="J46" s="68"/>
      <c r="K46" s="80"/>
      <c r="L46" s="80"/>
      <c r="M46" s="68"/>
      <c r="N46" s="80"/>
      <c r="O46" s="80"/>
      <c r="P46" s="80"/>
      <c r="Q46" s="80"/>
      <c r="R46" s="80"/>
      <c r="S46" s="80"/>
      <c r="T46" s="70">
        <f t="shared" si="8"/>
        <v>0</v>
      </c>
      <c r="U46" s="70">
        <f t="shared" si="7"/>
        <v>0</v>
      </c>
      <c r="V46" s="71"/>
    </row>
    <row r="47" spans="1:22" ht="22.5" customHeight="1">
      <c r="A47" s="81" t="s">
        <v>31</v>
      </c>
      <c r="B47" s="80"/>
      <c r="C47" s="80"/>
      <c r="D47" s="67"/>
      <c r="E47" s="80"/>
      <c r="F47" s="80"/>
      <c r="G47" s="68"/>
      <c r="H47" s="80"/>
      <c r="I47" s="80"/>
      <c r="J47" s="68"/>
      <c r="K47" s="80"/>
      <c r="L47" s="80"/>
      <c r="M47" s="68"/>
      <c r="N47" s="80"/>
      <c r="O47" s="80"/>
      <c r="P47" s="80"/>
      <c r="Q47" s="80"/>
      <c r="R47" s="80"/>
      <c r="S47" s="80"/>
      <c r="T47" s="70">
        <f t="shared" si="8"/>
        <v>0</v>
      </c>
      <c r="U47" s="70">
        <f t="shared" si="7"/>
        <v>0</v>
      </c>
      <c r="V47" s="71"/>
    </row>
    <row r="48" spans="1:22" ht="17.25" customHeight="1">
      <c r="A48" s="81" t="s">
        <v>115</v>
      </c>
      <c r="B48" s="80"/>
      <c r="C48" s="80"/>
      <c r="D48" s="67"/>
      <c r="E48" s="80"/>
      <c r="F48" s="80"/>
      <c r="G48" s="68"/>
      <c r="H48" s="80">
        <v>3230000</v>
      </c>
      <c r="I48" s="80">
        <v>807407</v>
      </c>
      <c r="J48" s="68">
        <f t="shared" si="3"/>
        <v>0.24997120743034057</v>
      </c>
      <c r="K48" s="80"/>
      <c r="L48" s="80"/>
      <c r="M48" s="68"/>
      <c r="N48" s="80"/>
      <c r="O48" s="80"/>
      <c r="P48" s="80"/>
      <c r="Q48" s="80"/>
      <c r="R48" s="80"/>
      <c r="S48" s="80"/>
      <c r="T48" s="70">
        <f t="shared" si="8"/>
        <v>3230000</v>
      </c>
      <c r="U48" s="70">
        <f t="shared" si="7"/>
        <v>807407</v>
      </c>
      <c r="V48" s="71">
        <f t="shared" si="4"/>
        <v>0.24997120743034057</v>
      </c>
    </row>
    <row r="49" spans="1:22" ht="18" customHeight="1">
      <c r="A49" s="81" t="s">
        <v>116</v>
      </c>
      <c r="B49" s="80"/>
      <c r="C49" s="80"/>
      <c r="D49" s="67"/>
      <c r="E49" s="80"/>
      <c r="F49" s="80"/>
      <c r="G49" s="68"/>
      <c r="H49" s="80">
        <v>248773968</v>
      </c>
      <c r="I49" s="80">
        <v>69656710</v>
      </c>
      <c r="J49" s="68">
        <f t="shared" si="3"/>
        <v>0.2799999958194983</v>
      </c>
      <c r="K49" s="80"/>
      <c r="L49" s="80"/>
      <c r="M49" s="68"/>
      <c r="N49" s="80"/>
      <c r="O49" s="80"/>
      <c r="P49" s="80"/>
      <c r="Q49" s="80"/>
      <c r="R49" s="80"/>
      <c r="S49" s="80"/>
      <c r="T49" s="70">
        <f t="shared" si="8"/>
        <v>248773968</v>
      </c>
      <c r="U49" s="70">
        <f t="shared" si="7"/>
        <v>69656710</v>
      </c>
      <c r="V49" s="71">
        <f t="shared" si="4"/>
        <v>0.2799999958194983</v>
      </c>
    </row>
    <row r="50" spans="1:22" ht="15.75" customHeight="1">
      <c r="A50" s="81" t="s">
        <v>117</v>
      </c>
      <c r="B50" s="80"/>
      <c r="C50" s="80"/>
      <c r="D50" s="67"/>
      <c r="E50" s="80"/>
      <c r="F50" s="80"/>
      <c r="G50" s="68"/>
      <c r="H50" s="80">
        <v>28496000</v>
      </c>
      <c r="I50" s="80">
        <v>1926163</v>
      </c>
      <c r="J50" s="68">
        <f t="shared" si="3"/>
        <v>6.7594153565412693E-2</v>
      </c>
      <c r="K50" s="80"/>
      <c r="L50" s="80"/>
      <c r="M50" s="68"/>
      <c r="N50" s="80"/>
      <c r="O50" s="80"/>
      <c r="P50" s="80"/>
      <c r="Q50" s="80">
        <v>36504000</v>
      </c>
      <c r="R50" s="80">
        <v>9126000</v>
      </c>
      <c r="S50" s="80"/>
      <c r="T50" s="70">
        <f t="shared" si="8"/>
        <v>65000000</v>
      </c>
      <c r="U50" s="70">
        <f t="shared" si="7"/>
        <v>11052163</v>
      </c>
      <c r="V50" s="71">
        <f t="shared" si="4"/>
        <v>0.17003327692307693</v>
      </c>
    </row>
    <row r="51" spans="1:22" ht="15.95" customHeight="1">
      <c r="A51" s="81" t="s">
        <v>118</v>
      </c>
      <c r="B51" s="80"/>
      <c r="C51" s="80"/>
      <c r="D51" s="67"/>
      <c r="E51" s="80"/>
      <c r="F51" s="80"/>
      <c r="G51" s="68"/>
      <c r="H51" s="80">
        <v>400000000</v>
      </c>
      <c r="I51" s="80"/>
      <c r="J51" s="68">
        <f t="shared" si="3"/>
        <v>0</v>
      </c>
      <c r="K51" s="80"/>
      <c r="L51" s="80"/>
      <c r="M51" s="68"/>
      <c r="N51" s="80"/>
      <c r="O51" s="80"/>
      <c r="P51" s="80"/>
      <c r="Q51" s="80"/>
      <c r="R51" s="80"/>
      <c r="S51" s="80"/>
      <c r="T51" s="70">
        <f t="shared" si="8"/>
        <v>400000000</v>
      </c>
      <c r="U51" s="70">
        <f t="shared" si="7"/>
        <v>0</v>
      </c>
      <c r="V51" s="71">
        <f t="shared" si="4"/>
        <v>0</v>
      </c>
    </row>
    <row r="52" spans="1:22" s="84" customFormat="1" ht="28.5" customHeight="1">
      <c r="A52" s="82" t="s">
        <v>60</v>
      </c>
      <c r="B52" s="83">
        <f t="shared" ref="B52:U52" si="9">SUM(B13:B51)</f>
        <v>53665896</v>
      </c>
      <c r="C52" s="83">
        <f t="shared" si="9"/>
        <v>20811785</v>
      </c>
      <c r="D52" s="67">
        <f t="shared" si="1"/>
        <v>0.38780280496947261</v>
      </c>
      <c r="E52" s="83">
        <f t="shared" si="9"/>
        <v>6976568</v>
      </c>
      <c r="F52" s="83">
        <f t="shared" si="9"/>
        <v>2085985</v>
      </c>
      <c r="G52" s="68">
        <f t="shared" si="2"/>
        <v>0.29899873404803051</v>
      </c>
      <c r="H52" s="83">
        <f t="shared" si="9"/>
        <v>1068430125</v>
      </c>
      <c r="I52" s="83">
        <f t="shared" si="9"/>
        <v>211883439</v>
      </c>
      <c r="J52" s="68">
        <f t="shared" si="3"/>
        <v>0.19831286486797628</v>
      </c>
      <c r="K52" s="83">
        <f>SUM(K13:K51)</f>
        <v>212594407</v>
      </c>
      <c r="L52" s="83">
        <f>SUM(L13:L51)</f>
        <v>115436444</v>
      </c>
      <c r="M52" s="68">
        <f t="shared" si="5"/>
        <v>0.54298909190023992</v>
      </c>
      <c r="N52" s="83">
        <f t="shared" ref="N52" si="10">SUM(N13:N51)</f>
        <v>44800000</v>
      </c>
      <c r="O52" s="83">
        <f t="shared" si="9"/>
        <v>10832835</v>
      </c>
      <c r="P52" s="83">
        <f t="shared" si="9"/>
        <v>0</v>
      </c>
      <c r="Q52" s="83">
        <f t="shared" si="9"/>
        <v>289504000</v>
      </c>
      <c r="R52" s="83">
        <f t="shared" si="9"/>
        <v>50564379</v>
      </c>
      <c r="S52" s="83">
        <f t="shared" si="9"/>
        <v>0</v>
      </c>
      <c r="T52" s="83">
        <f t="shared" si="9"/>
        <v>1675970996</v>
      </c>
      <c r="U52" s="83">
        <f t="shared" si="9"/>
        <v>411614867</v>
      </c>
      <c r="V52" s="71">
        <f t="shared" si="4"/>
        <v>0.24559784625294315</v>
      </c>
    </row>
    <row r="53" spans="1:22" ht="21.75" customHeight="1">
      <c r="A53" s="85" t="s">
        <v>61</v>
      </c>
      <c r="B53" s="74"/>
      <c r="C53" s="74"/>
      <c r="D53" s="67"/>
      <c r="E53" s="74"/>
      <c r="F53" s="74"/>
      <c r="G53" s="68"/>
      <c r="H53" s="74"/>
      <c r="I53" s="74"/>
      <c r="J53" s="68"/>
      <c r="K53" s="74"/>
      <c r="L53" s="74"/>
      <c r="M53" s="68"/>
      <c r="N53" s="74"/>
      <c r="O53" s="74"/>
      <c r="P53" s="74"/>
      <c r="Q53" s="74"/>
      <c r="R53" s="74"/>
      <c r="S53" s="74"/>
      <c r="T53" s="74">
        <v>0</v>
      </c>
      <c r="U53" s="74">
        <f t="shared" ref="U53:U57" si="11">SUM(C53+F53+I53+L53+O53+R53)</f>
        <v>0</v>
      </c>
      <c r="V53" s="71"/>
    </row>
    <row r="54" spans="1:22" ht="26.25" customHeight="1">
      <c r="A54" s="81" t="s">
        <v>62</v>
      </c>
      <c r="B54" s="74">
        <v>316809621</v>
      </c>
      <c r="C54" s="74">
        <v>76363895</v>
      </c>
      <c r="D54" s="67">
        <f t="shared" si="1"/>
        <v>0.24104032812816628</v>
      </c>
      <c r="E54" s="74">
        <v>40969248</v>
      </c>
      <c r="F54" s="74">
        <v>9857915</v>
      </c>
      <c r="G54" s="68">
        <f t="shared" si="2"/>
        <v>0.24061742602646746</v>
      </c>
      <c r="H54" s="74">
        <v>67016158</v>
      </c>
      <c r="I54" s="74">
        <v>17740638</v>
      </c>
      <c r="J54" s="68">
        <f t="shared" si="3"/>
        <v>0.26472180037536619</v>
      </c>
      <c r="K54" s="74">
        <v>190000</v>
      </c>
      <c r="L54" s="74"/>
      <c r="M54" s="68">
        <f t="shared" si="5"/>
        <v>0</v>
      </c>
      <c r="N54" s="74"/>
      <c r="O54" s="74"/>
      <c r="P54" s="74"/>
      <c r="Q54" s="74"/>
      <c r="R54" s="74">
        <v>3015812</v>
      </c>
      <c r="S54" s="74"/>
      <c r="T54" s="70">
        <f>SUM(B54+E54+H54+K54+N54+Q54)</f>
        <v>424985027</v>
      </c>
      <c r="U54" s="70">
        <f t="shared" si="11"/>
        <v>106978260</v>
      </c>
      <c r="V54" s="71">
        <f t="shared" si="4"/>
        <v>0.25172242127014982</v>
      </c>
    </row>
    <row r="55" spans="1:22" ht="28.5" customHeight="1">
      <c r="A55" s="81" t="s">
        <v>119</v>
      </c>
      <c r="B55" s="74"/>
      <c r="C55" s="74"/>
      <c r="D55" s="67"/>
      <c r="E55" s="74"/>
      <c r="F55" s="74"/>
      <c r="G55" s="68"/>
      <c r="H55" s="74"/>
      <c r="I55" s="74"/>
      <c r="J55" s="68"/>
      <c r="K55" s="74"/>
      <c r="L55" s="74"/>
      <c r="M55" s="68"/>
      <c r="N55" s="74"/>
      <c r="O55" s="74"/>
      <c r="P55" s="74"/>
      <c r="Q55" s="74"/>
      <c r="R55" s="74"/>
      <c r="S55" s="74"/>
      <c r="T55" s="70">
        <f>SUM(B55+E55+H55+K55+N55+Q55)</f>
        <v>0</v>
      </c>
      <c r="U55" s="70">
        <f t="shared" si="11"/>
        <v>0</v>
      </c>
      <c r="V55" s="71"/>
    </row>
    <row r="56" spans="1:22" ht="18.75" customHeight="1">
      <c r="A56" s="81" t="s">
        <v>66</v>
      </c>
      <c r="B56" s="74"/>
      <c r="C56" s="74"/>
      <c r="D56" s="67"/>
      <c r="E56" s="74"/>
      <c r="F56" s="74"/>
      <c r="G56" s="68"/>
      <c r="H56" s="74"/>
      <c r="I56" s="74"/>
      <c r="J56" s="68"/>
      <c r="K56" s="74"/>
      <c r="L56" s="74"/>
      <c r="M56" s="68"/>
      <c r="N56" s="74"/>
      <c r="O56" s="74"/>
      <c r="P56" s="74"/>
      <c r="Q56" s="74"/>
      <c r="R56" s="74"/>
      <c r="S56" s="74"/>
      <c r="T56" s="70">
        <f>SUM(B56+E56+H56+K56+N56+Q56)</f>
        <v>0</v>
      </c>
      <c r="U56" s="70">
        <f t="shared" si="11"/>
        <v>0</v>
      </c>
      <c r="V56" s="71"/>
    </row>
    <row r="57" spans="1:22" ht="20.25" customHeight="1">
      <c r="A57" s="81" t="s">
        <v>65</v>
      </c>
      <c r="B57" s="86"/>
      <c r="C57" s="86">
        <v>12246060</v>
      </c>
      <c r="D57" s="67"/>
      <c r="E57" s="86"/>
      <c r="F57" s="86">
        <v>1341823</v>
      </c>
      <c r="G57" s="68"/>
      <c r="H57" s="86"/>
      <c r="I57" s="86">
        <v>764661</v>
      </c>
      <c r="J57" s="68"/>
      <c r="K57" s="86"/>
      <c r="L57" s="86"/>
      <c r="M57" s="68"/>
      <c r="N57" s="86"/>
      <c r="O57" s="86"/>
      <c r="P57" s="86"/>
      <c r="Q57" s="86"/>
      <c r="R57" s="86"/>
      <c r="S57" s="86"/>
      <c r="T57" s="70">
        <f>SUM(B57+E57+H57+K57+N57+Q57)</f>
        <v>0</v>
      </c>
      <c r="U57" s="70">
        <f t="shared" si="11"/>
        <v>14352544</v>
      </c>
      <c r="V57" s="71"/>
    </row>
    <row r="58" spans="1:22" s="88" customFormat="1" ht="26.25" customHeight="1">
      <c r="A58" s="87" t="s">
        <v>120</v>
      </c>
      <c r="B58" s="83">
        <f t="shared" ref="B58" si="12">SUM(B53:B57)</f>
        <v>316809621</v>
      </c>
      <c r="C58" s="83">
        <f t="shared" ref="C58:U58" si="13">SUM(C53:C57)</f>
        <v>88609955</v>
      </c>
      <c r="D58" s="67">
        <f t="shared" si="1"/>
        <v>0.27969464664711052</v>
      </c>
      <c r="E58" s="83">
        <f t="shared" si="13"/>
        <v>40969248</v>
      </c>
      <c r="F58" s="83">
        <f t="shared" si="13"/>
        <v>11199738</v>
      </c>
      <c r="G58" s="68">
        <f t="shared" si="2"/>
        <v>0.27336938183488257</v>
      </c>
      <c r="H58" s="83">
        <f t="shared" si="13"/>
        <v>67016158</v>
      </c>
      <c r="I58" s="83">
        <f t="shared" si="13"/>
        <v>18505299</v>
      </c>
      <c r="J58" s="68">
        <f t="shared" si="3"/>
        <v>0.27613189941446659</v>
      </c>
      <c r="K58" s="83">
        <f t="shared" si="13"/>
        <v>190000</v>
      </c>
      <c r="L58" s="83">
        <f t="shared" si="13"/>
        <v>0</v>
      </c>
      <c r="M58" s="68">
        <f t="shared" si="5"/>
        <v>0</v>
      </c>
      <c r="N58" s="83">
        <f t="shared" si="13"/>
        <v>0</v>
      </c>
      <c r="O58" s="83">
        <f t="shared" si="13"/>
        <v>0</v>
      </c>
      <c r="P58" s="83">
        <f t="shared" si="13"/>
        <v>0</v>
      </c>
      <c r="Q58" s="83">
        <f t="shared" si="13"/>
        <v>0</v>
      </c>
      <c r="R58" s="83">
        <f t="shared" si="13"/>
        <v>3015812</v>
      </c>
      <c r="S58" s="83">
        <f t="shared" si="13"/>
        <v>0</v>
      </c>
      <c r="T58" s="83">
        <f t="shared" si="13"/>
        <v>424985027</v>
      </c>
      <c r="U58" s="83">
        <f t="shared" si="13"/>
        <v>121330804</v>
      </c>
      <c r="V58" s="71">
        <f t="shared" si="4"/>
        <v>0.28549430283810917</v>
      </c>
    </row>
    <row r="59" spans="1:22" ht="17.25" customHeight="1">
      <c r="A59" s="89" t="s">
        <v>68</v>
      </c>
      <c r="B59" s="86">
        <v>2244000</v>
      </c>
      <c r="C59" s="86">
        <v>547126</v>
      </c>
      <c r="D59" s="67">
        <f t="shared" si="1"/>
        <v>0.24381729055258466</v>
      </c>
      <c r="E59" s="86">
        <v>292000</v>
      </c>
      <c r="F59" s="86">
        <v>71125</v>
      </c>
      <c r="G59" s="68">
        <f t="shared" si="2"/>
        <v>0.24357876712328766</v>
      </c>
      <c r="H59" s="86">
        <v>63774000</v>
      </c>
      <c r="I59" s="86">
        <v>7019537</v>
      </c>
      <c r="J59" s="68">
        <f t="shared" si="3"/>
        <v>0.11006894659265531</v>
      </c>
      <c r="K59" s="86"/>
      <c r="L59" s="86"/>
      <c r="M59" s="68"/>
      <c r="N59" s="86"/>
      <c r="O59" s="86"/>
      <c r="P59" s="86"/>
      <c r="Q59" s="66"/>
      <c r="R59" s="86"/>
      <c r="S59" s="86"/>
      <c r="T59" s="70">
        <f>SUM(B59+E59+H59+K59+N59+Q59)</f>
        <v>66310000</v>
      </c>
      <c r="U59" s="70">
        <f>SUM(C59+F59+I59+L59+O59+R59)</f>
        <v>7637788</v>
      </c>
      <c r="V59" s="71">
        <f t="shared" si="4"/>
        <v>0.11518304931382899</v>
      </c>
    </row>
    <row r="60" spans="1:22" s="73" customFormat="1" ht="24.75" customHeight="1">
      <c r="A60" s="73" t="s">
        <v>69</v>
      </c>
      <c r="B60" s="90">
        <f t="shared" ref="B60:U60" si="14">SUM(B12+B52+B58+B59)</f>
        <v>2227957128</v>
      </c>
      <c r="C60" s="90">
        <f t="shared" si="14"/>
        <v>574757577</v>
      </c>
      <c r="D60" s="67">
        <f t="shared" si="1"/>
        <v>0.25797515121664405</v>
      </c>
      <c r="E60" s="90">
        <f t="shared" si="14"/>
        <v>271453048</v>
      </c>
      <c r="F60" s="90">
        <f t="shared" si="14"/>
        <v>69688408</v>
      </c>
      <c r="G60" s="68">
        <f t="shared" si="2"/>
        <v>0.25672361579082359</v>
      </c>
      <c r="H60" s="90">
        <f t="shared" si="14"/>
        <v>2316697446</v>
      </c>
      <c r="I60" s="90">
        <f t="shared" si="14"/>
        <v>514139181</v>
      </c>
      <c r="J60" s="68">
        <f t="shared" si="3"/>
        <v>0.22192763318650457</v>
      </c>
      <c r="K60" s="90">
        <f t="shared" si="14"/>
        <v>228885015</v>
      </c>
      <c r="L60" s="90">
        <f t="shared" si="14"/>
        <v>122441596</v>
      </c>
      <c r="M60" s="68">
        <f t="shared" si="5"/>
        <v>0.53494806551665253</v>
      </c>
      <c r="N60" s="90">
        <f t="shared" si="14"/>
        <v>44800000</v>
      </c>
      <c r="O60" s="90">
        <f t="shared" si="14"/>
        <v>10832835</v>
      </c>
      <c r="P60" s="90">
        <f t="shared" si="14"/>
        <v>0</v>
      </c>
      <c r="Q60" s="90">
        <f t="shared" si="14"/>
        <v>289504000</v>
      </c>
      <c r="R60" s="90">
        <f t="shared" si="14"/>
        <v>111149366</v>
      </c>
      <c r="S60" s="90">
        <f t="shared" si="14"/>
        <v>0</v>
      </c>
      <c r="T60" s="90">
        <f t="shared" si="14"/>
        <v>5379296637</v>
      </c>
      <c r="U60" s="90">
        <f t="shared" si="14"/>
        <v>1403008963</v>
      </c>
      <c r="V60" s="71">
        <f t="shared" si="4"/>
        <v>0.26081643338829691</v>
      </c>
    </row>
    <row r="502" ht="9.75" customHeight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</sheetData>
  <mergeCells count="8">
    <mergeCell ref="Q1:S1"/>
    <mergeCell ref="T1:V1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19685039370078741" right="0.19685039370078741" top="0.54031249999999997" bottom="0.9055118110236221" header="0.15748031496062992" footer="0.55118110236220474"/>
  <pageSetup paperSize="8" scale="57" orientation="landscape" r:id="rId1"/>
  <headerFooter alignWithMargins="0">
    <oddHeader>&amp;L
&amp;C&amp;"Arial CE,Félkövér"&amp;14 Kimutatás az önkormányzati költségvetési szervek 2023. évi tervszámairól az I. negyedéves teljesítési adatokról  &amp;18
Kiadás &amp;R
A Pü/17-2/2023. sz. előterjesztés 13. sz. melléklete
Adatok Ft-ban</oddHeader>
    <oddFooter xml:space="preserve">&amp;C&amp;Z&amp;F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Bevételek</vt:lpstr>
      <vt:lpstr>Kiadások</vt:lpstr>
      <vt:lpstr>Kiadások!Nyomtatási_terület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2023-04-19T11:57:35Z</dcterms:modified>
</cp:coreProperties>
</file>