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16" windowWidth="18396" windowHeight="10740" tabRatio="602"/>
  </bookViews>
  <sheets>
    <sheet name="likviditási terv" sheetId="1" r:id="rId1"/>
  </sheets>
  <definedNames>
    <definedName name="_xlnm.Print_Titles" localSheetId="0">'likviditási terv'!$1:$2</definedName>
    <definedName name="_xlnm.Print_Area" localSheetId="0">'likviditási terv'!$A$1:$R$135</definedName>
  </definedNames>
  <calcPr calcId="124519"/>
</workbook>
</file>

<file path=xl/calcChain.xml><?xml version="1.0" encoding="utf-8"?>
<calcChain xmlns="http://schemas.openxmlformats.org/spreadsheetml/2006/main">
  <c r="E135" i="1"/>
  <c r="F135"/>
  <c r="G135"/>
  <c r="H135"/>
  <c r="I135"/>
  <c r="J135"/>
  <c r="K135"/>
  <c r="L135"/>
  <c r="M135"/>
  <c r="N135"/>
  <c r="O135"/>
  <c r="D135"/>
  <c r="P132" l="1"/>
  <c r="R132" s="1"/>
  <c r="P131"/>
  <c r="R131" s="1"/>
  <c r="P85"/>
  <c r="P54"/>
  <c r="P50"/>
  <c r="P17"/>
  <c r="P53"/>
  <c r="Q44"/>
  <c r="Q45"/>
  <c r="Q65"/>
  <c r="Q82"/>
  <c r="Q98"/>
  <c r="Q102"/>
  <c r="Q103"/>
  <c r="Q104"/>
  <c r="Q128"/>
  <c r="Q16"/>
  <c r="P84"/>
  <c r="P134"/>
  <c r="P133"/>
  <c r="P135" s="1"/>
  <c r="R133" l="1"/>
  <c r="Q116"/>
  <c r="R134"/>
  <c r="D82"/>
  <c r="P106"/>
  <c r="P101"/>
  <c r="P75"/>
  <c r="R75" s="1"/>
  <c r="P76"/>
  <c r="R76" s="1"/>
  <c r="H82"/>
  <c r="I82"/>
  <c r="J82"/>
  <c r="K82"/>
  <c r="L82"/>
  <c r="M82"/>
  <c r="N82"/>
  <c r="O82"/>
  <c r="E82"/>
  <c r="F82"/>
  <c r="G82"/>
  <c r="R135" l="1"/>
  <c r="P78"/>
  <c r="R78" s="1"/>
  <c r="P41"/>
  <c r="P42"/>
  <c r="P31"/>
  <c r="R31" s="1"/>
  <c r="P32"/>
  <c r="R32" s="1"/>
  <c r="P33"/>
  <c r="R33" s="1"/>
  <c r="P34"/>
  <c r="R34" s="1"/>
  <c r="P35"/>
  <c r="R35" s="1"/>
  <c r="P36"/>
  <c r="R36" s="1"/>
  <c r="P37"/>
  <c r="P38"/>
  <c r="R38" s="1"/>
  <c r="P39"/>
  <c r="R39" s="1"/>
  <c r="P40"/>
  <c r="R117"/>
  <c r="R109"/>
  <c r="R108"/>
  <c r="P105"/>
  <c r="R105" s="1"/>
  <c r="P46"/>
  <c r="N71"/>
  <c r="P13"/>
  <c r="Q13" s="1"/>
  <c r="Q55" s="1"/>
  <c r="J57"/>
  <c r="P22"/>
  <c r="R22" s="1"/>
  <c r="P107"/>
  <c r="R107" s="1"/>
  <c r="P110"/>
  <c r="R110" s="1"/>
  <c r="P111"/>
  <c r="R111" s="1"/>
  <c r="P112"/>
  <c r="R112" s="1"/>
  <c r="P113"/>
  <c r="R113" s="1"/>
  <c r="P114"/>
  <c r="R114" s="1"/>
  <c r="P115"/>
  <c r="R115" s="1"/>
  <c r="P92"/>
  <c r="R92" s="1"/>
  <c r="P56"/>
  <c r="P119"/>
  <c r="R119" s="1"/>
  <c r="P88"/>
  <c r="P124"/>
  <c r="R124" s="1"/>
  <c r="P93"/>
  <c r="R93" s="1"/>
  <c r="P52"/>
  <c r="P23"/>
  <c r="P10"/>
  <c r="Q10" s="1"/>
  <c r="Q52" s="1"/>
  <c r="P97"/>
  <c r="R97" s="1"/>
  <c r="P127"/>
  <c r="R127" s="1"/>
  <c r="D43"/>
  <c r="E43"/>
  <c r="F43"/>
  <c r="G43"/>
  <c r="E128"/>
  <c r="H128"/>
  <c r="I128"/>
  <c r="K128"/>
  <c r="L128"/>
  <c r="O128"/>
  <c r="P118"/>
  <c r="R118" s="1"/>
  <c r="J128"/>
  <c r="E116"/>
  <c r="F116"/>
  <c r="G116"/>
  <c r="H116"/>
  <c r="I116"/>
  <c r="J116"/>
  <c r="K116"/>
  <c r="L116"/>
  <c r="M116"/>
  <c r="O116"/>
  <c r="D116"/>
  <c r="P49"/>
  <c r="P20"/>
  <c r="P21"/>
  <c r="P24"/>
  <c r="R24" s="1"/>
  <c r="P25"/>
  <c r="P66"/>
  <c r="P67"/>
  <c r="P68"/>
  <c r="R68" s="1"/>
  <c r="P69"/>
  <c r="R69" s="1"/>
  <c r="P70"/>
  <c r="R70" s="1"/>
  <c r="P72"/>
  <c r="R72" s="1"/>
  <c r="P73"/>
  <c r="R73" s="1"/>
  <c r="P74"/>
  <c r="R74" s="1"/>
  <c r="P77"/>
  <c r="R77" s="1"/>
  <c r="P79"/>
  <c r="R79" s="1"/>
  <c r="P80"/>
  <c r="R80" s="1"/>
  <c r="P81"/>
  <c r="R81" s="1"/>
  <c r="P122"/>
  <c r="R122" s="1"/>
  <c r="P89"/>
  <c r="P90"/>
  <c r="P91"/>
  <c r="P94"/>
  <c r="P95"/>
  <c r="P96"/>
  <c r="P87"/>
  <c r="P61"/>
  <c r="R61" s="1"/>
  <c r="P62"/>
  <c r="R62" s="1"/>
  <c r="P63"/>
  <c r="R63" s="1"/>
  <c r="P64"/>
  <c r="R64" s="1"/>
  <c r="P60"/>
  <c r="R60" s="1"/>
  <c r="P47"/>
  <c r="P48"/>
  <c r="P55"/>
  <c r="P18"/>
  <c r="P19"/>
  <c r="P26"/>
  <c r="P27"/>
  <c r="P5"/>
  <c r="Q5" s="1"/>
  <c r="P6"/>
  <c r="Q6" s="1"/>
  <c r="Q48" s="1"/>
  <c r="P7"/>
  <c r="Q7" s="1"/>
  <c r="Q49" s="1"/>
  <c r="P8"/>
  <c r="Q8" s="1"/>
  <c r="Q50" s="1"/>
  <c r="P9"/>
  <c r="P11"/>
  <c r="Q11" s="1"/>
  <c r="P12"/>
  <c r="Q12" s="1"/>
  <c r="Q54" s="1"/>
  <c r="P14"/>
  <c r="P4"/>
  <c r="Q4" s="1"/>
  <c r="P82"/>
  <c r="R82" s="1"/>
  <c r="D15"/>
  <c r="D57"/>
  <c r="I57"/>
  <c r="D98"/>
  <c r="E98"/>
  <c r="H98"/>
  <c r="N98"/>
  <c r="O98"/>
  <c r="G98"/>
  <c r="I98"/>
  <c r="M98"/>
  <c r="F98"/>
  <c r="L98"/>
  <c r="K98"/>
  <c r="J98"/>
  <c r="D28"/>
  <c r="D71"/>
  <c r="D65"/>
  <c r="E28"/>
  <c r="E57"/>
  <c r="E71"/>
  <c r="E65"/>
  <c r="H28"/>
  <c r="H43"/>
  <c r="H57"/>
  <c r="H65"/>
  <c r="N28"/>
  <c r="N43"/>
  <c r="N65"/>
  <c r="O28"/>
  <c r="O43"/>
  <c r="O57"/>
  <c r="O65"/>
  <c r="G57"/>
  <c r="G28"/>
  <c r="G65"/>
  <c r="I43"/>
  <c r="I28"/>
  <c r="I65"/>
  <c r="M43"/>
  <c r="M57"/>
  <c r="M28"/>
  <c r="M65"/>
  <c r="F57"/>
  <c r="F28"/>
  <c r="F65"/>
  <c r="L28"/>
  <c r="L43"/>
  <c r="L65"/>
  <c r="K57"/>
  <c r="K28"/>
  <c r="K43"/>
  <c r="K65"/>
  <c r="J28"/>
  <c r="J43"/>
  <c r="J65"/>
  <c r="F71"/>
  <c r="G71"/>
  <c r="H71"/>
  <c r="I71"/>
  <c r="J71"/>
  <c r="K71"/>
  <c r="L71"/>
  <c r="O71"/>
  <c r="R102"/>
  <c r="R104"/>
  <c r="P100"/>
  <c r="R103"/>
  <c r="R101"/>
  <c r="P123"/>
  <c r="R123" s="1"/>
  <c r="N116"/>
  <c r="N57"/>
  <c r="P121"/>
  <c r="R121" s="1"/>
  <c r="P125"/>
  <c r="R125" s="1"/>
  <c r="M128"/>
  <c r="N128"/>
  <c r="F128"/>
  <c r="D128"/>
  <c r="P120"/>
  <c r="R120" s="1"/>
  <c r="G128"/>
  <c r="R19" l="1"/>
  <c r="R21"/>
  <c r="R17"/>
  <c r="R18"/>
  <c r="R20"/>
  <c r="R42"/>
  <c r="R41"/>
  <c r="R27"/>
  <c r="R26"/>
  <c r="R40"/>
  <c r="R25"/>
  <c r="R54"/>
  <c r="R37"/>
  <c r="R23"/>
  <c r="H129"/>
  <c r="R46"/>
  <c r="N129"/>
  <c r="Q9"/>
  <c r="Q51" s="1"/>
  <c r="Q57" s="1"/>
  <c r="Q83" s="1"/>
  <c r="Q14"/>
  <c r="R52"/>
  <c r="G129"/>
  <c r="F129"/>
  <c r="P71"/>
  <c r="R71" s="1"/>
  <c r="P65"/>
  <c r="R65" s="1"/>
  <c r="P116"/>
  <c r="R116" s="1"/>
  <c r="D129"/>
  <c r="M83"/>
  <c r="P98"/>
  <c r="I83"/>
  <c r="L57"/>
  <c r="L83" s="1"/>
  <c r="P51"/>
  <c r="F83"/>
  <c r="G83"/>
  <c r="P43"/>
  <c r="J83"/>
  <c r="N83"/>
  <c r="D83"/>
  <c r="H83"/>
  <c r="K83"/>
  <c r="P28"/>
  <c r="E83"/>
  <c r="O83"/>
  <c r="O86" s="1"/>
  <c r="P15"/>
  <c r="Q15" s="1"/>
  <c r="K129"/>
  <c r="L129"/>
  <c r="I129"/>
  <c r="P126"/>
  <c r="R126" s="1"/>
  <c r="M129"/>
  <c r="J129"/>
  <c r="R95"/>
  <c r="R87"/>
  <c r="R90"/>
  <c r="R49"/>
  <c r="R88"/>
  <c r="O129"/>
  <c r="R53"/>
  <c r="R91"/>
  <c r="R50"/>
  <c r="R89"/>
  <c r="R48"/>
  <c r="E129"/>
  <c r="R96"/>
  <c r="R55"/>
  <c r="R94"/>
  <c r="P83" l="1"/>
  <c r="R28"/>
  <c r="Q85"/>
  <c r="R56"/>
  <c r="R43"/>
  <c r="R98"/>
  <c r="R51"/>
  <c r="P57"/>
  <c r="P128"/>
  <c r="R128" s="1"/>
  <c r="R47"/>
  <c r="P129"/>
  <c r="R57" l="1"/>
  <c r="R84"/>
  <c r="R129"/>
  <c r="R83"/>
</calcChain>
</file>

<file path=xl/sharedStrings.xml><?xml version="1.0" encoding="utf-8"?>
<sst xmlns="http://schemas.openxmlformats.org/spreadsheetml/2006/main" count="145" uniqueCount="70">
  <si>
    <t>ÖNKORMÁNYZAT ÖSSZESEN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</si>
  <si>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</si>
  <si>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</si>
  <si>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</si>
  <si>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</si>
  <si>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</si>
  <si>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</si>
  <si>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</si>
  <si>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</si>
  <si>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</si>
  <si>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XI.</t>
  </si>
  <si>
    <t>XII.</t>
  </si>
  <si>
    <t>Összesen</t>
  </si>
  <si>
    <t>Városgondn.</t>
  </si>
  <si>
    <t>Óvodák Igazg.</t>
  </si>
  <si>
    <t>Műv.Közp.</t>
  </si>
  <si>
    <t>Alkotóház</t>
  </si>
  <si>
    <t>Tűzoltóság</t>
  </si>
  <si>
    <t>Nyitó adatok összesen:</t>
  </si>
  <si>
    <t>Kiadások</t>
  </si>
  <si>
    <t>Személyi juttatás</t>
  </si>
  <si>
    <t>Polg. Hiv.</t>
  </si>
  <si>
    <t>SZEMÉLYI JUTTATÁS ÖSSZ.</t>
  </si>
  <si>
    <t>Járulékok</t>
  </si>
  <si>
    <t>JÁRULÉKOK ÖSSZESEN.</t>
  </si>
  <si>
    <t>DOLOGI ÖSSZESEN.</t>
  </si>
  <si>
    <t>Pénzeszköz átadás</t>
  </si>
  <si>
    <t>PÉNZESZKÖZ ÁT. ÖSSZESEN</t>
  </si>
  <si>
    <t>Ellátott. Pénzb.jut.</t>
  </si>
  <si>
    <t>ELLÁTOTT.PÉNZB.JUT.ÖSSZ.</t>
  </si>
  <si>
    <t>Beruházás, felújítás</t>
  </si>
  <si>
    <t>BERUHÁZÁS ÖSSZESEN</t>
  </si>
  <si>
    <t>KIADÁS ÖSSZ. VÁROS</t>
  </si>
  <si>
    <t>Támogatás</t>
  </si>
  <si>
    <t>Halmozott kiadás</t>
  </si>
  <si>
    <t>Saját bevétel</t>
  </si>
  <si>
    <t>Bevételek</t>
  </si>
  <si>
    <t>SAJÁT BEVÉT.ÖSSZESEN.</t>
  </si>
  <si>
    <t>Átvett pénzeszköz</t>
  </si>
  <si>
    <t>ÁTVETT PÉNZESZK. ÖSSZ.</t>
  </si>
  <si>
    <t>Önkorm. Támogatás</t>
  </si>
  <si>
    <t>ÖNKORM.TÁMOG.ÖSSZES</t>
  </si>
  <si>
    <t>BEVÉTEL VÁROS ÖSSZESEN</t>
  </si>
  <si>
    <t>Kiadás összesen (halmozott)</t>
  </si>
  <si>
    <t>X.</t>
  </si>
  <si>
    <t>Nyitó adatok /pénz.+bank/</t>
  </si>
  <si>
    <t>Dologi kiadás</t>
  </si>
  <si>
    <t>Csemegi K.Könyvt</t>
  </si>
  <si>
    <t>Polgármest. Hiv.</t>
  </si>
  <si>
    <t>Önkormányzat</t>
  </si>
  <si>
    <t>Homokhátsági Regionális Hull.Társulás</t>
  </si>
  <si>
    <t>Homokhátság Konz.Munkaszervezet</t>
  </si>
  <si>
    <t>Homohátsági Munkaszerv.Konzorc.</t>
  </si>
  <si>
    <t>Piroskavárosi Idősek Otthona</t>
  </si>
  <si>
    <t>GESZ</t>
  </si>
  <si>
    <t>Városellátó</t>
  </si>
  <si>
    <t>Művelődési Központ</t>
  </si>
  <si>
    <t>Dr.Szarka Ödön Egy.Eü.és Szoc.Int.</t>
  </si>
  <si>
    <t>Esély Alapellátási Központ</t>
  </si>
  <si>
    <t>Csemegi K.Könyvtár</t>
  </si>
  <si>
    <t>Alkozóház</t>
  </si>
  <si>
    <t>Városellátó Int.</t>
  </si>
  <si>
    <t xml:space="preserve">Óvodák </t>
  </si>
  <si>
    <t>Csemegi Könyvtár</t>
  </si>
  <si>
    <t>Összből 2023. év</t>
  </si>
  <si>
    <t xml:space="preserve">Egyenleg / hitel </t>
  </si>
  <si>
    <t>Összből 2024. év</t>
  </si>
  <si>
    <t>Különbség</t>
  </si>
  <si>
    <t xml:space="preserve">Számla egyenleg /maradvány </t>
  </si>
  <si>
    <t>(Saját+ átvett)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</si>
</sst>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0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0"/>
      <color indexed="16"/>
      <name val="Times New Roman"/>
      <family val="1"/>
      <charset val="238"/>
    </font>
    <font>
      <b/>
      <sz val="10"/>
      <color indexed="16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.5"/>
      <color indexed="8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16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b/>
      <i/>
      <sz val="9"/>
      <color indexed="16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i/>
      <sz val="8.5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1" fillId="0" borderId="0" xfId="0" applyFont="1" applyBorder="1"/>
    <xf numFmtId="0" fontId="1" fillId="0" borderId="2" xfId="0" applyFont="1" applyBorder="1"/>
    <xf numFmtId="0" fontId="1" fillId="0" borderId="3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1" fillId="0" borderId="8" xfId="0" applyFont="1" applyBorder="1"/>
    <xf numFmtId="0" fontId="1" fillId="0" borderId="9" xfId="0" applyFont="1" applyBorder="1"/>
    <xf numFmtId="0" fontId="2" fillId="0" borderId="10" xfId="0" applyFont="1" applyBorder="1" applyAlignment="1"/>
    <xf numFmtId="0" fontId="5" fillId="0" borderId="0" xfId="0" applyFont="1"/>
    <xf numFmtId="0" fontId="4" fillId="0" borderId="0" xfId="0" applyFont="1" applyBorder="1"/>
    <xf numFmtId="0" fontId="5" fillId="0" borderId="0" xfId="0" applyFont="1" applyBorder="1"/>
    <xf numFmtId="3" fontId="1" fillId="0" borderId="11" xfId="0" applyNumberFormat="1" applyFont="1" applyBorder="1"/>
    <xf numFmtId="3" fontId="2" fillId="0" borderId="11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 wrapText="1"/>
    </xf>
    <xf numFmtId="3" fontId="2" fillId="0" borderId="12" xfId="0" applyNumberFormat="1" applyFont="1" applyBorder="1" applyAlignment="1">
      <alignment horizontal="center" wrapText="1"/>
    </xf>
    <xf numFmtId="3" fontId="7" fillId="0" borderId="4" xfId="0" applyNumberFormat="1" applyFont="1" applyBorder="1"/>
    <xf numFmtId="3" fontId="7" fillId="0" borderId="13" xfId="0" applyNumberFormat="1" applyFont="1" applyBorder="1"/>
    <xf numFmtId="3" fontId="7" fillId="0" borderId="9" xfId="0" applyNumberFormat="1" applyFont="1" applyBorder="1"/>
    <xf numFmtId="3" fontId="7" fillId="0" borderId="14" xfId="0" applyNumberFormat="1" applyFont="1" applyBorder="1"/>
    <xf numFmtId="3" fontId="9" fillId="0" borderId="4" xfId="0" applyNumberFormat="1" applyFont="1" applyBorder="1"/>
    <xf numFmtId="3" fontId="10" fillId="0" borderId="4" xfId="0" applyNumberFormat="1" applyFont="1" applyBorder="1"/>
    <xf numFmtId="3" fontId="9" fillId="0" borderId="13" xfId="0" applyNumberFormat="1" applyFont="1" applyBorder="1"/>
    <xf numFmtId="0" fontId="9" fillId="0" borderId="2" xfId="0" applyFont="1" applyBorder="1"/>
    <xf numFmtId="0" fontId="9" fillId="0" borderId="3" xfId="0" applyFont="1" applyBorder="1" applyAlignment="1"/>
    <xf numFmtId="0" fontId="9" fillId="0" borderId="1" xfId="0" applyFont="1" applyBorder="1" applyAlignment="1"/>
    <xf numFmtId="0" fontId="9" fillId="0" borderId="0" xfId="0" applyFont="1"/>
    <xf numFmtId="0" fontId="9" fillId="0" borderId="0" xfId="0" applyFont="1" applyBorder="1"/>
    <xf numFmtId="3" fontId="9" fillId="0" borderId="15" xfId="0" applyNumberFormat="1" applyFont="1" applyBorder="1"/>
    <xf numFmtId="0" fontId="1" fillId="0" borderId="16" xfId="0" applyFont="1" applyBorder="1"/>
    <xf numFmtId="0" fontId="9" fillId="0" borderId="4" xfId="0" applyFont="1" applyBorder="1"/>
    <xf numFmtId="0" fontId="9" fillId="0" borderId="4" xfId="0" applyFont="1" applyBorder="1" applyAlignment="1"/>
    <xf numFmtId="0" fontId="9" fillId="0" borderId="18" xfId="0" applyFont="1" applyBorder="1"/>
    <xf numFmtId="0" fontId="9" fillId="0" borderId="19" xfId="0" applyFont="1" applyBorder="1" applyAlignment="1"/>
    <xf numFmtId="0" fontId="9" fillId="0" borderId="20" xfId="0" applyFont="1" applyBorder="1" applyAlignment="1"/>
    <xf numFmtId="3" fontId="10" fillId="0" borderId="21" xfId="0" applyNumberFormat="1" applyFont="1" applyBorder="1"/>
    <xf numFmtId="0" fontId="9" fillId="0" borderId="16" xfId="0" applyFont="1" applyBorder="1"/>
    <xf numFmtId="3" fontId="11" fillId="0" borderId="4" xfId="0" applyNumberFormat="1" applyFont="1" applyBorder="1"/>
    <xf numFmtId="3" fontId="10" fillId="0" borderId="9" xfId="0" applyNumberFormat="1" applyFont="1" applyBorder="1"/>
    <xf numFmtId="3" fontId="10" fillId="2" borderId="21" xfId="0" applyNumberFormat="1" applyFont="1" applyFill="1" applyBorder="1"/>
    <xf numFmtId="3" fontId="11" fillId="2" borderId="22" xfId="0" applyNumberFormat="1" applyFont="1" applyFill="1" applyBorder="1"/>
    <xf numFmtId="0" fontId="9" fillId="2" borderId="0" xfId="0" applyFont="1" applyFill="1"/>
    <xf numFmtId="0" fontId="9" fillId="2" borderId="0" xfId="0" applyFont="1" applyFill="1" applyBorder="1"/>
    <xf numFmtId="3" fontId="3" fillId="0" borderId="21" xfId="0" applyNumberFormat="1" applyFont="1" applyBorder="1"/>
    <xf numFmtId="0" fontId="11" fillId="0" borderId="10" xfId="0" applyFont="1" applyBorder="1" applyAlignment="1"/>
    <xf numFmtId="0" fontId="11" fillId="0" borderId="23" xfId="0" applyFont="1" applyBorder="1" applyAlignment="1"/>
    <xf numFmtId="0" fontId="11" fillId="0" borderId="24" xfId="0" applyFont="1" applyBorder="1" applyAlignment="1"/>
    <xf numFmtId="3" fontId="11" fillId="0" borderId="13" xfId="0" applyNumberFormat="1" applyFont="1" applyBorder="1"/>
    <xf numFmtId="3" fontId="12" fillId="0" borderId="4" xfId="0" applyNumberFormat="1" applyFont="1" applyBorder="1"/>
    <xf numFmtId="0" fontId="13" fillId="0" borderId="0" xfId="0" applyFont="1" applyBorder="1"/>
    <xf numFmtId="0" fontId="9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0" fontId="10" fillId="0" borderId="7" xfId="0" applyFont="1" applyBorder="1" applyAlignment="1"/>
    <xf numFmtId="0" fontId="9" fillId="0" borderId="17" xfId="0" applyFont="1" applyBorder="1" applyAlignment="1"/>
    <xf numFmtId="3" fontId="10" fillId="0" borderId="21" xfId="0" applyNumberFormat="1" applyFont="1" applyBorder="1" applyAlignment="1"/>
    <xf numFmtId="0" fontId="9" fillId="0" borderId="0" xfId="0" applyFont="1" applyAlignment="1"/>
    <xf numFmtId="0" fontId="9" fillId="0" borderId="0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3" fontId="7" fillId="0" borderId="9" xfId="0" applyNumberFormat="1" applyFont="1" applyBorder="1" applyAlignment="1"/>
    <xf numFmtId="0" fontId="1" fillId="0" borderId="0" xfId="0" applyFont="1" applyAlignment="1"/>
    <xf numFmtId="0" fontId="1" fillId="0" borderId="0" xfId="0" applyFont="1" applyBorder="1" applyAlignment="1"/>
    <xf numFmtId="3" fontId="7" fillId="0" borderId="4" xfId="0" applyNumberFormat="1" applyFont="1" applyBorder="1" applyAlignment="1"/>
    <xf numFmtId="0" fontId="9" fillId="0" borderId="2" xfId="0" applyFont="1" applyBorder="1" applyAlignment="1"/>
    <xf numFmtId="3" fontId="11" fillId="0" borderId="9" xfId="0" applyNumberFormat="1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0" xfId="0" applyFont="1" applyBorder="1" applyAlignment="1"/>
    <xf numFmtId="3" fontId="14" fillId="0" borderId="4" xfId="0" applyNumberFormat="1" applyFont="1" applyBorder="1"/>
    <xf numFmtId="3" fontId="14" fillId="0" borderId="9" xfId="0" applyNumberFormat="1" applyFont="1" applyBorder="1"/>
    <xf numFmtId="164" fontId="9" fillId="0" borderId="0" xfId="1" applyNumberFormat="1" applyFont="1"/>
    <xf numFmtId="164" fontId="1" fillId="0" borderId="0" xfId="0" applyNumberFormat="1" applyFont="1"/>
    <xf numFmtId="3" fontId="14" fillId="0" borderId="4" xfId="0" applyNumberFormat="1" applyFont="1" applyBorder="1" applyAlignment="1"/>
    <xf numFmtId="3" fontId="9" fillId="0" borderId="4" xfId="0" applyNumberFormat="1" applyFont="1" applyFill="1" applyBorder="1"/>
    <xf numFmtId="3" fontId="10" fillId="0" borderId="4" xfId="0" applyNumberFormat="1" applyFont="1" applyFill="1" applyBorder="1"/>
    <xf numFmtId="3" fontId="11" fillId="0" borderId="13" xfId="0" applyNumberFormat="1" applyFont="1" applyFill="1" applyBorder="1"/>
    <xf numFmtId="3" fontId="14" fillId="0" borderId="15" xfId="0" applyNumberFormat="1" applyFont="1" applyBorder="1"/>
    <xf numFmtId="3" fontId="15" fillId="0" borderId="21" xfId="0" applyNumberFormat="1" applyFont="1" applyBorder="1"/>
    <xf numFmtId="3" fontId="15" fillId="0" borderId="9" xfId="0" applyNumberFormat="1" applyFont="1" applyBorder="1"/>
    <xf numFmtId="3" fontId="14" fillId="0" borderId="4" xfId="0" applyNumberFormat="1" applyFont="1" applyBorder="1" applyAlignment="1">
      <alignment wrapText="1"/>
    </xf>
    <xf numFmtId="0" fontId="14" fillId="0" borderId="2" xfId="0" applyFont="1" applyBorder="1"/>
    <xf numFmtId="3" fontId="15" fillId="0" borderId="4" xfId="0" applyNumberFormat="1" applyFont="1" applyBorder="1"/>
    <xf numFmtId="0" fontId="14" fillId="0" borderId="0" xfId="0" applyFont="1"/>
    <xf numFmtId="0" fontId="14" fillId="0" borderId="0" xfId="0" applyFont="1" applyBorder="1"/>
    <xf numFmtId="3" fontId="16" fillId="0" borderId="9" xfId="0" applyNumberFormat="1" applyFont="1" applyBorder="1" applyAlignment="1"/>
    <xf numFmtId="0" fontId="9" fillId="0" borderId="1" xfId="0" applyFont="1" applyBorder="1" applyAlignment="1"/>
    <xf numFmtId="0" fontId="9" fillId="0" borderId="3" xfId="0" applyFont="1" applyBorder="1" applyAlignment="1"/>
    <xf numFmtId="3" fontId="3" fillId="0" borderId="31" xfId="0" applyNumberFormat="1" applyFont="1" applyBorder="1"/>
    <xf numFmtId="3" fontId="3" fillId="0" borderId="4" xfId="0" applyNumberFormat="1" applyFont="1" applyBorder="1"/>
    <xf numFmtId="3" fontId="3" fillId="0" borderId="15" xfId="0" applyNumberFormat="1" applyFont="1" applyBorder="1"/>
    <xf numFmtId="3" fontId="3" fillId="0" borderId="9" xfId="0" applyNumberFormat="1" applyFont="1" applyBorder="1"/>
    <xf numFmtId="3" fontId="3" fillId="0" borderId="38" xfId="0" applyNumberFormat="1" applyFont="1" applyBorder="1"/>
    <xf numFmtId="3" fontId="10" fillId="0" borderId="38" xfId="0" applyNumberFormat="1" applyFont="1" applyBorder="1"/>
    <xf numFmtId="0" fontId="9" fillId="0" borderId="1" xfId="0" applyFont="1" applyBorder="1" applyAlignment="1"/>
    <xf numFmtId="0" fontId="2" fillId="0" borderId="16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2" fillId="0" borderId="16" xfId="0" applyFont="1" applyBorder="1" applyAlignment="1"/>
    <xf numFmtId="0" fontId="9" fillId="0" borderId="1" xfId="0" applyFont="1" applyBorder="1" applyAlignment="1"/>
    <xf numFmtId="0" fontId="1" fillId="0" borderId="4" xfId="0" applyFont="1" applyBorder="1" applyAlignment="1"/>
    <xf numFmtId="3" fontId="17" fillId="0" borderId="39" xfId="0" applyNumberFormat="1" applyFont="1" applyBorder="1" applyAlignment="1"/>
    <xf numFmtId="3" fontId="17" fillId="3" borderId="39" xfId="0" applyNumberFormat="1" applyFont="1" applyFill="1" applyBorder="1" applyAlignment="1"/>
    <xf numFmtId="3" fontId="14" fillId="0" borderId="39" xfId="0" applyNumberFormat="1" applyFont="1" applyBorder="1" applyAlignment="1"/>
    <xf numFmtId="3" fontId="17" fillId="0" borderId="39" xfId="0" applyNumberFormat="1" applyFont="1" applyBorder="1"/>
    <xf numFmtId="3" fontId="14" fillId="0" borderId="39" xfId="0" applyNumberFormat="1" applyFont="1" applyBorder="1"/>
    <xf numFmtId="0" fontId="1" fillId="0" borderId="3" xfId="0" applyFont="1" applyBorder="1" applyAlignment="1"/>
    <xf numFmtId="0" fontId="9" fillId="0" borderId="3" xfId="0" applyFont="1" applyBorder="1" applyAlignment="1"/>
    <xf numFmtId="0" fontId="9" fillId="0" borderId="1" xfId="0" applyFont="1" applyBorder="1" applyAlignment="1"/>
    <xf numFmtId="3" fontId="8" fillId="0" borderId="14" xfId="0" applyNumberFormat="1" applyFont="1" applyBorder="1"/>
    <xf numFmtId="3" fontId="8" fillId="0" borderId="13" xfId="0" applyNumberFormat="1" applyFont="1" applyBorder="1"/>
    <xf numFmtId="3" fontId="11" fillId="0" borderId="14" xfId="0" applyNumberFormat="1" applyFont="1" applyBorder="1"/>
    <xf numFmtId="3" fontId="11" fillId="2" borderId="13" xfId="0" applyNumberFormat="1" applyFont="1" applyFill="1" applyBorder="1"/>
    <xf numFmtId="3" fontId="11" fillId="0" borderId="22" xfId="0" applyNumberFormat="1" applyFont="1" applyBorder="1"/>
    <xf numFmtId="3" fontId="18" fillId="0" borderId="13" xfId="0" applyNumberFormat="1" applyFont="1" applyBorder="1"/>
    <xf numFmtId="3" fontId="18" fillId="2" borderId="22" xfId="0" applyNumberFormat="1" applyFont="1" applyFill="1" applyBorder="1"/>
    <xf numFmtId="3" fontId="19" fillId="0" borderId="4" xfId="0" applyNumberFormat="1" applyFont="1" applyBorder="1"/>
    <xf numFmtId="3" fontId="20" fillId="0" borderId="4" xfId="0" applyNumberFormat="1" applyFont="1" applyBorder="1"/>
    <xf numFmtId="3" fontId="22" fillId="0" borderId="9" xfId="0" applyNumberFormat="1" applyFont="1" applyBorder="1"/>
    <xf numFmtId="3" fontId="22" fillId="0" borderId="4" xfId="0" applyNumberFormat="1" applyFont="1" applyBorder="1"/>
    <xf numFmtId="3" fontId="20" fillId="0" borderId="15" xfId="0" applyNumberFormat="1" applyFont="1" applyBorder="1"/>
    <xf numFmtId="3" fontId="23" fillId="0" borderId="21" xfId="0" applyNumberFormat="1" applyFont="1" applyBorder="1"/>
    <xf numFmtId="3" fontId="20" fillId="0" borderId="21" xfId="0" applyNumberFormat="1" applyFont="1" applyBorder="1" applyAlignment="1"/>
    <xf numFmtId="3" fontId="22" fillId="0" borderId="9" xfId="0" applyNumberFormat="1" applyFont="1" applyBorder="1" applyAlignment="1"/>
    <xf numFmtId="3" fontId="22" fillId="0" borderId="4" xfId="0" applyNumberFormat="1" applyFont="1" applyBorder="1" applyAlignment="1"/>
    <xf numFmtId="3" fontId="23" fillId="2" borderId="3" xfId="0" applyNumberFormat="1" applyFont="1" applyFill="1" applyBorder="1" applyAlignment="1"/>
    <xf numFmtId="3" fontId="23" fillId="0" borderId="4" xfId="0" applyNumberFormat="1" applyFont="1" applyBorder="1" applyAlignment="1"/>
    <xf numFmtId="3" fontId="23" fillId="0" borderId="4" xfId="0" applyNumberFormat="1" applyFont="1" applyBorder="1"/>
    <xf numFmtId="3" fontId="24" fillId="0" borderId="4" xfId="0" applyNumberFormat="1" applyFont="1" applyBorder="1" applyAlignment="1"/>
    <xf numFmtId="3" fontId="23" fillId="0" borderId="21" xfId="0" applyNumberFormat="1" applyFont="1" applyBorder="1" applyAlignment="1"/>
    <xf numFmtId="3" fontId="21" fillId="0" borderId="9" xfId="0" applyNumberFormat="1" applyFont="1" applyBorder="1" applyAlignment="1"/>
    <xf numFmtId="3" fontId="25" fillId="0" borderId="9" xfId="0" applyNumberFormat="1" applyFont="1" applyBorder="1" applyAlignment="1"/>
    <xf numFmtId="3" fontId="26" fillId="0" borderId="21" xfId="0" applyNumberFormat="1" applyFont="1" applyBorder="1"/>
    <xf numFmtId="3" fontId="27" fillId="0" borderId="4" xfId="0" applyNumberFormat="1" applyFont="1" applyBorder="1"/>
    <xf numFmtId="3" fontId="23" fillId="0" borderId="14" xfId="0" applyNumberFormat="1" applyFont="1" applyBorder="1"/>
    <xf numFmtId="3" fontId="28" fillId="0" borderId="4" xfId="0" applyNumberFormat="1" applyFont="1" applyBorder="1"/>
    <xf numFmtId="3" fontId="19" fillId="0" borderId="9" xfId="0" applyNumberFormat="1" applyFont="1" applyBorder="1"/>
    <xf numFmtId="3" fontId="19" fillId="0" borderId="21" xfId="0" applyNumberFormat="1" applyFont="1" applyBorder="1"/>
    <xf numFmtId="3" fontId="20" fillId="0" borderId="21" xfId="0" applyNumberFormat="1" applyFont="1" applyBorder="1"/>
    <xf numFmtId="0" fontId="9" fillId="0" borderId="3" xfId="0" applyFont="1" applyBorder="1" applyAlignment="1"/>
    <xf numFmtId="0" fontId="9" fillId="0" borderId="8" xfId="0" applyFont="1" applyBorder="1"/>
    <xf numFmtId="3" fontId="29" fillId="0" borderId="4" xfId="0" applyNumberFormat="1" applyFont="1" applyBorder="1"/>
    <xf numFmtId="3" fontId="14" fillId="0" borderId="13" xfId="0" applyNumberFormat="1" applyFont="1" applyBorder="1" applyAlignment="1">
      <alignment wrapText="1"/>
    </xf>
    <xf numFmtId="0" fontId="9" fillId="0" borderId="16" xfId="0" applyFont="1" applyBorder="1" applyAlignment="1"/>
    <xf numFmtId="0" fontId="0" fillId="0" borderId="17" xfId="0" applyBorder="1" applyAlignment="1"/>
    <xf numFmtId="0" fontId="0" fillId="0" borderId="1" xfId="0" applyBorder="1" applyAlignment="1"/>
    <xf numFmtId="0" fontId="1" fillId="0" borderId="16" xfId="0" applyFont="1" applyBorder="1" applyAlignment="1"/>
    <xf numFmtId="0" fontId="0" fillId="0" borderId="17" xfId="0" applyFont="1" applyBorder="1" applyAlignment="1"/>
    <xf numFmtId="0" fontId="0" fillId="0" borderId="1" xfId="0" applyFont="1" applyBorder="1" applyAlignment="1"/>
    <xf numFmtId="0" fontId="3" fillId="0" borderId="16" xfId="0" applyFont="1" applyBorder="1" applyAlignment="1"/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/>
    <xf numFmtId="0" fontId="2" fillId="0" borderId="34" xfId="0" applyFont="1" applyBorder="1" applyAlignment="1"/>
    <xf numFmtId="0" fontId="2" fillId="0" borderId="35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9" fillId="0" borderId="3" xfId="0" applyFont="1" applyBorder="1" applyAlignment="1"/>
    <xf numFmtId="0" fontId="9" fillId="0" borderId="1" xfId="0" applyFont="1" applyBorder="1" applyAlignment="1"/>
    <xf numFmtId="0" fontId="3" fillId="0" borderId="17" xfId="0" applyFont="1" applyBorder="1" applyAlignment="1"/>
    <xf numFmtId="0" fontId="3" fillId="0" borderId="1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10" fillId="2" borderId="5" xfId="0" applyFont="1" applyFill="1" applyBorder="1" applyAlignment="1"/>
    <xf numFmtId="0" fontId="10" fillId="2" borderId="6" xfId="0" applyFont="1" applyFill="1" applyBorder="1" applyAlignment="1"/>
    <xf numFmtId="0" fontId="10" fillId="2" borderId="7" xfId="0" applyFont="1" applyFill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0" fontId="10" fillId="0" borderId="7" xfId="0" applyFont="1" applyBorder="1" applyAlignment="1"/>
    <xf numFmtId="0" fontId="3" fillId="0" borderId="10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14" fillId="0" borderId="3" xfId="0" applyFont="1" applyBorder="1" applyAlignment="1"/>
    <xf numFmtId="0" fontId="14" fillId="0" borderId="1" xfId="0" applyFont="1" applyBorder="1" applyAlignment="1"/>
    <xf numFmtId="0" fontId="9" fillId="0" borderId="17" xfId="0" applyFont="1" applyBorder="1" applyAlignment="1"/>
    <xf numFmtId="0" fontId="11" fillId="0" borderId="16" xfId="0" applyFont="1" applyBorder="1" applyAlignment="1"/>
    <xf numFmtId="0" fontId="11" fillId="0" borderId="17" xfId="0" applyFont="1" applyBorder="1" applyAlignment="1"/>
    <xf numFmtId="0" fontId="11" fillId="0" borderId="1" xfId="0" applyFont="1" applyBorder="1" applyAlignment="1"/>
    <xf numFmtId="0" fontId="2" fillId="0" borderId="10" xfId="0" applyFont="1" applyBorder="1" applyAlignment="1"/>
    <xf numFmtId="0" fontId="2" fillId="0" borderId="23" xfId="0" applyFont="1" applyBorder="1" applyAlignment="1"/>
    <xf numFmtId="0" fontId="2" fillId="0" borderId="24" xfId="0" applyFont="1" applyBorder="1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5"/>
  <sheetViews>
    <sheetView tabSelected="1" view="pageLayout" topLeftCell="A92" zoomScale="64" zoomScaleSheetLayoutView="100" zoomScalePageLayoutView="64" workbookViewId="0">
      <selection activeCell="P138" sqref="P138"/>
    </sheetView>
  </sheetViews>
  <sheetFormatPr defaultColWidth="14.6640625" defaultRowHeight="13.2"/>
  <cols>
    <col min="1" max="1" width="9.88671875" style="1" customWidth="1"/>
    <col min="2" max="2" width="14.6640625" style="1"/>
    <col min="3" max="3" width="12.33203125" style="1" customWidth="1"/>
    <col min="4" max="4" width="13.88671875" style="1" customWidth="1"/>
    <col min="5" max="5" width="13.5546875" style="1" customWidth="1"/>
    <col min="6" max="6" width="14.33203125" style="1" customWidth="1"/>
    <col min="7" max="7" width="14.6640625" style="1" customWidth="1"/>
    <col min="8" max="8" width="13.33203125" style="1" customWidth="1"/>
    <col min="9" max="9" width="13.109375" style="1" customWidth="1"/>
    <col min="10" max="10" width="13.44140625" style="1" customWidth="1"/>
    <col min="11" max="11" width="13" style="1" customWidth="1"/>
    <col min="12" max="12" width="14.44140625" style="1" customWidth="1"/>
    <col min="13" max="13" width="12.6640625" style="1" customWidth="1"/>
    <col min="14" max="14" width="12.88671875" style="1" customWidth="1"/>
    <col min="15" max="15" width="12.5546875" style="1" customWidth="1"/>
    <col min="16" max="16" width="14.33203125" style="1" customWidth="1"/>
    <col min="17" max="17" width="13.33203125" style="1" customWidth="1"/>
    <col min="18" max="18" width="14.6640625" style="1" customWidth="1"/>
    <col min="19" max="19" width="14.6640625" style="1"/>
    <col min="20" max="16384" width="14.6640625" style="3"/>
  </cols>
  <sheetData>
    <row r="1" spans="1:19" s="13" customFormat="1" ht="10.199999999999999">
      <c r="A1" s="178" t="s">
        <v>0</v>
      </c>
      <c r="B1" s="179"/>
      <c r="C1" s="180"/>
      <c r="D1" s="157" t="s">
        <v>1</v>
      </c>
      <c r="E1" s="157" t="s">
        <v>2</v>
      </c>
      <c r="F1" s="157" t="s">
        <v>3</v>
      </c>
      <c r="G1" s="157" t="s">
        <v>4</v>
      </c>
      <c r="H1" s="157" t="s">
        <v>5</v>
      </c>
      <c r="I1" s="157" t="s">
        <v>6</v>
      </c>
      <c r="J1" s="157" t="s">
        <v>7</v>
      </c>
      <c r="K1" s="157" t="s">
        <v>8</v>
      </c>
      <c r="L1" s="157" t="s">
        <v>9</v>
      </c>
      <c r="M1" s="157" t="s">
        <v>44</v>
      </c>
      <c r="N1" s="157" t="s">
        <v>10</v>
      </c>
      <c r="O1" s="157" t="s">
        <v>11</v>
      </c>
      <c r="P1" s="157" t="s">
        <v>12</v>
      </c>
      <c r="Q1" s="161" t="s">
        <v>64</v>
      </c>
      <c r="R1" s="159" t="s">
        <v>66</v>
      </c>
      <c r="S1" s="12"/>
    </row>
    <row r="2" spans="1:19" s="14" customFormat="1" ht="10.8" thickBot="1">
      <c r="A2" s="181"/>
      <c r="B2" s="182"/>
      <c r="C2" s="183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62"/>
      <c r="R2" s="160"/>
      <c r="S2" s="12"/>
    </row>
    <row r="3" spans="1:19">
      <c r="A3" s="163" t="s">
        <v>45</v>
      </c>
      <c r="B3" s="164"/>
      <c r="C3" s="165"/>
      <c r="D3" s="15"/>
      <c r="E3" s="15"/>
      <c r="F3" s="15"/>
      <c r="G3" s="15"/>
      <c r="H3" s="15"/>
      <c r="I3" s="16"/>
      <c r="J3" s="16"/>
      <c r="K3" s="16"/>
      <c r="L3" s="16"/>
      <c r="M3" s="16"/>
      <c r="N3" s="16"/>
      <c r="O3" s="16"/>
      <c r="P3" s="16"/>
      <c r="Q3" s="17"/>
      <c r="R3" s="18"/>
    </row>
    <row r="4" spans="1:19">
      <c r="A4" s="4"/>
      <c r="B4" s="166" t="s">
        <v>54</v>
      </c>
      <c r="C4" s="167"/>
      <c r="D4" s="23">
        <v>22654638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23">
        <f>SUM(D4:O4)</f>
        <v>22654638</v>
      </c>
      <c r="Q4" s="123">
        <f>P4</f>
        <v>22654638</v>
      </c>
      <c r="R4" s="50"/>
    </row>
    <row r="5" spans="1:19">
      <c r="A5" s="4"/>
      <c r="B5" s="5" t="s">
        <v>55</v>
      </c>
      <c r="C5" s="2"/>
      <c r="D5" s="23">
        <v>902745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76"/>
      <c r="P5" s="23">
        <f t="shared" ref="P5:P14" si="0">SUM(D5:O5)</f>
        <v>902745</v>
      </c>
      <c r="Q5" s="123">
        <f>P5</f>
        <v>902745</v>
      </c>
      <c r="R5" s="50"/>
    </row>
    <row r="6" spans="1:19">
      <c r="A6" s="4"/>
      <c r="B6" s="5" t="s">
        <v>14</v>
      </c>
      <c r="C6" s="2"/>
      <c r="D6" s="23">
        <v>7225686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23">
        <f t="shared" si="0"/>
        <v>7225686</v>
      </c>
      <c r="Q6" s="123">
        <f t="shared" ref="Q6:Q45" si="1">P6</f>
        <v>7225686</v>
      </c>
      <c r="R6" s="50"/>
    </row>
    <row r="7" spans="1:19">
      <c r="A7" s="4"/>
      <c r="B7" s="166" t="s">
        <v>59</v>
      </c>
      <c r="C7" s="167"/>
      <c r="D7" s="23">
        <v>73215671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3">
        <f t="shared" si="0"/>
        <v>73215671</v>
      </c>
      <c r="Q7" s="123">
        <f t="shared" si="1"/>
        <v>73215671</v>
      </c>
      <c r="R7" s="50"/>
    </row>
    <row r="8" spans="1:19">
      <c r="A8" s="4"/>
      <c r="B8" s="166" t="s">
        <v>56</v>
      </c>
      <c r="C8" s="167"/>
      <c r="D8" s="23">
        <v>11282132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23">
        <f t="shared" si="0"/>
        <v>11282132</v>
      </c>
      <c r="Q8" s="123">
        <f t="shared" si="1"/>
        <v>11282132</v>
      </c>
      <c r="R8" s="50"/>
    </row>
    <row r="9" spans="1:19" s="30" customFormat="1">
      <c r="A9" s="26"/>
      <c r="B9" s="171" t="s">
        <v>16</v>
      </c>
      <c r="C9" s="172"/>
      <c r="D9" s="23">
        <v>8520877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>
        <f t="shared" si="0"/>
        <v>8520877</v>
      </c>
      <c r="Q9" s="123">
        <f t="shared" si="1"/>
        <v>8520877</v>
      </c>
      <c r="R9" s="50"/>
      <c r="S9" s="29"/>
    </row>
    <row r="10" spans="1:19" s="30" customFormat="1">
      <c r="A10" s="26"/>
      <c r="B10" s="27" t="s">
        <v>57</v>
      </c>
      <c r="C10" s="28"/>
      <c r="D10" s="23">
        <v>1698478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>
        <f>SUM(D10:O10)</f>
        <v>1698478</v>
      </c>
      <c r="Q10" s="123">
        <f t="shared" si="1"/>
        <v>1698478</v>
      </c>
      <c r="R10" s="50"/>
      <c r="S10" s="29"/>
    </row>
    <row r="11" spans="1:19" s="30" customFormat="1">
      <c r="A11" s="26"/>
      <c r="B11" s="27" t="s">
        <v>53</v>
      </c>
      <c r="C11" s="28"/>
      <c r="D11" s="23">
        <v>7038047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>
        <f t="shared" si="0"/>
        <v>7038047</v>
      </c>
      <c r="Q11" s="123">
        <f t="shared" si="1"/>
        <v>7038047</v>
      </c>
      <c r="R11" s="50"/>
      <c r="S11" s="29"/>
    </row>
    <row r="12" spans="1:19" s="30" customFormat="1">
      <c r="A12" s="26"/>
      <c r="B12" s="27" t="s">
        <v>52</v>
      </c>
      <c r="C12" s="28"/>
      <c r="D12" s="23">
        <v>24829788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>
        <f t="shared" si="0"/>
        <v>24829788</v>
      </c>
      <c r="Q12" s="123">
        <f t="shared" si="1"/>
        <v>24829788</v>
      </c>
      <c r="R12" s="50"/>
      <c r="S12" s="29"/>
    </row>
    <row r="13" spans="1:19">
      <c r="A13" s="4"/>
      <c r="B13" s="166" t="s">
        <v>21</v>
      </c>
      <c r="C13" s="167"/>
      <c r="D13" s="23">
        <v>3586213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>
        <f>SUM(D13:O13)</f>
        <v>3586213</v>
      </c>
      <c r="Q13" s="123">
        <f t="shared" si="1"/>
        <v>3586213</v>
      </c>
      <c r="R13" s="50"/>
    </row>
    <row r="14" spans="1:19">
      <c r="A14" s="32"/>
      <c r="B14" s="113" t="s">
        <v>49</v>
      </c>
      <c r="C14" s="2"/>
      <c r="D14" s="23">
        <v>475937382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>
        <f t="shared" si="0"/>
        <v>475937382</v>
      </c>
      <c r="Q14" s="123">
        <f t="shared" si="1"/>
        <v>475937382</v>
      </c>
      <c r="R14" s="50"/>
    </row>
    <row r="15" spans="1:19" ht="13.8">
      <c r="A15" s="156" t="s">
        <v>18</v>
      </c>
      <c r="B15" s="173"/>
      <c r="C15" s="174"/>
      <c r="D15" s="24">
        <f>SUM(D4:D14)</f>
        <v>636891657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>
        <f>SUM(P4:P14)</f>
        <v>636891657</v>
      </c>
      <c r="Q15" s="140">
        <f t="shared" si="1"/>
        <v>636891657</v>
      </c>
      <c r="R15" s="50"/>
    </row>
    <row r="16" spans="1:19" ht="17.399999999999999">
      <c r="A16" s="168" t="s">
        <v>20</v>
      </c>
      <c r="B16" s="169"/>
      <c r="C16" s="170"/>
      <c r="D16" s="51" t="s">
        <v>19</v>
      </c>
      <c r="E16" s="51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4"/>
      <c r="Q16" s="123">
        <f t="shared" si="1"/>
        <v>0</v>
      </c>
      <c r="R16" s="50"/>
    </row>
    <row r="17" spans="1:19" ht="13.8">
      <c r="A17" s="4"/>
      <c r="B17" s="166" t="s">
        <v>54</v>
      </c>
      <c r="C17" s="167"/>
      <c r="D17" s="23">
        <v>17364620</v>
      </c>
      <c r="E17" s="23">
        <v>16785620</v>
      </c>
      <c r="F17" s="23">
        <v>16935620</v>
      </c>
      <c r="G17" s="23">
        <v>18485620</v>
      </c>
      <c r="H17" s="23">
        <v>16935620</v>
      </c>
      <c r="I17" s="23">
        <v>16985620</v>
      </c>
      <c r="J17" s="23">
        <v>16610870</v>
      </c>
      <c r="K17" s="23">
        <v>17044370</v>
      </c>
      <c r="L17" s="23">
        <v>17685620</v>
      </c>
      <c r="M17" s="23">
        <v>16935620</v>
      </c>
      <c r="N17" s="23">
        <v>19830043</v>
      </c>
      <c r="O17" s="23">
        <v>16935631</v>
      </c>
      <c r="P17" s="24">
        <f>SUM(D17:O17)</f>
        <v>208534874</v>
      </c>
      <c r="Q17" s="123"/>
      <c r="R17" s="50">
        <f>P17</f>
        <v>208534874</v>
      </c>
    </row>
    <row r="18" spans="1:19" ht="13.8">
      <c r="A18" s="4"/>
      <c r="B18" s="5" t="s">
        <v>55</v>
      </c>
      <c r="C18" s="2"/>
      <c r="D18" s="23">
        <v>27275153</v>
      </c>
      <c r="E18" s="23">
        <v>21649397</v>
      </c>
      <c r="F18" s="23">
        <v>21649397</v>
      </c>
      <c r="G18" s="23">
        <v>21649397</v>
      </c>
      <c r="H18" s="23">
        <v>23054916</v>
      </c>
      <c r="I18" s="23">
        <v>21649397</v>
      </c>
      <c r="J18" s="23">
        <v>21649397</v>
      </c>
      <c r="K18" s="23">
        <v>23054916</v>
      </c>
      <c r="L18" s="23">
        <v>21649397</v>
      </c>
      <c r="M18" s="23">
        <v>21649397</v>
      </c>
      <c r="N18" s="23">
        <v>23054916</v>
      </c>
      <c r="O18" s="23">
        <v>21649395</v>
      </c>
      <c r="P18" s="24">
        <f t="shared" ref="P18:P27" si="2">SUM(D18:O18)</f>
        <v>269635075</v>
      </c>
      <c r="Q18" s="123"/>
      <c r="R18" s="50">
        <f t="shared" ref="R18:R27" si="3">P18</f>
        <v>269635075</v>
      </c>
    </row>
    <row r="19" spans="1:19" ht="13.8">
      <c r="A19" s="4"/>
      <c r="B19" s="5" t="s">
        <v>14</v>
      </c>
      <c r="C19" s="2"/>
      <c r="D19" s="23">
        <v>41940953</v>
      </c>
      <c r="E19" s="23">
        <v>41940953</v>
      </c>
      <c r="F19" s="23">
        <v>41940953</v>
      </c>
      <c r="G19" s="23">
        <v>41940953</v>
      </c>
      <c r="H19" s="23">
        <v>41940953</v>
      </c>
      <c r="I19" s="23">
        <v>45400318</v>
      </c>
      <c r="J19" s="23">
        <v>45838163</v>
      </c>
      <c r="K19" s="23">
        <v>45400318</v>
      </c>
      <c r="L19" s="23">
        <v>41940953</v>
      </c>
      <c r="M19" s="23">
        <v>41940953</v>
      </c>
      <c r="N19" s="23">
        <v>41940953</v>
      </c>
      <c r="O19" s="23">
        <v>41941061</v>
      </c>
      <c r="P19" s="24">
        <f>SUM(D19:O19)</f>
        <v>514107484</v>
      </c>
      <c r="Q19" s="123"/>
      <c r="R19" s="50">
        <f t="shared" si="3"/>
        <v>514107484</v>
      </c>
    </row>
    <row r="20" spans="1:19" ht="13.8">
      <c r="A20" s="4"/>
      <c r="B20" s="166" t="s">
        <v>59</v>
      </c>
      <c r="C20" s="167"/>
      <c r="D20" s="23">
        <v>5541247</v>
      </c>
      <c r="E20" s="23">
        <v>5253250</v>
      </c>
      <c r="F20" s="23">
        <v>5458250</v>
      </c>
      <c r="G20" s="23">
        <v>5425250</v>
      </c>
      <c r="H20" s="23">
        <v>5563250</v>
      </c>
      <c r="I20" s="23">
        <v>5688250</v>
      </c>
      <c r="J20" s="23">
        <v>5609250</v>
      </c>
      <c r="K20" s="23">
        <v>5628000</v>
      </c>
      <c r="L20" s="23">
        <v>6410624</v>
      </c>
      <c r="M20" s="23">
        <v>5571750</v>
      </c>
      <c r="N20" s="23">
        <v>6629386</v>
      </c>
      <c r="O20" s="23">
        <v>5387750</v>
      </c>
      <c r="P20" s="24">
        <f t="shared" si="2"/>
        <v>68166257</v>
      </c>
      <c r="Q20" s="123"/>
      <c r="R20" s="50">
        <f t="shared" si="3"/>
        <v>68166257</v>
      </c>
    </row>
    <row r="21" spans="1:19" s="30" customFormat="1" ht="13.8">
      <c r="A21" s="26"/>
      <c r="B21" s="171" t="s">
        <v>56</v>
      </c>
      <c r="C21" s="172"/>
      <c r="D21" s="23">
        <v>4235233</v>
      </c>
      <c r="E21" s="23">
        <v>5282998</v>
      </c>
      <c r="F21" s="23">
        <v>4235233</v>
      </c>
      <c r="G21" s="23">
        <v>4235233</v>
      </c>
      <c r="H21" s="23">
        <v>4235233</v>
      </c>
      <c r="I21" s="23">
        <v>4235233</v>
      </c>
      <c r="J21" s="23">
        <v>5231233</v>
      </c>
      <c r="K21" s="23">
        <v>4235233</v>
      </c>
      <c r="L21" s="23">
        <v>4235233</v>
      </c>
      <c r="M21" s="23">
        <v>4235233</v>
      </c>
      <c r="N21" s="23">
        <v>5421785</v>
      </c>
      <c r="O21" s="23">
        <v>4235251</v>
      </c>
      <c r="P21" s="24">
        <f t="shared" si="2"/>
        <v>54053131</v>
      </c>
      <c r="Q21" s="123"/>
      <c r="R21" s="50">
        <f t="shared" si="3"/>
        <v>54053131</v>
      </c>
      <c r="S21" s="29"/>
    </row>
    <row r="22" spans="1:19" s="30" customFormat="1" ht="13.8">
      <c r="A22" s="26"/>
      <c r="B22" s="171" t="s">
        <v>16</v>
      </c>
      <c r="C22" s="172"/>
      <c r="D22" s="81">
        <v>960000</v>
      </c>
      <c r="E22" s="81">
        <v>986000</v>
      </c>
      <c r="F22" s="81">
        <v>1194000</v>
      </c>
      <c r="G22" s="81">
        <v>1194000</v>
      </c>
      <c r="H22" s="81">
        <v>1194000</v>
      </c>
      <c r="I22" s="81">
        <v>1194000</v>
      </c>
      <c r="J22" s="81">
        <v>1194000</v>
      </c>
      <c r="K22" s="81">
        <v>1194000</v>
      </c>
      <c r="L22" s="81">
        <v>1194000</v>
      </c>
      <c r="M22" s="81">
        <v>1194000</v>
      </c>
      <c r="N22" s="81">
        <v>1610000</v>
      </c>
      <c r="O22" s="81">
        <v>1422000</v>
      </c>
      <c r="P22" s="82">
        <f t="shared" si="2"/>
        <v>14530000</v>
      </c>
      <c r="Q22" s="123"/>
      <c r="R22" s="83">
        <f t="shared" si="3"/>
        <v>14530000</v>
      </c>
      <c r="S22" s="29"/>
    </row>
    <row r="23" spans="1:19" s="30" customFormat="1" ht="13.8">
      <c r="A23" s="26"/>
      <c r="B23" s="27" t="s">
        <v>57</v>
      </c>
      <c r="C23" s="28"/>
      <c r="D23" s="23">
        <v>78361325</v>
      </c>
      <c r="E23" s="23">
        <v>77195194</v>
      </c>
      <c r="F23" s="23">
        <v>77200000</v>
      </c>
      <c r="G23" s="23">
        <v>79900000</v>
      </c>
      <c r="H23" s="23">
        <v>77640000</v>
      </c>
      <c r="I23" s="23">
        <v>78380000</v>
      </c>
      <c r="J23" s="23">
        <v>77400000</v>
      </c>
      <c r="K23" s="23">
        <v>79650000</v>
      </c>
      <c r="L23" s="23">
        <v>77400000</v>
      </c>
      <c r="M23" s="23">
        <v>79270000</v>
      </c>
      <c r="N23" s="23">
        <v>77000000</v>
      </c>
      <c r="O23" s="23">
        <v>76400000</v>
      </c>
      <c r="P23" s="24">
        <f t="shared" si="2"/>
        <v>935796519</v>
      </c>
      <c r="Q23" s="123"/>
      <c r="R23" s="50">
        <f>P23-Q23</f>
        <v>935796519</v>
      </c>
      <c r="S23" s="29"/>
    </row>
    <row r="24" spans="1:19" s="30" customFormat="1" ht="13.8">
      <c r="A24" s="26"/>
      <c r="B24" s="27" t="s">
        <v>53</v>
      </c>
      <c r="C24" s="28"/>
      <c r="D24" s="23">
        <v>13522656</v>
      </c>
      <c r="E24" s="23">
        <v>14200000</v>
      </c>
      <c r="F24" s="23">
        <v>14200000</v>
      </c>
      <c r="G24" s="23">
        <v>14200000</v>
      </c>
      <c r="H24" s="23">
        <v>14200000</v>
      </c>
      <c r="I24" s="23">
        <v>14200000</v>
      </c>
      <c r="J24" s="23">
        <v>14200000</v>
      </c>
      <c r="K24" s="23">
        <v>14200000</v>
      </c>
      <c r="L24" s="23">
        <v>14200000</v>
      </c>
      <c r="M24" s="23">
        <v>14200000</v>
      </c>
      <c r="N24" s="23">
        <v>14200000</v>
      </c>
      <c r="O24" s="23">
        <v>14200000</v>
      </c>
      <c r="P24" s="24">
        <f t="shared" si="2"/>
        <v>169722656</v>
      </c>
      <c r="Q24" s="123"/>
      <c r="R24" s="50">
        <f t="shared" si="3"/>
        <v>169722656</v>
      </c>
      <c r="S24" s="29"/>
    </row>
    <row r="25" spans="1:19" s="30" customFormat="1" ht="13.8" customHeight="1">
      <c r="A25" s="26"/>
      <c r="B25" s="146" t="s">
        <v>52</v>
      </c>
      <c r="C25" s="28"/>
      <c r="D25" s="23">
        <v>204000</v>
      </c>
      <c r="E25" s="23">
        <v>204000</v>
      </c>
      <c r="F25" s="23">
        <v>204000</v>
      </c>
      <c r="G25" s="23">
        <v>204000</v>
      </c>
      <c r="H25" s="23">
        <v>203000</v>
      </c>
      <c r="I25" s="23">
        <v>203000</v>
      </c>
      <c r="J25" s="23">
        <v>203000</v>
      </c>
      <c r="K25" s="23">
        <v>203000</v>
      </c>
      <c r="L25" s="23">
        <v>203000</v>
      </c>
      <c r="M25" s="23">
        <v>203000</v>
      </c>
      <c r="N25" s="23">
        <v>203000</v>
      </c>
      <c r="O25" s="23">
        <v>203000</v>
      </c>
      <c r="P25" s="24">
        <f t="shared" si="2"/>
        <v>2440000</v>
      </c>
      <c r="Q25" s="123"/>
      <c r="R25" s="50">
        <f t="shared" si="3"/>
        <v>2440000</v>
      </c>
      <c r="S25" s="29"/>
    </row>
    <row r="26" spans="1:19" s="30" customFormat="1" ht="13.8">
      <c r="A26" s="26"/>
      <c r="B26" s="171" t="s">
        <v>21</v>
      </c>
      <c r="C26" s="172"/>
      <c r="D26" s="23">
        <v>28084000</v>
      </c>
      <c r="E26" s="23">
        <v>28084000</v>
      </c>
      <c r="F26" s="23">
        <v>28084000</v>
      </c>
      <c r="G26" s="23">
        <v>28084000</v>
      </c>
      <c r="H26" s="23">
        <v>28084000</v>
      </c>
      <c r="I26" s="23">
        <v>28084000</v>
      </c>
      <c r="J26" s="23">
        <v>28084000</v>
      </c>
      <c r="K26" s="23">
        <v>28084000</v>
      </c>
      <c r="L26" s="23">
        <v>28084000</v>
      </c>
      <c r="M26" s="23">
        <v>28084000</v>
      </c>
      <c r="N26" s="23">
        <v>28084000</v>
      </c>
      <c r="O26" s="23">
        <v>28084588</v>
      </c>
      <c r="P26" s="24">
        <f t="shared" si="2"/>
        <v>337008588</v>
      </c>
      <c r="Q26" s="123"/>
      <c r="R26" s="50">
        <f t="shared" si="3"/>
        <v>337008588</v>
      </c>
      <c r="S26" s="29"/>
    </row>
    <row r="27" spans="1:19" s="30" customFormat="1" ht="13.8">
      <c r="A27" s="33"/>
      <c r="B27" s="34" t="s">
        <v>49</v>
      </c>
      <c r="C27" s="34"/>
      <c r="D27" s="31">
        <v>4708000</v>
      </c>
      <c r="E27" s="31">
        <v>4708000</v>
      </c>
      <c r="F27" s="31">
        <v>4708000</v>
      </c>
      <c r="G27" s="31">
        <v>4708000</v>
      </c>
      <c r="H27" s="31">
        <v>4708000</v>
      </c>
      <c r="I27" s="31">
        <v>4708000</v>
      </c>
      <c r="J27" s="31">
        <v>4708000</v>
      </c>
      <c r="K27" s="31">
        <v>4708000</v>
      </c>
      <c r="L27" s="31">
        <v>4708000</v>
      </c>
      <c r="M27" s="31">
        <v>4708000</v>
      </c>
      <c r="N27" s="31">
        <v>4708000</v>
      </c>
      <c r="O27" s="31">
        <v>4713670</v>
      </c>
      <c r="P27" s="24">
        <f t="shared" si="2"/>
        <v>56501670</v>
      </c>
      <c r="Q27" s="123"/>
      <c r="R27" s="50">
        <f t="shared" si="3"/>
        <v>56501670</v>
      </c>
      <c r="S27" s="29"/>
    </row>
    <row r="28" spans="1:19" ht="14.4" thickBot="1">
      <c r="A28" s="175" t="s">
        <v>22</v>
      </c>
      <c r="B28" s="176"/>
      <c r="C28" s="177"/>
      <c r="D28" s="46">
        <f>SUM(D17:D27)</f>
        <v>222197187</v>
      </c>
      <c r="E28" s="46">
        <f t="shared" ref="E28:O28" si="4">SUM(E17:E27)</f>
        <v>216289412</v>
      </c>
      <c r="F28" s="46">
        <f t="shared" si="4"/>
        <v>215809453</v>
      </c>
      <c r="G28" s="46">
        <f t="shared" si="4"/>
        <v>220026453</v>
      </c>
      <c r="H28" s="46">
        <f t="shared" si="4"/>
        <v>217758972</v>
      </c>
      <c r="I28" s="46">
        <f t="shared" si="4"/>
        <v>220727818</v>
      </c>
      <c r="J28" s="46">
        <f t="shared" si="4"/>
        <v>220727913</v>
      </c>
      <c r="K28" s="46">
        <f t="shared" si="4"/>
        <v>223401837</v>
      </c>
      <c r="L28" s="46">
        <f t="shared" si="4"/>
        <v>217710827</v>
      </c>
      <c r="M28" s="46">
        <f t="shared" si="4"/>
        <v>217991953</v>
      </c>
      <c r="N28" s="46">
        <f t="shared" si="4"/>
        <v>222682083</v>
      </c>
      <c r="O28" s="46">
        <f t="shared" si="4"/>
        <v>215172346</v>
      </c>
      <c r="P28" s="46">
        <f>SUM(D28:O28)</f>
        <v>2630496254</v>
      </c>
      <c r="Q28" s="139"/>
      <c r="R28" s="43">
        <f>SUM(R17:R27)</f>
        <v>2630496254</v>
      </c>
    </row>
    <row r="29" spans="1:19" ht="13.8">
      <c r="A29" s="9"/>
      <c r="B29" s="10"/>
      <c r="C29" s="1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95"/>
      <c r="Q29" s="123"/>
      <c r="R29" s="22"/>
    </row>
    <row r="30" spans="1:19" ht="13.8">
      <c r="A30" s="168" t="s">
        <v>23</v>
      </c>
      <c r="B30" s="169"/>
      <c r="C30" s="170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97"/>
      <c r="Q30" s="123"/>
      <c r="R30" s="20"/>
    </row>
    <row r="31" spans="1:19" s="30" customFormat="1" ht="13.8">
      <c r="A31" s="26"/>
      <c r="B31" s="171" t="s">
        <v>54</v>
      </c>
      <c r="C31" s="172"/>
      <c r="D31" s="23">
        <v>2257398</v>
      </c>
      <c r="E31" s="23">
        <v>2182131</v>
      </c>
      <c r="F31" s="23">
        <v>2201631</v>
      </c>
      <c r="G31" s="23">
        <v>2403131</v>
      </c>
      <c r="H31" s="23">
        <v>2201631</v>
      </c>
      <c r="I31" s="23">
        <v>2208131</v>
      </c>
      <c r="J31" s="23">
        <v>2159413</v>
      </c>
      <c r="K31" s="23">
        <v>2215768</v>
      </c>
      <c r="L31" s="23">
        <v>2299131</v>
      </c>
      <c r="M31" s="23">
        <v>2201631</v>
      </c>
      <c r="N31" s="23">
        <v>2577906</v>
      </c>
      <c r="O31" s="23">
        <v>2201632</v>
      </c>
      <c r="P31" s="97">
        <f t="shared" ref="P31:P42" si="5">SUM(D31:O31)</f>
        <v>27109534</v>
      </c>
      <c r="Q31" s="123"/>
      <c r="R31" s="50">
        <f>P31</f>
        <v>27109534</v>
      </c>
      <c r="S31" s="29"/>
    </row>
    <row r="32" spans="1:19" s="30" customFormat="1" ht="13.8">
      <c r="A32" s="26"/>
      <c r="B32" s="5" t="s">
        <v>55</v>
      </c>
      <c r="C32" s="28"/>
      <c r="D32" s="23">
        <v>3545770</v>
      </c>
      <c r="E32" s="23">
        <v>2814422</v>
      </c>
      <c r="F32" s="23">
        <v>2814422</v>
      </c>
      <c r="G32" s="23">
        <v>2814422</v>
      </c>
      <c r="H32" s="23">
        <v>2997139</v>
      </c>
      <c r="I32" s="23">
        <v>2814422</v>
      </c>
      <c r="J32" s="23">
        <v>2814422</v>
      </c>
      <c r="K32" s="23">
        <v>2997139</v>
      </c>
      <c r="L32" s="23">
        <v>2814422</v>
      </c>
      <c r="M32" s="23">
        <v>2814422</v>
      </c>
      <c r="N32" s="23">
        <v>3037459</v>
      </c>
      <c r="O32" s="23">
        <v>2814419</v>
      </c>
      <c r="P32" s="96">
        <f t="shared" si="5"/>
        <v>35092880</v>
      </c>
      <c r="Q32" s="123"/>
      <c r="R32" s="50">
        <f t="shared" ref="R32:R42" si="6">P32</f>
        <v>35092880</v>
      </c>
      <c r="S32" s="29"/>
    </row>
    <row r="33" spans="1:19" s="30" customFormat="1" ht="13.8">
      <c r="A33" s="26"/>
      <c r="B33" s="27" t="s">
        <v>14</v>
      </c>
      <c r="C33" s="28"/>
      <c r="D33" s="108">
        <v>5375080</v>
      </c>
      <c r="E33" s="108">
        <v>5375080</v>
      </c>
      <c r="F33" s="108">
        <v>5375080</v>
      </c>
      <c r="G33" s="108">
        <v>5375080</v>
      </c>
      <c r="H33" s="108">
        <v>5375080</v>
      </c>
      <c r="I33" s="108">
        <v>5824797</v>
      </c>
      <c r="J33" s="108">
        <v>5881717</v>
      </c>
      <c r="K33" s="108">
        <v>5824797</v>
      </c>
      <c r="L33" s="108">
        <v>5375080</v>
      </c>
      <c r="M33" s="108">
        <v>5375080</v>
      </c>
      <c r="N33" s="108">
        <v>5375080</v>
      </c>
      <c r="O33" s="108">
        <v>5375087</v>
      </c>
      <c r="P33" s="98">
        <f t="shared" si="5"/>
        <v>65907038</v>
      </c>
      <c r="Q33" s="123"/>
      <c r="R33" s="50">
        <f t="shared" si="6"/>
        <v>65907038</v>
      </c>
      <c r="S33" s="29"/>
    </row>
    <row r="34" spans="1:19" s="30" customFormat="1" ht="13.8">
      <c r="A34" s="26"/>
      <c r="B34" s="171" t="s">
        <v>59</v>
      </c>
      <c r="C34" s="172"/>
      <c r="D34" s="108">
        <v>720358</v>
      </c>
      <c r="E34" s="108">
        <v>682923</v>
      </c>
      <c r="F34" s="108">
        <v>709573</v>
      </c>
      <c r="G34" s="108">
        <v>705283</v>
      </c>
      <c r="H34" s="108">
        <v>723223</v>
      </c>
      <c r="I34" s="108">
        <v>739473</v>
      </c>
      <c r="J34" s="108">
        <v>729203</v>
      </c>
      <c r="K34" s="108">
        <v>731640</v>
      </c>
      <c r="L34" s="108">
        <v>833381</v>
      </c>
      <c r="M34" s="108">
        <v>724328</v>
      </c>
      <c r="N34" s="108">
        <v>861820</v>
      </c>
      <c r="O34" s="108">
        <v>700408</v>
      </c>
      <c r="P34" s="98">
        <f t="shared" si="5"/>
        <v>8861613</v>
      </c>
      <c r="Q34" s="123"/>
      <c r="R34" s="50">
        <f t="shared" si="6"/>
        <v>8861613</v>
      </c>
      <c r="S34" s="29"/>
    </row>
    <row r="35" spans="1:19" s="30" customFormat="1" ht="13.8">
      <c r="A35" s="26"/>
      <c r="B35" s="171" t="s">
        <v>56</v>
      </c>
      <c r="C35" s="172"/>
      <c r="D35" s="108">
        <v>550580</v>
      </c>
      <c r="E35" s="108">
        <v>686790</v>
      </c>
      <c r="F35" s="108">
        <v>550580</v>
      </c>
      <c r="G35" s="108">
        <v>550580</v>
      </c>
      <c r="H35" s="108">
        <v>550580</v>
      </c>
      <c r="I35" s="108">
        <v>550580</v>
      </c>
      <c r="J35" s="108">
        <v>680060</v>
      </c>
      <c r="K35" s="108">
        <v>550580</v>
      </c>
      <c r="L35" s="108">
        <v>550580</v>
      </c>
      <c r="M35" s="108">
        <v>550580</v>
      </c>
      <c r="N35" s="108">
        <v>704832</v>
      </c>
      <c r="O35" s="108">
        <v>550585</v>
      </c>
      <c r="P35" s="99">
        <f t="shared" si="5"/>
        <v>7026907</v>
      </c>
      <c r="Q35" s="123"/>
      <c r="R35" s="50">
        <f t="shared" si="6"/>
        <v>7026907</v>
      </c>
      <c r="S35" s="29"/>
    </row>
    <row r="36" spans="1:19" s="30" customFormat="1" ht="13.8">
      <c r="A36" s="26"/>
      <c r="B36" s="171" t="s">
        <v>16</v>
      </c>
      <c r="C36" s="172"/>
      <c r="D36" s="23">
        <v>111000</v>
      </c>
      <c r="E36" s="23">
        <v>115000</v>
      </c>
      <c r="F36" s="23">
        <v>142000</v>
      </c>
      <c r="G36" s="23">
        <v>142000</v>
      </c>
      <c r="H36" s="23">
        <v>142000</v>
      </c>
      <c r="I36" s="23">
        <v>142000</v>
      </c>
      <c r="J36" s="23">
        <v>142000</v>
      </c>
      <c r="K36" s="23">
        <v>142000</v>
      </c>
      <c r="L36" s="23">
        <v>142000</v>
      </c>
      <c r="M36" s="23">
        <v>142000</v>
      </c>
      <c r="N36" s="23">
        <v>195000</v>
      </c>
      <c r="O36" s="23">
        <v>173000</v>
      </c>
      <c r="P36" s="97">
        <f t="shared" si="5"/>
        <v>1730000</v>
      </c>
      <c r="Q36" s="123"/>
      <c r="R36" s="50">
        <f t="shared" si="6"/>
        <v>1730000</v>
      </c>
      <c r="S36" s="29"/>
    </row>
    <row r="37" spans="1:19" s="30" customFormat="1" ht="13.8">
      <c r="A37" s="26"/>
      <c r="B37" s="27" t="s">
        <v>57</v>
      </c>
      <c r="C37" s="28"/>
      <c r="D37" s="23">
        <v>8445117</v>
      </c>
      <c r="E37" s="23">
        <v>8115000</v>
      </c>
      <c r="F37" s="23">
        <v>8120050</v>
      </c>
      <c r="G37" s="23">
        <v>8470000</v>
      </c>
      <c r="H37" s="23">
        <v>8180000</v>
      </c>
      <c r="I37" s="23">
        <v>8270200</v>
      </c>
      <c r="J37" s="23">
        <v>8150000</v>
      </c>
      <c r="K37" s="23">
        <v>8572500</v>
      </c>
      <c r="L37" s="23">
        <v>8250000</v>
      </c>
      <c r="M37" s="23">
        <v>8670400</v>
      </c>
      <c r="N37" s="23">
        <v>8090620</v>
      </c>
      <c r="O37" s="23">
        <v>8029940</v>
      </c>
      <c r="P37" s="97">
        <f t="shared" si="5"/>
        <v>99363827</v>
      </c>
      <c r="Q37" s="123"/>
      <c r="R37" s="119">
        <f>P37-Q37</f>
        <v>99363827</v>
      </c>
      <c r="S37" s="29"/>
    </row>
    <row r="38" spans="1:19" s="30" customFormat="1" ht="13.8">
      <c r="A38" s="26"/>
      <c r="B38" s="27" t="s">
        <v>53</v>
      </c>
      <c r="C38" s="28"/>
      <c r="D38" s="23">
        <v>1815906</v>
      </c>
      <c r="E38" s="23">
        <v>1830000</v>
      </c>
      <c r="F38" s="23">
        <v>1830000</v>
      </c>
      <c r="G38" s="23">
        <v>1830000</v>
      </c>
      <c r="H38" s="23">
        <v>1830000</v>
      </c>
      <c r="I38" s="23">
        <v>1830000</v>
      </c>
      <c r="J38" s="23">
        <v>1830000</v>
      </c>
      <c r="K38" s="23">
        <v>1830000</v>
      </c>
      <c r="L38" s="23">
        <v>1830000</v>
      </c>
      <c r="M38" s="23">
        <v>1830000</v>
      </c>
      <c r="N38" s="23">
        <v>1830000</v>
      </c>
      <c r="O38" s="23">
        <v>1830000</v>
      </c>
      <c r="P38" s="96">
        <f t="shared" si="5"/>
        <v>21945906</v>
      </c>
      <c r="Q38" s="123"/>
      <c r="R38" s="118">
        <f t="shared" si="6"/>
        <v>21945906</v>
      </c>
      <c r="S38" s="29"/>
    </row>
    <row r="39" spans="1:19" s="30" customFormat="1" ht="13.8" hidden="1">
      <c r="A39" s="26"/>
      <c r="B39" s="171" t="s">
        <v>58</v>
      </c>
      <c r="C39" s="172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99">
        <f t="shared" si="5"/>
        <v>0</v>
      </c>
      <c r="Q39" s="123"/>
      <c r="R39" s="50">
        <f t="shared" si="6"/>
        <v>0</v>
      </c>
      <c r="S39" s="29"/>
    </row>
    <row r="40" spans="1:19" s="30" customFormat="1" ht="13.8">
      <c r="A40" s="26"/>
      <c r="B40" s="27" t="s">
        <v>52</v>
      </c>
      <c r="C40" s="28"/>
      <c r="D40" s="23">
        <v>27000</v>
      </c>
      <c r="E40" s="23">
        <v>27000</v>
      </c>
      <c r="F40" s="23">
        <v>27000</v>
      </c>
      <c r="G40" s="23">
        <v>27000</v>
      </c>
      <c r="H40" s="23">
        <v>27000</v>
      </c>
      <c r="I40" s="23">
        <v>27000</v>
      </c>
      <c r="J40" s="23">
        <v>27000</v>
      </c>
      <c r="K40" s="23">
        <v>27000</v>
      </c>
      <c r="L40" s="23">
        <v>26000</v>
      </c>
      <c r="M40" s="23">
        <v>26000</v>
      </c>
      <c r="N40" s="23">
        <v>26000</v>
      </c>
      <c r="O40" s="23">
        <v>26000</v>
      </c>
      <c r="P40" s="96">
        <f t="shared" si="5"/>
        <v>320000</v>
      </c>
      <c r="Q40" s="123"/>
      <c r="R40" s="50">
        <f t="shared" si="6"/>
        <v>320000</v>
      </c>
      <c r="S40" s="29"/>
    </row>
    <row r="41" spans="1:19" s="30" customFormat="1" ht="13.8">
      <c r="A41" s="26"/>
      <c r="B41" s="171" t="s">
        <v>21</v>
      </c>
      <c r="C41" s="172"/>
      <c r="D41" s="23">
        <v>3925000</v>
      </c>
      <c r="E41" s="23">
        <v>3925000</v>
      </c>
      <c r="F41" s="23">
        <v>3925000</v>
      </c>
      <c r="G41" s="23">
        <v>3925000</v>
      </c>
      <c r="H41" s="23">
        <v>3925000</v>
      </c>
      <c r="I41" s="23">
        <v>3925000</v>
      </c>
      <c r="J41" s="23">
        <v>3925000</v>
      </c>
      <c r="K41" s="23">
        <v>3925000</v>
      </c>
      <c r="L41" s="23">
        <v>3925000</v>
      </c>
      <c r="M41" s="23">
        <v>3925000</v>
      </c>
      <c r="N41" s="23">
        <v>3925000</v>
      </c>
      <c r="O41" s="23">
        <v>3931042</v>
      </c>
      <c r="P41" s="96">
        <f t="shared" si="5"/>
        <v>47106042</v>
      </c>
      <c r="Q41" s="123"/>
      <c r="R41" s="50">
        <f t="shared" si="6"/>
        <v>47106042</v>
      </c>
      <c r="S41" s="29"/>
    </row>
    <row r="42" spans="1:19" s="30" customFormat="1" ht="13.8">
      <c r="A42" s="26"/>
      <c r="B42" s="34" t="s">
        <v>49</v>
      </c>
      <c r="C42" s="34"/>
      <c r="D42" s="31">
        <v>621000</v>
      </c>
      <c r="E42" s="31">
        <v>621000</v>
      </c>
      <c r="F42" s="31">
        <v>621000</v>
      </c>
      <c r="G42" s="31">
        <v>621000</v>
      </c>
      <c r="H42" s="31">
        <v>621000</v>
      </c>
      <c r="I42" s="31">
        <v>621000</v>
      </c>
      <c r="J42" s="31">
        <v>621000</v>
      </c>
      <c r="K42" s="31">
        <v>621000</v>
      </c>
      <c r="L42" s="31">
        <v>621000</v>
      </c>
      <c r="M42" s="31">
        <v>621000</v>
      </c>
      <c r="N42" s="31">
        <v>621000</v>
      </c>
      <c r="O42" s="31">
        <v>631405</v>
      </c>
      <c r="P42" s="96">
        <f t="shared" si="5"/>
        <v>7462405</v>
      </c>
      <c r="Q42" s="123"/>
      <c r="R42" s="50">
        <f t="shared" si="6"/>
        <v>7462405</v>
      </c>
      <c r="S42" s="29"/>
    </row>
    <row r="43" spans="1:19" s="30" customFormat="1" ht="14.4" thickBot="1">
      <c r="A43" s="187" t="s">
        <v>24</v>
      </c>
      <c r="B43" s="188"/>
      <c r="C43" s="189"/>
      <c r="D43" s="38">
        <f>SUM(D31:D42)</f>
        <v>27394209</v>
      </c>
      <c r="E43" s="38">
        <f t="shared" ref="E43:O43" si="7">SUM(E31:E42)</f>
        <v>26374346</v>
      </c>
      <c r="F43" s="38">
        <f t="shared" si="7"/>
        <v>26316336</v>
      </c>
      <c r="G43" s="38">
        <f t="shared" si="7"/>
        <v>26863496</v>
      </c>
      <c r="H43" s="38">
        <f t="shared" si="7"/>
        <v>26572653</v>
      </c>
      <c r="I43" s="38">
        <f t="shared" si="7"/>
        <v>26952603</v>
      </c>
      <c r="J43" s="38">
        <f t="shared" si="7"/>
        <v>26959815</v>
      </c>
      <c r="K43" s="38">
        <f t="shared" si="7"/>
        <v>27437424</v>
      </c>
      <c r="L43" s="38">
        <f t="shared" si="7"/>
        <v>26666594</v>
      </c>
      <c r="M43" s="38">
        <f t="shared" si="7"/>
        <v>26880441</v>
      </c>
      <c r="N43" s="38">
        <f t="shared" si="7"/>
        <v>27244717</v>
      </c>
      <c r="O43" s="38">
        <f t="shared" si="7"/>
        <v>26263518</v>
      </c>
      <c r="P43" s="38">
        <f t="shared" ref="P43:P46" si="8">SUM(D43:O43)</f>
        <v>321926152</v>
      </c>
      <c r="Q43" s="144"/>
      <c r="R43" s="43">
        <f>SUM(R31:R42)</f>
        <v>321926152</v>
      </c>
      <c r="S43" s="29"/>
    </row>
    <row r="44" spans="1:19" ht="13.8">
      <c r="A44" s="9"/>
      <c r="B44" s="10"/>
      <c r="C44" s="10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100"/>
      <c r="Q44" s="143">
        <f t="shared" si="1"/>
        <v>0</v>
      </c>
      <c r="R44" s="22"/>
    </row>
    <row r="45" spans="1:19" ht="13.8">
      <c r="A45" s="168" t="s">
        <v>46</v>
      </c>
      <c r="B45" s="169"/>
      <c r="C45" s="170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24"/>
      <c r="Q45" s="123">
        <f t="shared" si="1"/>
        <v>0</v>
      </c>
      <c r="R45" s="20"/>
    </row>
    <row r="46" spans="1:19" s="30" customFormat="1" ht="13.8">
      <c r="A46" s="26"/>
      <c r="B46" s="171" t="s">
        <v>54</v>
      </c>
      <c r="C46" s="172"/>
      <c r="D46" s="109">
        <v>42654638</v>
      </c>
      <c r="E46" s="109">
        <v>33000000</v>
      </c>
      <c r="F46" s="109">
        <v>33000000</v>
      </c>
      <c r="G46" s="109">
        <v>33000000</v>
      </c>
      <c r="H46" s="109">
        <v>33000000</v>
      </c>
      <c r="I46" s="109">
        <v>33000000</v>
      </c>
      <c r="J46" s="109">
        <v>23000000</v>
      </c>
      <c r="K46" s="109">
        <v>23000000</v>
      </c>
      <c r="L46" s="109">
        <v>33000000</v>
      </c>
      <c r="M46" s="109">
        <v>33000000</v>
      </c>
      <c r="N46" s="109">
        <v>33000000</v>
      </c>
      <c r="O46" s="108">
        <v>33626000</v>
      </c>
      <c r="P46" s="41">
        <f t="shared" si="8"/>
        <v>386280638</v>
      </c>
      <c r="Q46" s="123">
        <v>22654638</v>
      </c>
      <c r="R46" s="50">
        <f>P46-Q46</f>
        <v>363626000</v>
      </c>
      <c r="S46" s="29"/>
    </row>
    <row r="47" spans="1:19" s="30" customFormat="1" ht="13.8">
      <c r="A47" s="26"/>
      <c r="B47" s="5" t="s">
        <v>55</v>
      </c>
      <c r="C47" s="28"/>
      <c r="D47" s="23">
        <v>9527328</v>
      </c>
      <c r="E47" s="23">
        <v>13004756</v>
      </c>
      <c r="F47" s="23">
        <v>13565506</v>
      </c>
      <c r="G47" s="23">
        <v>17256806</v>
      </c>
      <c r="H47" s="23">
        <v>21600726</v>
      </c>
      <c r="I47" s="23">
        <v>18866606</v>
      </c>
      <c r="J47" s="23">
        <v>18875556</v>
      </c>
      <c r="K47" s="23">
        <v>16232508</v>
      </c>
      <c r="L47" s="23">
        <v>14606856</v>
      </c>
      <c r="M47" s="23">
        <v>9921356</v>
      </c>
      <c r="N47" s="23">
        <v>11419906</v>
      </c>
      <c r="O47" s="23">
        <v>10168157</v>
      </c>
      <c r="P47" s="41">
        <f t="shared" ref="P47:P57" si="9">SUM(D47:O47)</f>
        <v>175046067</v>
      </c>
      <c r="Q47" s="124">
        <v>902745</v>
      </c>
      <c r="R47" s="50">
        <f t="shared" ref="R47:R54" si="10">P47-Q47</f>
        <v>174143322</v>
      </c>
      <c r="S47" s="29"/>
    </row>
    <row r="48" spans="1:19" ht="13.8">
      <c r="A48" s="4"/>
      <c r="B48" s="5" t="s">
        <v>14</v>
      </c>
      <c r="C48" s="2"/>
      <c r="D48" s="110">
        <v>13108686</v>
      </c>
      <c r="E48" s="110">
        <v>5883000</v>
      </c>
      <c r="F48" s="110">
        <v>5883000</v>
      </c>
      <c r="G48" s="110">
        <v>5883000</v>
      </c>
      <c r="H48" s="110">
        <v>5883000</v>
      </c>
      <c r="I48" s="110">
        <v>5883000</v>
      </c>
      <c r="J48" s="110">
        <v>5883000</v>
      </c>
      <c r="K48" s="110">
        <v>5883000</v>
      </c>
      <c r="L48" s="110">
        <v>5883000</v>
      </c>
      <c r="M48" s="110">
        <v>5883000</v>
      </c>
      <c r="N48" s="110">
        <v>5883000</v>
      </c>
      <c r="O48" s="110">
        <v>5883100</v>
      </c>
      <c r="P48" s="24">
        <f t="shared" si="9"/>
        <v>77821786</v>
      </c>
      <c r="Q48" s="124">
        <f t="shared" ref="Q48:Q55" si="11">Q6</f>
        <v>7225686</v>
      </c>
      <c r="R48" s="50">
        <f>P48-Q48</f>
        <v>70596100</v>
      </c>
    </row>
    <row r="49" spans="1:19" s="30" customFormat="1" ht="13.8">
      <c r="A49" s="26"/>
      <c r="B49" s="171" t="s">
        <v>59</v>
      </c>
      <c r="C49" s="172"/>
      <c r="D49" s="108">
        <v>75364671</v>
      </c>
      <c r="E49" s="108">
        <v>2149000</v>
      </c>
      <c r="F49" s="108">
        <v>2149000</v>
      </c>
      <c r="G49" s="108">
        <v>2149000</v>
      </c>
      <c r="H49" s="108">
        <v>2149000</v>
      </c>
      <c r="I49" s="108">
        <v>2149000</v>
      </c>
      <c r="J49" s="108">
        <v>2149000</v>
      </c>
      <c r="K49" s="108">
        <v>2149000</v>
      </c>
      <c r="L49" s="108">
        <v>2149000</v>
      </c>
      <c r="M49" s="108">
        <v>2149000</v>
      </c>
      <c r="N49" s="108">
        <v>2149000</v>
      </c>
      <c r="O49" s="108">
        <v>2149000</v>
      </c>
      <c r="P49" s="24">
        <f t="shared" si="9"/>
        <v>99003671</v>
      </c>
      <c r="Q49" s="124">
        <f t="shared" si="11"/>
        <v>73215671</v>
      </c>
      <c r="R49" s="50">
        <f t="shared" si="10"/>
        <v>25788000</v>
      </c>
      <c r="S49" s="29"/>
    </row>
    <row r="50" spans="1:19" s="30" customFormat="1" ht="13.8">
      <c r="A50" s="26"/>
      <c r="B50" s="171" t="s">
        <v>56</v>
      </c>
      <c r="C50" s="172"/>
      <c r="D50" s="108">
        <v>14106590</v>
      </c>
      <c r="E50" s="108">
        <v>2824458</v>
      </c>
      <c r="F50" s="108">
        <v>2824458</v>
      </c>
      <c r="G50" s="108">
        <v>5648916</v>
      </c>
      <c r="H50" s="108">
        <v>5648916</v>
      </c>
      <c r="I50" s="108">
        <v>5648916</v>
      </c>
      <c r="J50" s="108">
        <v>5648916</v>
      </c>
      <c r="K50" s="108">
        <v>14297832</v>
      </c>
      <c r="L50" s="108">
        <v>5648916</v>
      </c>
      <c r="M50" s="108">
        <v>5648916</v>
      </c>
      <c r="N50" s="108">
        <v>5648916</v>
      </c>
      <c r="O50" s="108">
        <v>5473382</v>
      </c>
      <c r="P50" s="24">
        <f>SUM(D50:O50)</f>
        <v>79069132</v>
      </c>
      <c r="Q50" s="124">
        <f t="shared" si="11"/>
        <v>11282132</v>
      </c>
      <c r="R50" s="50">
        <f t="shared" si="10"/>
        <v>67787000</v>
      </c>
      <c r="S50" s="29"/>
    </row>
    <row r="51" spans="1:19" ht="13.8">
      <c r="A51" s="4"/>
      <c r="B51" s="166" t="s">
        <v>16</v>
      </c>
      <c r="C51" s="167"/>
      <c r="D51" s="23">
        <v>8870877</v>
      </c>
      <c r="E51" s="23">
        <v>630000</v>
      </c>
      <c r="F51" s="23">
        <v>630000</v>
      </c>
      <c r="G51" s="23">
        <v>630000</v>
      </c>
      <c r="H51" s="23">
        <v>630000</v>
      </c>
      <c r="I51" s="23">
        <v>630000</v>
      </c>
      <c r="J51" s="23">
        <v>630000</v>
      </c>
      <c r="K51" s="23">
        <v>630000</v>
      </c>
      <c r="L51" s="23">
        <v>630000</v>
      </c>
      <c r="M51" s="23">
        <v>630000</v>
      </c>
      <c r="N51" s="23">
        <v>630000</v>
      </c>
      <c r="O51" s="23">
        <v>630000</v>
      </c>
      <c r="P51" s="24">
        <f t="shared" si="9"/>
        <v>15800877</v>
      </c>
      <c r="Q51" s="124">
        <f t="shared" si="11"/>
        <v>8520877</v>
      </c>
      <c r="R51" s="50">
        <f t="shared" si="10"/>
        <v>7280000</v>
      </c>
    </row>
    <row r="52" spans="1:19" s="30" customFormat="1" ht="13.8">
      <c r="A52" s="26"/>
      <c r="B52" s="27" t="s">
        <v>57</v>
      </c>
      <c r="C52" s="28"/>
      <c r="D52" s="23">
        <v>17515992</v>
      </c>
      <c r="E52" s="23">
        <v>17307709</v>
      </c>
      <c r="F52" s="23">
        <v>17326420</v>
      </c>
      <c r="G52" s="23">
        <v>18025942</v>
      </c>
      <c r="H52" s="23">
        <v>17025420</v>
      </c>
      <c r="I52" s="23">
        <v>16925420</v>
      </c>
      <c r="J52" s="23">
        <v>17025420</v>
      </c>
      <c r="K52" s="23">
        <v>17025420</v>
      </c>
      <c r="L52" s="23">
        <v>17025420</v>
      </c>
      <c r="M52" s="23">
        <v>17025000</v>
      </c>
      <c r="N52" s="23">
        <v>19025000</v>
      </c>
      <c r="O52" s="23">
        <v>20125000</v>
      </c>
      <c r="P52" s="24">
        <f t="shared" si="9"/>
        <v>211378163</v>
      </c>
      <c r="Q52" s="124">
        <f t="shared" si="11"/>
        <v>1698478</v>
      </c>
      <c r="R52" s="50">
        <f t="shared" si="10"/>
        <v>209679685</v>
      </c>
      <c r="S52" s="29"/>
    </row>
    <row r="53" spans="1:19" s="30" customFormat="1" ht="13.8">
      <c r="A53" s="26"/>
      <c r="B53" s="27" t="s">
        <v>53</v>
      </c>
      <c r="C53" s="28"/>
      <c r="D53" s="23">
        <v>14538047</v>
      </c>
      <c r="E53" s="23">
        <v>7648000</v>
      </c>
      <c r="F53" s="23">
        <v>7648980</v>
      </c>
      <c r="G53" s="23">
        <v>7648980</v>
      </c>
      <c r="H53" s="23">
        <v>7648980</v>
      </c>
      <c r="I53" s="23">
        <v>7648980</v>
      </c>
      <c r="J53" s="23">
        <v>7648980</v>
      </c>
      <c r="K53" s="23">
        <v>7648980</v>
      </c>
      <c r="L53" s="23">
        <v>7648980</v>
      </c>
      <c r="M53" s="23">
        <v>7648980</v>
      </c>
      <c r="N53" s="23">
        <v>7648980</v>
      </c>
      <c r="O53" s="23">
        <v>7648980</v>
      </c>
      <c r="P53" s="24">
        <f>SUM(D53:O53)</f>
        <v>98675847</v>
      </c>
      <c r="Q53" s="124">
        <v>7038047</v>
      </c>
      <c r="R53" s="50">
        <f t="shared" si="10"/>
        <v>91637800</v>
      </c>
      <c r="S53" s="29"/>
    </row>
    <row r="54" spans="1:19" s="30" customFormat="1" ht="13.8">
      <c r="A54" s="26"/>
      <c r="B54" s="27" t="s">
        <v>52</v>
      </c>
      <c r="C54" s="28"/>
      <c r="D54" s="23">
        <v>31941788</v>
      </c>
      <c r="E54" s="23">
        <v>4487000</v>
      </c>
      <c r="F54" s="23">
        <v>4741000</v>
      </c>
      <c r="G54" s="23">
        <v>6267000</v>
      </c>
      <c r="H54" s="23">
        <v>4741000</v>
      </c>
      <c r="I54" s="23">
        <v>4741000</v>
      </c>
      <c r="J54" s="23">
        <v>6266000</v>
      </c>
      <c r="K54" s="23">
        <v>4741000</v>
      </c>
      <c r="L54" s="23">
        <v>4741000</v>
      </c>
      <c r="M54" s="23">
        <v>6267000</v>
      </c>
      <c r="N54" s="23">
        <v>4741000</v>
      </c>
      <c r="O54" s="23">
        <v>4741000</v>
      </c>
      <c r="P54" s="24">
        <f>SUM(D54:O54)</f>
        <v>88415788</v>
      </c>
      <c r="Q54" s="124">
        <f t="shared" si="11"/>
        <v>24829788</v>
      </c>
      <c r="R54" s="50">
        <f t="shared" si="10"/>
        <v>63586000</v>
      </c>
      <c r="S54" s="29"/>
    </row>
    <row r="55" spans="1:19" ht="13.8">
      <c r="A55" s="4"/>
      <c r="B55" s="171" t="s">
        <v>21</v>
      </c>
      <c r="C55" s="172"/>
      <c r="D55" s="23">
        <v>8586213</v>
      </c>
      <c r="E55" s="23">
        <v>5000000</v>
      </c>
      <c r="F55" s="23">
        <v>5000000</v>
      </c>
      <c r="G55" s="23">
        <v>5000000</v>
      </c>
      <c r="H55" s="23">
        <v>5000000</v>
      </c>
      <c r="I55" s="23">
        <v>5000000</v>
      </c>
      <c r="J55" s="23">
        <v>5000000</v>
      </c>
      <c r="K55" s="23">
        <v>5000000</v>
      </c>
      <c r="L55" s="23">
        <v>5000000</v>
      </c>
      <c r="M55" s="23">
        <v>5000000</v>
      </c>
      <c r="N55" s="23">
        <v>5000000</v>
      </c>
      <c r="O55" s="23">
        <v>5573000</v>
      </c>
      <c r="P55" s="24">
        <f t="shared" si="9"/>
        <v>64159213</v>
      </c>
      <c r="Q55" s="124">
        <f t="shared" si="11"/>
        <v>3586213</v>
      </c>
      <c r="R55" s="50">
        <f>P55-Q55</f>
        <v>60573000</v>
      </c>
    </row>
    <row r="56" spans="1:19" s="30" customFormat="1" ht="13.8">
      <c r="A56" s="26"/>
      <c r="B56" s="34" t="s">
        <v>49</v>
      </c>
      <c r="C56" s="34"/>
      <c r="D56" s="31">
        <v>95000000</v>
      </c>
      <c r="E56" s="31">
        <v>95000000</v>
      </c>
      <c r="F56" s="31">
        <v>105000000</v>
      </c>
      <c r="G56" s="31">
        <v>95000000</v>
      </c>
      <c r="H56" s="31">
        <v>95000000</v>
      </c>
      <c r="I56" s="31">
        <v>95000000</v>
      </c>
      <c r="J56" s="31">
        <v>95000000</v>
      </c>
      <c r="K56" s="31">
        <v>95000000</v>
      </c>
      <c r="L56" s="31">
        <v>95000000</v>
      </c>
      <c r="M56" s="31">
        <v>95000000</v>
      </c>
      <c r="N56" s="31">
        <v>95000000</v>
      </c>
      <c r="O56" s="31">
        <v>162162088</v>
      </c>
      <c r="P56" s="24">
        <f>SUM(D56:O56)</f>
        <v>1217162088</v>
      </c>
      <c r="Q56" s="124"/>
      <c r="R56" s="121">
        <f>P56-Q56</f>
        <v>1217162088</v>
      </c>
      <c r="S56" s="29"/>
    </row>
    <row r="57" spans="1:19" s="45" customFormat="1" ht="14.4" thickBot="1">
      <c r="A57" s="184" t="s">
        <v>25</v>
      </c>
      <c r="B57" s="185"/>
      <c r="C57" s="186"/>
      <c r="D57" s="42">
        <f>SUM(D46:D56)</f>
        <v>331214830</v>
      </c>
      <c r="E57" s="42">
        <f t="shared" ref="E57:O57" si="12">SUM(E46:E56)</f>
        <v>186933923</v>
      </c>
      <c r="F57" s="42">
        <f t="shared" si="12"/>
        <v>197768364</v>
      </c>
      <c r="G57" s="42">
        <f t="shared" si="12"/>
        <v>196509644</v>
      </c>
      <c r="H57" s="42">
        <f t="shared" si="12"/>
        <v>198327042</v>
      </c>
      <c r="I57" s="42">
        <f t="shared" si="12"/>
        <v>195492922</v>
      </c>
      <c r="J57" s="42">
        <f t="shared" si="12"/>
        <v>187126872</v>
      </c>
      <c r="K57" s="42">
        <f t="shared" si="12"/>
        <v>191607740</v>
      </c>
      <c r="L57" s="42">
        <f t="shared" si="12"/>
        <v>191333172</v>
      </c>
      <c r="M57" s="42">
        <f t="shared" si="12"/>
        <v>188173252</v>
      </c>
      <c r="N57" s="42">
        <f t="shared" si="12"/>
        <v>190145802</v>
      </c>
      <c r="O57" s="42">
        <f t="shared" si="12"/>
        <v>258179707</v>
      </c>
      <c r="P57" s="38">
        <f t="shared" si="9"/>
        <v>2512813270</v>
      </c>
      <c r="Q57" s="145">
        <f>SUM(Q46:Q56)</f>
        <v>160954275</v>
      </c>
      <c r="R57" s="122">
        <f>SUM(R46:R56)</f>
        <v>2351858995</v>
      </c>
      <c r="S57" s="44"/>
    </row>
    <row r="58" spans="1:19">
      <c r="A58" s="9"/>
      <c r="B58" s="10"/>
      <c r="C58" s="10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125"/>
      <c r="R58" s="22"/>
    </row>
    <row r="59" spans="1:19">
      <c r="A59" s="168" t="s">
        <v>26</v>
      </c>
      <c r="B59" s="169"/>
      <c r="C59" s="170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26"/>
      <c r="R59" s="20"/>
    </row>
    <row r="60" spans="1:19" s="30" customFormat="1" ht="13.8">
      <c r="A60" s="26"/>
      <c r="B60" s="27" t="s">
        <v>57</v>
      </c>
      <c r="C60" s="28"/>
      <c r="D60" s="23"/>
      <c r="E60" s="23"/>
      <c r="F60" s="23">
        <v>1995000</v>
      </c>
      <c r="G60" s="23"/>
      <c r="H60" s="23"/>
      <c r="I60" s="23">
        <v>1995000</v>
      </c>
      <c r="J60" s="23"/>
      <c r="K60" s="23"/>
      <c r="L60" s="23">
        <v>1995000</v>
      </c>
      <c r="M60" s="23"/>
      <c r="N60" s="23"/>
      <c r="O60" s="23">
        <v>1995000</v>
      </c>
      <c r="P60" s="24">
        <f>SUM(D60:O60)</f>
        <v>7980000</v>
      </c>
      <c r="Q60" s="124"/>
      <c r="R60" s="50">
        <f>P60-Q60</f>
        <v>7980000</v>
      </c>
      <c r="S60" s="29"/>
    </row>
    <row r="61" spans="1:19" s="30" customFormat="1" ht="13.8">
      <c r="A61" s="26"/>
      <c r="B61" s="27" t="s">
        <v>53</v>
      </c>
      <c r="C61" s="28"/>
      <c r="D61" s="23">
        <v>342000</v>
      </c>
      <c r="E61" s="23">
        <v>342000</v>
      </c>
      <c r="F61" s="23">
        <v>342000</v>
      </c>
      <c r="G61" s="23">
        <v>342000</v>
      </c>
      <c r="H61" s="23">
        <v>342000</v>
      </c>
      <c r="I61" s="23">
        <v>342000</v>
      </c>
      <c r="J61" s="23">
        <v>342000</v>
      </c>
      <c r="K61" s="23">
        <v>342000</v>
      </c>
      <c r="L61" s="23">
        <v>342000</v>
      </c>
      <c r="M61" s="23">
        <v>342000</v>
      </c>
      <c r="N61" s="23">
        <v>342000</v>
      </c>
      <c r="O61" s="23">
        <v>342000</v>
      </c>
      <c r="P61" s="24">
        <f t="shared" ref="P61:P83" si="13">SUM(D61:O61)</f>
        <v>4104000</v>
      </c>
      <c r="Q61" s="124"/>
      <c r="R61" s="50">
        <f t="shared" ref="R61:R65" si="14">P61-Q61</f>
        <v>4104000</v>
      </c>
      <c r="S61" s="29"/>
    </row>
    <row r="62" spans="1:19" s="30" customFormat="1" ht="13.8">
      <c r="A62" s="26"/>
      <c r="B62" s="171" t="s">
        <v>21</v>
      </c>
      <c r="C62" s="172"/>
      <c r="D62" s="23"/>
      <c r="E62" s="23"/>
      <c r="F62" s="23"/>
      <c r="G62" s="23"/>
      <c r="H62" s="23"/>
      <c r="I62" s="23"/>
      <c r="J62" s="23"/>
      <c r="K62" s="23">
        <v>190000</v>
      </c>
      <c r="L62" s="23"/>
      <c r="M62" s="23"/>
      <c r="N62" s="23"/>
      <c r="O62" s="23"/>
      <c r="P62" s="24">
        <f t="shared" si="13"/>
        <v>190000</v>
      </c>
      <c r="Q62" s="124"/>
      <c r="R62" s="50">
        <f>P62-Q62</f>
        <v>190000</v>
      </c>
      <c r="S62" s="29"/>
    </row>
    <row r="63" spans="1:19" s="30" customFormat="1" ht="13.8">
      <c r="A63" s="35"/>
      <c r="B63" s="27" t="s">
        <v>49</v>
      </c>
      <c r="C63" s="28"/>
      <c r="D63" s="31">
        <v>217500000</v>
      </c>
      <c r="E63" s="31">
        <v>17500000</v>
      </c>
      <c r="F63" s="31">
        <v>17500000</v>
      </c>
      <c r="G63" s="31">
        <v>17500000</v>
      </c>
      <c r="H63" s="31">
        <v>17500000</v>
      </c>
      <c r="I63" s="31">
        <v>17500000</v>
      </c>
      <c r="J63" s="31">
        <v>17500000</v>
      </c>
      <c r="K63" s="31">
        <v>17500000</v>
      </c>
      <c r="L63" s="31">
        <v>17500000</v>
      </c>
      <c r="M63" s="31">
        <v>17500000</v>
      </c>
      <c r="N63" s="31">
        <v>17500000</v>
      </c>
      <c r="O63" s="31">
        <v>18057270</v>
      </c>
      <c r="P63" s="24">
        <f t="shared" si="13"/>
        <v>410557270</v>
      </c>
      <c r="Q63" s="127">
        <v>200000000</v>
      </c>
      <c r="R63" s="50">
        <f t="shared" si="14"/>
        <v>210557270</v>
      </c>
      <c r="S63" s="29"/>
    </row>
    <row r="64" spans="1:19" s="30" customFormat="1" ht="13.8">
      <c r="A64" s="35"/>
      <c r="B64" s="171" t="s">
        <v>50</v>
      </c>
      <c r="C64" s="172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24">
        <f t="shared" si="13"/>
        <v>0</v>
      </c>
      <c r="Q64" s="127"/>
      <c r="R64" s="50">
        <f t="shared" si="14"/>
        <v>0</v>
      </c>
      <c r="S64" s="29"/>
    </row>
    <row r="65" spans="1:19" s="30" customFormat="1" ht="14.4" thickBot="1">
      <c r="A65" s="187" t="s">
        <v>27</v>
      </c>
      <c r="B65" s="188"/>
      <c r="C65" s="189"/>
      <c r="D65" s="38">
        <f>SUM(D60:D64)</f>
        <v>217842000</v>
      </c>
      <c r="E65" s="38">
        <f t="shared" ref="E65:O65" si="15">SUM(E60:E64)</f>
        <v>17842000</v>
      </c>
      <c r="F65" s="38">
        <f t="shared" si="15"/>
        <v>19837000</v>
      </c>
      <c r="G65" s="38">
        <f t="shared" si="15"/>
        <v>17842000</v>
      </c>
      <c r="H65" s="38">
        <f t="shared" si="15"/>
        <v>17842000</v>
      </c>
      <c r="I65" s="38">
        <f t="shared" si="15"/>
        <v>19837000</v>
      </c>
      <c r="J65" s="38">
        <f t="shared" si="15"/>
        <v>17842000</v>
      </c>
      <c r="K65" s="38">
        <f t="shared" si="15"/>
        <v>18032000</v>
      </c>
      <c r="L65" s="38">
        <f t="shared" si="15"/>
        <v>19837000</v>
      </c>
      <c r="M65" s="38">
        <f t="shared" si="15"/>
        <v>17842000</v>
      </c>
      <c r="N65" s="38">
        <f t="shared" si="15"/>
        <v>17842000</v>
      </c>
      <c r="O65" s="38">
        <f t="shared" si="15"/>
        <v>20394270</v>
      </c>
      <c r="P65" s="38">
        <f t="shared" si="13"/>
        <v>422831270</v>
      </c>
      <c r="Q65" s="128">
        <f>SUM(Q60:Q64)</f>
        <v>200000000</v>
      </c>
      <c r="R65" s="50">
        <f t="shared" si="14"/>
        <v>222831270</v>
      </c>
      <c r="S65" s="29"/>
    </row>
    <row r="66" spans="1:19" ht="13.8">
      <c r="A66" s="9"/>
      <c r="B66" s="10"/>
      <c r="C66" s="10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4">
        <f t="shared" si="13"/>
        <v>0</v>
      </c>
      <c r="Q66" s="125"/>
      <c r="R66" s="116"/>
    </row>
    <row r="67" spans="1:19" ht="13.8">
      <c r="A67" s="168" t="s">
        <v>28</v>
      </c>
      <c r="B67" s="169"/>
      <c r="C67" s="170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24">
        <f t="shared" si="13"/>
        <v>0</v>
      </c>
      <c r="Q67" s="126"/>
      <c r="R67" s="117"/>
    </row>
    <row r="68" spans="1:19" s="30" customFormat="1" ht="13.8">
      <c r="A68" s="26"/>
      <c r="B68" s="27" t="s">
        <v>57</v>
      </c>
      <c r="C68" s="28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4">
        <f t="shared" si="13"/>
        <v>0</v>
      </c>
      <c r="Q68" s="124"/>
      <c r="R68" s="50">
        <f>P68</f>
        <v>0</v>
      </c>
      <c r="S68" s="29"/>
    </row>
    <row r="69" spans="1:19" s="30" customFormat="1" ht="13.8">
      <c r="A69" s="39"/>
      <c r="B69" s="171" t="s">
        <v>48</v>
      </c>
      <c r="C69" s="172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4">
        <f t="shared" si="13"/>
        <v>0</v>
      </c>
      <c r="Q69" s="124"/>
      <c r="R69" s="50">
        <f t="shared" ref="R69:R78" si="16">P69</f>
        <v>0</v>
      </c>
      <c r="S69" s="29"/>
    </row>
    <row r="70" spans="1:19" s="30" customFormat="1" ht="13.8">
      <c r="A70" s="35"/>
      <c r="B70" s="114" t="s">
        <v>49</v>
      </c>
      <c r="C70" s="115"/>
      <c r="D70" s="31">
        <v>4150000</v>
      </c>
      <c r="E70" s="31">
        <v>4150000</v>
      </c>
      <c r="F70" s="31">
        <v>4150000</v>
      </c>
      <c r="G70" s="31">
        <v>4150000</v>
      </c>
      <c r="H70" s="31">
        <v>4150000</v>
      </c>
      <c r="I70" s="31">
        <v>4150000</v>
      </c>
      <c r="J70" s="31">
        <v>4150000</v>
      </c>
      <c r="K70" s="31">
        <v>4150000</v>
      </c>
      <c r="L70" s="31">
        <v>4150000</v>
      </c>
      <c r="M70" s="31">
        <v>4150000</v>
      </c>
      <c r="N70" s="31">
        <v>4150000</v>
      </c>
      <c r="O70" s="31">
        <v>4250000</v>
      </c>
      <c r="P70" s="24">
        <f t="shared" si="13"/>
        <v>49900000</v>
      </c>
      <c r="Q70" s="127"/>
      <c r="R70" s="50">
        <f t="shared" si="16"/>
        <v>49900000</v>
      </c>
      <c r="S70" s="29"/>
    </row>
    <row r="71" spans="1:19" s="64" customFormat="1" ht="14.4" thickBot="1">
      <c r="A71" s="58" t="s">
        <v>29</v>
      </c>
      <c r="B71" s="59"/>
      <c r="C71" s="60"/>
      <c r="D71" s="62">
        <f>SUM(D68:D70)</f>
        <v>4150000</v>
      </c>
      <c r="E71" s="62">
        <f t="shared" ref="E71:O71" si="17">SUM(E68:E70)</f>
        <v>4150000</v>
      </c>
      <c r="F71" s="62">
        <f t="shared" si="17"/>
        <v>4150000</v>
      </c>
      <c r="G71" s="62">
        <f t="shared" si="17"/>
        <v>4150000</v>
      </c>
      <c r="H71" s="62">
        <f t="shared" si="17"/>
        <v>4150000</v>
      </c>
      <c r="I71" s="62">
        <f t="shared" si="17"/>
        <v>4150000</v>
      </c>
      <c r="J71" s="62">
        <f t="shared" si="17"/>
        <v>4150000</v>
      </c>
      <c r="K71" s="62">
        <f t="shared" si="17"/>
        <v>4150000</v>
      </c>
      <c r="L71" s="62">
        <f t="shared" si="17"/>
        <v>4150000</v>
      </c>
      <c r="M71" s="62">
        <v>4150000</v>
      </c>
      <c r="N71" s="62">
        <f t="shared" si="17"/>
        <v>4150000</v>
      </c>
      <c r="O71" s="62">
        <f t="shared" si="17"/>
        <v>4250000</v>
      </c>
      <c r="P71" s="62">
        <f t="shared" si="13"/>
        <v>49900000</v>
      </c>
      <c r="Q71" s="129"/>
      <c r="R71" s="120">
        <f t="shared" si="16"/>
        <v>49900000</v>
      </c>
      <c r="S71" s="63"/>
    </row>
    <row r="72" spans="1:19" s="69" customFormat="1" ht="13.8">
      <c r="A72" s="65"/>
      <c r="B72" s="66"/>
      <c r="C72" s="66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24">
        <f t="shared" si="13"/>
        <v>0</v>
      </c>
      <c r="Q72" s="130"/>
      <c r="R72" s="118">
        <f t="shared" si="16"/>
        <v>0</v>
      </c>
      <c r="S72" s="68"/>
    </row>
    <row r="73" spans="1:19" s="69" customFormat="1" ht="13.8">
      <c r="A73" s="55" t="s">
        <v>30</v>
      </c>
      <c r="B73" s="56"/>
      <c r="C73" s="57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24">
        <f t="shared" si="13"/>
        <v>0</v>
      </c>
      <c r="Q73" s="131"/>
      <c r="R73" s="50">
        <f t="shared" si="16"/>
        <v>0</v>
      </c>
      <c r="S73" s="68"/>
    </row>
    <row r="74" spans="1:19" s="69" customFormat="1" ht="13.8">
      <c r="A74" s="55"/>
      <c r="B74" s="113" t="s">
        <v>54</v>
      </c>
      <c r="C74" s="28"/>
      <c r="D74" s="70"/>
      <c r="E74" s="23"/>
      <c r="F74" s="80"/>
      <c r="H74" s="23"/>
      <c r="I74" s="70"/>
      <c r="J74" s="70"/>
      <c r="K74" s="70"/>
      <c r="L74" s="70"/>
      <c r="M74" s="70"/>
      <c r="N74" s="70"/>
      <c r="O74" s="70"/>
      <c r="P74" s="24">
        <f t="shared" si="13"/>
        <v>0</v>
      </c>
      <c r="Q74" s="132"/>
      <c r="R74" s="50">
        <f t="shared" si="16"/>
        <v>0</v>
      </c>
      <c r="S74" s="68"/>
    </row>
    <row r="75" spans="1:19" s="69" customFormat="1" ht="13.8">
      <c r="A75" s="105"/>
      <c r="B75" s="113" t="s">
        <v>61</v>
      </c>
      <c r="C75" s="106"/>
      <c r="D75" s="80"/>
      <c r="E75" s="23"/>
      <c r="F75" s="80"/>
      <c r="G75" s="107">
        <v>900000</v>
      </c>
      <c r="H75" s="23">
        <v>2100000</v>
      </c>
      <c r="I75" s="70"/>
      <c r="J75" s="70"/>
      <c r="K75" s="70"/>
      <c r="L75" s="70"/>
      <c r="M75" s="70"/>
      <c r="N75" s="70"/>
      <c r="O75" s="70"/>
      <c r="P75" s="24">
        <f t="shared" ref="P75" si="18">SUM(D75:O75)</f>
        <v>3000000</v>
      </c>
      <c r="Q75" s="132"/>
      <c r="R75" s="50">
        <f t="shared" si="16"/>
        <v>3000000</v>
      </c>
      <c r="S75" s="68"/>
    </row>
    <row r="76" spans="1:19" s="69" customFormat="1" ht="13.8">
      <c r="A76" s="102"/>
      <c r="B76" s="113" t="s">
        <v>62</v>
      </c>
      <c r="C76" s="101"/>
      <c r="D76" s="80"/>
      <c r="E76" s="23"/>
      <c r="F76" s="80"/>
      <c r="G76" s="107"/>
      <c r="H76" s="23"/>
      <c r="I76" s="70"/>
      <c r="J76" s="70"/>
      <c r="K76" s="70"/>
      <c r="L76" s="70"/>
      <c r="M76" s="70"/>
      <c r="N76" s="70"/>
      <c r="O76" s="70"/>
      <c r="P76" s="24">
        <f t="shared" si="13"/>
        <v>0</v>
      </c>
      <c r="Q76" s="132"/>
      <c r="R76" s="50">
        <f t="shared" si="16"/>
        <v>0</v>
      </c>
      <c r="S76" s="68"/>
    </row>
    <row r="77" spans="1:19" s="64" customFormat="1" ht="13.8">
      <c r="A77" s="71"/>
      <c r="B77" s="27" t="s">
        <v>56</v>
      </c>
      <c r="C77" s="28"/>
      <c r="D77" s="23"/>
      <c r="E77" s="23"/>
      <c r="F77" s="76"/>
      <c r="G77" s="80"/>
      <c r="H77" s="23"/>
      <c r="I77" s="23"/>
      <c r="J77" s="23"/>
      <c r="K77" s="23"/>
      <c r="L77" s="23"/>
      <c r="M77" s="23"/>
      <c r="N77" s="23"/>
      <c r="O77" s="23"/>
      <c r="P77" s="24">
        <f t="shared" si="13"/>
        <v>0</v>
      </c>
      <c r="Q77" s="133"/>
      <c r="R77" s="50">
        <f t="shared" si="16"/>
        <v>0</v>
      </c>
      <c r="S77" s="63"/>
    </row>
    <row r="78" spans="1:19" s="64" customFormat="1" ht="13.8">
      <c r="A78" s="71"/>
      <c r="B78" s="94" t="s">
        <v>53</v>
      </c>
      <c r="C78" s="93"/>
      <c r="D78" s="23"/>
      <c r="E78" s="23"/>
      <c r="F78" s="76"/>
      <c r="G78" s="23"/>
      <c r="H78" s="23"/>
      <c r="I78" s="23"/>
      <c r="J78" s="23"/>
      <c r="K78" s="23"/>
      <c r="L78" s="23"/>
      <c r="M78" s="23"/>
      <c r="N78" s="23"/>
      <c r="O78" s="23"/>
      <c r="P78" s="24">
        <f t="shared" ref="P78" si="19">SUM(D78:O78)</f>
        <v>0</v>
      </c>
      <c r="Q78" s="133"/>
      <c r="R78" s="50">
        <f t="shared" si="16"/>
        <v>0</v>
      </c>
      <c r="S78" s="63"/>
    </row>
    <row r="79" spans="1:19" s="64" customFormat="1" ht="13.8">
      <c r="A79" s="71"/>
      <c r="B79" s="94" t="s">
        <v>60</v>
      </c>
      <c r="C79" s="28"/>
      <c r="D79" s="23"/>
      <c r="E79" s="23"/>
      <c r="F79" s="76"/>
      <c r="G79" s="23"/>
      <c r="H79" s="23"/>
      <c r="I79" s="23"/>
      <c r="J79" s="23"/>
      <c r="K79" s="23"/>
      <c r="L79" s="23"/>
      <c r="M79" s="23"/>
      <c r="N79" s="23"/>
      <c r="O79" s="23"/>
      <c r="P79" s="24">
        <f t="shared" si="13"/>
        <v>0</v>
      </c>
      <c r="Q79" s="134"/>
      <c r="R79" s="50">
        <f>SUM(P79-Q79)</f>
        <v>0</v>
      </c>
      <c r="S79" s="63"/>
    </row>
    <row r="80" spans="1:19" s="69" customFormat="1" ht="13.8">
      <c r="A80" s="55"/>
      <c r="B80" s="114" t="s">
        <v>48</v>
      </c>
      <c r="C80" s="28"/>
      <c r="D80" s="23"/>
      <c r="E80" s="23"/>
      <c r="F80" s="76"/>
      <c r="G80" s="23"/>
      <c r="H80" s="23"/>
      <c r="I80" s="23"/>
      <c r="J80" s="23"/>
      <c r="K80" s="23"/>
      <c r="L80" s="23"/>
      <c r="M80" s="23"/>
      <c r="N80" s="23"/>
      <c r="O80" s="23"/>
      <c r="P80" s="24">
        <f t="shared" si="13"/>
        <v>0</v>
      </c>
      <c r="Q80" s="135"/>
      <c r="R80" s="50">
        <f t="shared" ref="R80:R84" si="20">SUM(P80-Q80)</f>
        <v>0</v>
      </c>
      <c r="S80" s="68"/>
    </row>
    <row r="81" spans="1:19" s="64" customFormat="1" ht="13.8">
      <c r="A81" s="71"/>
      <c r="B81" s="61" t="s">
        <v>49</v>
      </c>
      <c r="C81" s="28"/>
      <c r="D81" s="23">
        <v>295937382</v>
      </c>
      <c r="E81" s="23">
        <v>20000000</v>
      </c>
      <c r="F81" s="76">
        <v>20000000</v>
      </c>
      <c r="G81" s="23">
        <v>20000000</v>
      </c>
      <c r="H81" s="23">
        <v>20000000</v>
      </c>
      <c r="I81" s="23">
        <v>20000000</v>
      </c>
      <c r="J81" s="23">
        <v>60000000</v>
      </c>
      <c r="K81" s="23">
        <v>60000000</v>
      </c>
      <c r="L81" s="23">
        <v>70000000</v>
      </c>
      <c r="M81" s="23">
        <v>70000000</v>
      </c>
      <c r="N81" s="23">
        <v>80000000</v>
      </c>
      <c r="O81" s="23">
        <v>73994000</v>
      </c>
      <c r="P81" s="24">
        <f t="shared" si="13"/>
        <v>809931382</v>
      </c>
      <c r="Q81" s="133">
        <v>275937382</v>
      </c>
      <c r="R81" s="50">
        <f>SUM(P81-Q81)</f>
        <v>533994000</v>
      </c>
      <c r="S81" s="63"/>
    </row>
    <row r="82" spans="1:19" s="64" customFormat="1" ht="14.4" thickBot="1">
      <c r="A82" s="58" t="s">
        <v>31</v>
      </c>
      <c r="B82" s="59"/>
      <c r="C82" s="60"/>
      <c r="D82" s="62">
        <f>SUM(D74:D81)</f>
        <v>295937382</v>
      </c>
      <c r="E82" s="62">
        <f t="shared" ref="E82:G82" si="21">SUM(E74:E81)</f>
        <v>20000000</v>
      </c>
      <c r="F82" s="62">
        <f t="shared" si="21"/>
        <v>20000000</v>
      </c>
      <c r="G82" s="62">
        <f t="shared" si="21"/>
        <v>20900000</v>
      </c>
      <c r="H82" s="62">
        <f t="shared" ref="H82:O82" si="22">SUM(H74:H81)</f>
        <v>22100000</v>
      </c>
      <c r="I82" s="62">
        <f t="shared" si="22"/>
        <v>20000000</v>
      </c>
      <c r="J82" s="62">
        <f t="shared" si="22"/>
        <v>60000000</v>
      </c>
      <c r="K82" s="62">
        <f t="shared" si="22"/>
        <v>60000000</v>
      </c>
      <c r="L82" s="62">
        <f t="shared" si="22"/>
        <v>70000000</v>
      </c>
      <c r="M82" s="62">
        <f t="shared" si="22"/>
        <v>70000000</v>
      </c>
      <c r="N82" s="62">
        <f t="shared" si="22"/>
        <v>80000000</v>
      </c>
      <c r="O82" s="62">
        <f t="shared" si="22"/>
        <v>73994000</v>
      </c>
      <c r="P82" s="62">
        <f>SUM(D82:O82)</f>
        <v>812931382</v>
      </c>
      <c r="Q82" s="136">
        <f>SUM(Q74:Q81)</f>
        <v>275937382</v>
      </c>
      <c r="R82" s="120">
        <f t="shared" si="20"/>
        <v>536994000</v>
      </c>
      <c r="S82" s="63"/>
    </row>
    <row r="83" spans="1:19" s="64" customFormat="1" ht="13.8">
      <c r="A83" s="47" t="s">
        <v>32</v>
      </c>
      <c r="B83" s="48"/>
      <c r="C83" s="49"/>
      <c r="D83" s="72">
        <f t="shared" ref="D83:O83" si="23">SUM(D82,D71,D65,D57,D43,D28)</f>
        <v>1098735608</v>
      </c>
      <c r="E83" s="72">
        <f t="shared" si="23"/>
        <v>471589681</v>
      </c>
      <c r="F83" s="92">
        <f t="shared" si="23"/>
        <v>483881153</v>
      </c>
      <c r="G83" s="72">
        <f t="shared" si="23"/>
        <v>486291593</v>
      </c>
      <c r="H83" s="72">
        <f t="shared" si="23"/>
        <v>486750667</v>
      </c>
      <c r="I83" s="72">
        <f t="shared" si="23"/>
        <v>487160343</v>
      </c>
      <c r="J83" s="72">
        <f t="shared" si="23"/>
        <v>516806600</v>
      </c>
      <c r="K83" s="72">
        <f t="shared" si="23"/>
        <v>524629001</v>
      </c>
      <c r="L83" s="72">
        <f t="shared" si="23"/>
        <v>529697593</v>
      </c>
      <c r="M83" s="72">
        <f t="shared" si="23"/>
        <v>525037646</v>
      </c>
      <c r="N83" s="72">
        <f t="shared" si="23"/>
        <v>542064602</v>
      </c>
      <c r="O83" s="72">
        <f t="shared" si="23"/>
        <v>598253841</v>
      </c>
      <c r="P83" s="24">
        <f t="shared" si="13"/>
        <v>6750898328</v>
      </c>
      <c r="Q83" s="137">
        <f>SUM(Q57+Q65+Q71+Q82)</f>
        <v>636891657</v>
      </c>
      <c r="R83" s="118">
        <f t="shared" si="20"/>
        <v>6114006671</v>
      </c>
      <c r="S83" s="63"/>
    </row>
    <row r="84" spans="1:19" s="64" customFormat="1" ht="13.8">
      <c r="A84" s="71" t="s">
        <v>33</v>
      </c>
      <c r="B84" s="34"/>
      <c r="C84" s="34"/>
      <c r="D84" s="24"/>
      <c r="E84" s="24"/>
      <c r="F84" s="89"/>
      <c r="G84" s="24"/>
      <c r="H84" s="24"/>
      <c r="I84" s="24"/>
      <c r="J84" s="24"/>
      <c r="K84" s="24"/>
      <c r="L84" s="24"/>
      <c r="M84" s="24"/>
      <c r="N84" s="24"/>
      <c r="O84" s="24"/>
      <c r="P84" s="24">
        <f>SUM(D84:O84)</f>
        <v>0</v>
      </c>
      <c r="Q84" s="134"/>
      <c r="R84" s="50">
        <f t="shared" si="20"/>
        <v>0</v>
      </c>
    </row>
    <row r="85" spans="1:19" s="75" customFormat="1" ht="13.8">
      <c r="A85" s="73" t="s">
        <v>34</v>
      </c>
      <c r="B85" s="74"/>
      <c r="C85" s="74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41">
        <f>SUM(D85:O85)</f>
        <v>0</v>
      </c>
      <c r="Q85" s="138">
        <f>SUM(Q83:Q84)</f>
        <v>636891657</v>
      </c>
      <c r="R85" s="50"/>
      <c r="S85" s="68"/>
    </row>
    <row r="86" spans="1:19" s="30" customFormat="1" ht="17.399999999999999">
      <c r="A86" s="196" t="s">
        <v>35</v>
      </c>
      <c r="B86" s="197"/>
      <c r="C86" s="198"/>
      <c r="D86" s="51" t="s">
        <v>36</v>
      </c>
      <c r="E86" s="40"/>
      <c r="F86" s="23"/>
      <c r="G86" s="23"/>
      <c r="H86" s="23"/>
      <c r="I86" s="23"/>
      <c r="J86" s="23"/>
      <c r="K86" s="23"/>
      <c r="L86" s="23"/>
      <c r="M86" s="23"/>
      <c r="N86" s="23"/>
      <c r="O86" s="23">
        <f>SUM(O83:O85)</f>
        <v>598253841</v>
      </c>
      <c r="P86" s="23"/>
      <c r="Q86" s="124"/>
      <c r="R86" s="25"/>
      <c r="S86" s="29"/>
    </row>
    <row r="87" spans="1:19" s="30" customFormat="1" ht="13.8">
      <c r="A87" s="26"/>
      <c r="B87" s="171" t="s">
        <v>54</v>
      </c>
      <c r="C87" s="172"/>
      <c r="D87" s="108">
        <v>42353238</v>
      </c>
      <c r="E87" s="108">
        <v>19938600</v>
      </c>
      <c r="F87" s="108">
        <v>20414600</v>
      </c>
      <c r="G87" s="108">
        <v>19938600</v>
      </c>
      <c r="H87" s="108">
        <v>19938600</v>
      </c>
      <c r="I87" s="108">
        <v>12419600</v>
      </c>
      <c r="J87" s="108">
        <v>12962600</v>
      </c>
      <c r="K87" s="108">
        <v>15940600</v>
      </c>
      <c r="L87" s="108">
        <v>24416400</v>
      </c>
      <c r="M87" s="108">
        <v>19938600</v>
      </c>
      <c r="N87" s="108">
        <v>19938600</v>
      </c>
      <c r="O87" s="108">
        <v>20415600</v>
      </c>
      <c r="P87" s="24">
        <f>SUM(D87:O87)</f>
        <v>248615638</v>
      </c>
      <c r="Q87" s="124">
        <v>22654638</v>
      </c>
      <c r="R87" s="50">
        <f>P87-Q87</f>
        <v>225961000</v>
      </c>
      <c r="S87" s="29"/>
    </row>
    <row r="88" spans="1:19" s="30" customFormat="1" ht="13.8">
      <c r="A88" s="26"/>
      <c r="B88" s="5" t="s">
        <v>55</v>
      </c>
      <c r="C88" s="28"/>
      <c r="D88" s="23">
        <v>6247745</v>
      </c>
      <c r="E88" s="23">
        <v>5687900</v>
      </c>
      <c r="F88" s="23">
        <v>5687900</v>
      </c>
      <c r="G88" s="23">
        <v>6056200</v>
      </c>
      <c r="H88" s="23">
        <v>7008700</v>
      </c>
      <c r="I88" s="23">
        <v>6043500</v>
      </c>
      <c r="J88" s="23">
        <v>6056200</v>
      </c>
      <c r="K88" s="23">
        <v>6742000</v>
      </c>
      <c r="L88" s="23">
        <v>5662500</v>
      </c>
      <c r="M88" s="23">
        <v>5789500</v>
      </c>
      <c r="N88" s="23">
        <v>5754300</v>
      </c>
      <c r="O88" s="23">
        <v>5586300</v>
      </c>
      <c r="P88" s="24">
        <f>SUM(D88:O88)</f>
        <v>72322745</v>
      </c>
      <c r="Q88" s="124">
        <v>902745</v>
      </c>
      <c r="R88" s="50">
        <f>P88-Q88</f>
        <v>71420000</v>
      </c>
      <c r="S88" s="29"/>
    </row>
    <row r="89" spans="1:19" s="30" customFormat="1" ht="13.8">
      <c r="A89" s="26"/>
      <c r="B89" s="27" t="s">
        <v>14</v>
      </c>
      <c r="C89" s="28"/>
      <c r="D89" s="111">
        <v>7225686</v>
      </c>
      <c r="E89" s="111">
        <v>450000</v>
      </c>
      <c r="F89" s="108"/>
      <c r="G89" s="111">
        <v>450000</v>
      </c>
      <c r="H89" s="111"/>
      <c r="I89" s="111">
        <v>450000</v>
      </c>
      <c r="J89" s="111"/>
      <c r="K89" s="111">
        <v>450000</v>
      </c>
      <c r="L89" s="108"/>
      <c r="M89" s="111">
        <v>450000</v>
      </c>
      <c r="N89" s="111"/>
      <c r="O89" s="111">
        <v>450000</v>
      </c>
      <c r="P89" s="24">
        <f t="shared" ref="P89:P98" si="24">SUM(D89:O89)</f>
        <v>9925686</v>
      </c>
      <c r="Q89" s="124">
        <v>7225686</v>
      </c>
      <c r="R89" s="50">
        <f t="shared" ref="R89:R95" si="25">P89-Q89</f>
        <v>2700000</v>
      </c>
      <c r="S89" s="29"/>
    </row>
    <row r="90" spans="1:19" s="30" customFormat="1" ht="13.8">
      <c r="A90" s="26"/>
      <c r="B90" s="171" t="s">
        <v>59</v>
      </c>
      <c r="C90" s="172"/>
      <c r="D90" s="108">
        <v>73709671</v>
      </c>
      <c r="E90" s="108">
        <v>494000</v>
      </c>
      <c r="F90" s="108">
        <v>794000</v>
      </c>
      <c r="G90" s="108">
        <v>794000</v>
      </c>
      <c r="H90" s="108">
        <v>794000</v>
      </c>
      <c r="I90" s="108">
        <v>794000</v>
      </c>
      <c r="J90" s="108">
        <v>794000</v>
      </c>
      <c r="K90" s="108">
        <v>794000</v>
      </c>
      <c r="L90" s="108">
        <v>794000</v>
      </c>
      <c r="M90" s="108">
        <v>794000</v>
      </c>
      <c r="N90" s="108">
        <v>794000</v>
      </c>
      <c r="O90" s="108">
        <v>793000</v>
      </c>
      <c r="P90" s="24">
        <f t="shared" si="24"/>
        <v>82142671</v>
      </c>
      <c r="Q90" s="124">
        <v>73215671</v>
      </c>
      <c r="R90" s="50">
        <f t="shared" si="25"/>
        <v>8927000</v>
      </c>
      <c r="S90" s="29"/>
    </row>
    <row r="91" spans="1:19" ht="13.8">
      <c r="A91" s="4"/>
      <c r="B91" s="166" t="s">
        <v>56</v>
      </c>
      <c r="C91" s="167"/>
      <c r="D91" s="110">
        <v>12340701</v>
      </c>
      <c r="E91" s="110">
        <v>2655301</v>
      </c>
      <c r="F91" s="110">
        <v>1870441</v>
      </c>
      <c r="G91" s="110">
        <v>2313814</v>
      </c>
      <c r="H91" s="110">
        <v>4263262</v>
      </c>
      <c r="I91" s="110">
        <v>2428747</v>
      </c>
      <c r="J91" s="110">
        <v>3089297</v>
      </c>
      <c r="K91" s="110">
        <v>6198761</v>
      </c>
      <c r="L91" s="110">
        <v>2400172</v>
      </c>
      <c r="M91" s="110">
        <v>2364612</v>
      </c>
      <c r="N91" s="110">
        <v>2275712</v>
      </c>
      <c r="O91" s="110">
        <v>2250312</v>
      </c>
      <c r="P91" s="24">
        <f t="shared" si="24"/>
        <v>44451132</v>
      </c>
      <c r="Q91" s="124">
        <v>11282132</v>
      </c>
      <c r="R91" s="50">
        <f t="shared" si="25"/>
        <v>33169000</v>
      </c>
    </row>
    <row r="92" spans="1:19" ht="13.8">
      <c r="A92" s="4"/>
      <c r="B92" s="166" t="s">
        <v>16</v>
      </c>
      <c r="C92" s="167"/>
      <c r="D92" s="23">
        <v>8520877</v>
      </c>
      <c r="E92" s="23"/>
      <c r="F92" s="23">
        <v>500000</v>
      </c>
      <c r="G92" s="23">
        <v>500000</v>
      </c>
      <c r="H92" s="23">
        <v>400000</v>
      </c>
      <c r="I92" s="23">
        <v>400000</v>
      </c>
      <c r="J92" s="23">
        <v>450000</v>
      </c>
      <c r="K92" s="23">
        <v>450000</v>
      </c>
      <c r="L92" s="23">
        <v>450000</v>
      </c>
      <c r="M92" s="23">
        <v>450000</v>
      </c>
      <c r="N92" s="23">
        <v>450000</v>
      </c>
      <c r="O92" s="3">
        <v>450000</v>
      </c>
      <c r="P92" s="24">
        <f t="shared" si="24"/>
        <v>13020877</v>
      </c>
      <c r="Q92" s="124">
        <v>8520877</v>
      </c>
      <c r="R92" s="50">
        <f t="shared" si="25"/>
        <v>4500000</v>
      </c>
    </row>
    <row r="93" spans="1:19" s="30" customFormat="1" ht="13.8">
      <c r="A93" s="26"/>
      <c r="B93" s="27" t="s">
        <v>57</v>
      </c>
      <c r="C93" s="28"/>
      <c r="D93" s="23">
        <v>11687846</v>
      </c>
      <c r="E93" s="23">
        <v>9590000</v>
      </c>
      <c r="F93" s="23">
        <v>9590000</v>
      </c>
      <c r="G93" s="23">
        <v>9590000</v>
      </c>
      <c r="H93" s="23">
        <v>9590000</v>
      </c>
      <c r="I93" s="23">
        <v>9590000</v>
      </c>
      <c r="J93" s="23">
        <v>9590000</v>
      </c>
      <c r="K93" s="23">
        <v>9590000</v>
      </c>
      <c r="L93" s="23">
        <v>9590000</v>
      </c>
      <c r="M93" s="23">
        <v>9590000</v>
      </c>
      <c r="N93" s="23">
        <v>9590000</v>
      </c>
      <c r="O93" s="23">
        <v>9680218</v>
      </c>
      <c r="P93" s="24">
        <f>SUM(D93:O93)</f>
        <v>117268064</v>
      </c>
      <c r="Q93" s="124">
        <v>1698478</v>
      </c>
      <c r="R93" s="50">
        <f t="shared" si="25"/>
        <v>115569586</v>
      </c>
      <c r="S93" s="29"/>
    </row>
    <row r="94" spans="1:19" s="30" customFormat="1" ht="13.8">
      <c r="A94" s="26"/>
      <c r="B94" s="27" t="s">
        <v>53</v>
      </c>
      <c r="C94" s="28"/>
      <c r="D94" s="23">
        <v>13180547</v>
      </c>
      <c r="E94" s="23">
        <v>6142500</v>
      </c>
      <c r="F94" s="23">
        <v>6142500</v>
      </c>
      <c r="G94" s="23">
        <v>6142500</v>
      </c>
      <c r="H94" s="23">
        <v>6142500</v>
      </c>
      <c r="I94" s="23">
        <v>6142500</v>
      </c>
      <c r="J94" s="23">
        <v>6142500</v>
      </c>
      <c r="K94" s="23">
        <v>6142500</v>
      </c>
      <c r="L94" s="23">
        <v>6142500</v>
      </c>
      <c r="M94" s="23">
        <v>6142500</v>
      </c>
      <c r="N94" s="23">
        <v>6142500</v>
      </c>
      <c r="O94" s="23">
        <v>6142500</v>
      </c>
      <c r="P94" s="24">
        <f t="shared" si="24"/>
        <v>80748047</v>
      </c>
      <c r="Q94" s="124">
        <v>7038047</v>
      </c>
      <c r="R94" s="50">
        <f t="shared" si="25"/>
        <v>73710000</v>
      </c>
      <c r="S94" s="29"/>
    </row>
    <row r="95" spans="1:19" s="30" customFormat="1" ht="13.8">
      <c r="A95" s="35"/>
      <c r="B95" s="27" t="s">
        <v>51</v>
      </c>
      <c r="C95" s="28"/>
      <c r="D95" s="31">
        <v>24829788</v>
      </c>
      <c r="E95" s="31">
        <v>3310000</v>
      </c>
      <c r="F95" s="31">
        <v>3310000</v>
      </c>
      <c r="G95" s="31">
        <v>3310000</v>
      </c>
      <c r="H95" s="31">
        <v>3310000</v>
      </c>
      <c r="I95" s="31">
        <v>3310000</v>
      </c>
      <c r="J95" s="31">
        <v>5849000</v>
      </c>
      <c r="K95" s="31">
        <v>3310000</v>
      </c>
      <c r="L95" s="31">
        <v>3310000</v>
      </c>
      <c r="M95" s="31">
        <v>4207000</v>
      </c>
      <c r="N95" s="31">
        <v>3310000</v>
      </c>
      <c r="O95" s="31">
        <v>3310000</v>
      </c>
      <c r="P95" s="24">
        <f t="shared" si="24"/>
        <v>64675788</v>
      </c>
      <c r="Q95" s="124">
        <v>24829788</v>
      </c>
      <c r="R95" s="50">
        <f t="shared" si="25"/>
        <v>39846000</v>
      </c>
      <c r="S95" s="29"/>
    </row>
    <row r="96" spans="1:19" ht="13.8">
      <c r="A96" s="4"/>
      <c r="B96" s="171" t="s">
        <v>21</v>
      </c>
      <c r="C96" s="172"/>
      <c r="D96" s="23">
        <v>3823713</v>
      </c>
      <c r="E96" s="23">
        <v>237500</v>
      </c>
      <c r="F96" s="23">
        <v>237500</v>
      </c>
      <c r="G96" s="23">
        <v>237500</v>
      </c>
      <c r="H96" s="23">
        <v>237500</v>
      </c>
      <c r="I96" s="23">
        <v>237500</v>
      </c>
      <c r="J96" s="23">
        <v>237500</v>
      </c>
      <c r="K96" s="23">
        <v>237500</v>
      </c>
      <c r="L96" s="23">
        <v>237500</v>
      </c>
      <c r="M96" s="23">
        <v>237500</v>
      </c>
      <c r="N96" s="23">
        <v>237500</v>
      </c>
      <c r="O96" s="23">
        <v>237500</v>
      </c>
      <c r="P96" s="24">
        <f t="shared" si="24"/>
        <v>6436213</v>
      </c>
      <c r="Q96" s="124">
        <v>3586213</v>
      </c>
      <c r="R96" s="50">
        <f>P96-Q96</f>
        <v>2850000</v>
      </c>
    </row>
    <row r="97" spans="1:19" s="30" customFormat="1" ht="13.8">
      <c r="A97" s="35"/>
      <c r="B97" s="36" t="s">
        <v>49</v>
      </c>
      <c r="C97" s="37"/>
      <c r="D97" s="23">
        <v>375373382</v>
      </c>
      <c r="E97" s="23">
        <v>295000000</v>
      </c>
      <c r="F97" s="23">
        <v>950000000</v>
      </c>
      <c r="G97" s="23">
        <v>295000000</v>
      </c>
      <c r="H97" s="23">
        <v>295000000</v>
      </c>
      <c r="I97" s="23">
        <v>295000000</v>
      </c>
      <c r="J97" s="23">
        <v>280000000</v>
      </c>
      <c r="K97" s="23">
        <v>295000000</v>
      </c>
      <c r="L97" s="23">
        <v>900000000</v>
      </c>
      <c r="M97" s="23">
        <v>295000000</v>
      </c>
      <c r="N97" s="23">
        <v>280000000</v>
      </c>
      <c r="O97" s="23">
        <v>304012485</v>
      </c>
      <c r="P97" s="24">
        <f>SUM(D97:O97)</f>
        <v>4859385867</v>
      </c>
      <c r="Q97" s="124">
        <v>475937382</v>
      </c>
      <c r="R97" s="50">
        <f>P97-Q97</f>
        <v>4383448485</v>
      </c>
      <c r="S97" s="29"/>
    </row>
    <row r="98" spans="1:19" ht="14.4" thickBot="1">
      <c r="A98" s="6" t="s">
        <v>37</v>
      </c>
      <c r="B98" s="7"/>
      <c r="C98" s="8"/>
      <c r="D98" s="38">
        <f>SUM(D87:D97)</f>
        <v>579293194</v>
      </c>
      <c r="E98" s="38">
        <f t="shared" ref="E98:O98" si="26">SUM(E87:E97)</f>
        <v>343505801</v>
      </c>
      <c r="F98" s="38">
        <f t="shared" si="26"/>
        <v>998546941</v>
      </c>
      <c r="G98" s="38">
        <f t="shared" si="26"/>
        <v>344332614</v>
      </c>
      <c r="H98" s="38">
        <f t="shared" si="26"/>
        <v>346684562</v>
      </c>
      <c r="I98" s="38">
        <f t="shared" si="26"/>
        <v>336815847</v>
      </c>
      <c r="J98" s="38">
        <f t="shared" si="26"/>
        <v>325171097</v>
      </c>
      <c r="K98" s="38">
        <f t="shared" si="26"/>
        <v>344855361</v>
      </c>
      <c r="L98" s="38">
        <f t="shared" si="26"/>
        <v>953003072</v>
      </c>
      <c r="M98" s="38">
        <f t="shared" si="26"/>
        <v>344963712</v>
      </c>
      <c r="N98" s="38">
        <f t="shared" si="26"/>
        <v>328492612</v>
      </c>
      <c r="O98" s="38">
        <f t="shared" si="26"/>
        <v>353327915</v>
      </c>
      <c r="P98" s="38">
        <f t="shared" si="24"/>
        <v>5598992728</v>
      </c>
      <c r="Q98" s="128">
        <f>SUM(Q87:Q97)</f>
        <v>636891657</v>
      </c>
      <c r="R98" s="120">
        <f>SUM(R87:R97)</f>
        <v>4962101071</v>
      </c>
    </row>
    <row r="99" spans="1:19">
      <c r="A99" s="199" t="s">
        <v>38</v>
      </c>
      <c r="B99" s="200"/>
      <c r="C99" s="20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125"/>
      <c r="R99" s="22"/>
    </row>
    <row r="100" spans="1:19" hidden="1">
      <c r="A100" s="11"/>
      <c r="B100" s="166" t="s">
        <v>13</v>
      </c>
      <c r="C100" s="167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>
        <f>SUM(F100:O100)</f>
        <v>0</v>
      </c>
      <c r="Q100" s="125"/>
      <c r="R100" s="22"/>
    </row>
    <row r="101" spans="1:19" s="30" customFormat="1" ht="11.25" customHeight="1">
      <c r="A101" s="26"/>
      <c r="B101" s="27" t="s">
        <v>54</v>
      </c>
      <c r="C101" s="28"/>
      <c r="D101" s="111"/>
      <c r="E101" s="111"/>
      <c r="F101" s="108"/>
      <c r="G101" s="111"/>
      <c r="H101" s="111"/>
      <c r="I101" s="108"/>
      <c r="J101" s="111"/>
      <c r="K101" s="111"/>
      <c r="L101" s="108"/>
      <c r="M101" s="111"/>
      <c r="N101" s="111"/>
      <c r="O101" s="108"/>
      <c r="P101" s="24">
        <f>SUM(D101:O101)</f>
        <v>0</v>
      </c>
      <c r="Q101" s="124"/>
      <c r="R101" s="50">
        <f>P101</f>
        <v>0</v>
      </c>
      <c r="S101" s="29"/>
    </row>
    <row r="102" spans="1:19" hidden="1">
      <c r="A102" s="4"/>
      <c r="B102" s="5" t="s">
        <v>14</v>
      </c>
      <c r="C102" s="2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24">
        <f>SUM(D102:P102)</f>
        <v>0</v>
      </c>
      <c r="R102" s="25">
        <f t="shared" ref="R102:R104" si="27">P102</f>
        <v>0</v>
      </c>
    </row>
    <row r="103" spans="1:19" hidden="1">
      <c r="A103" s="4"/>
      <c r="B103" s="166" t="s">
        <v>47</v>
      </c>
      <c r="C103" s="167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24">
        <f>SUM(D103:P103)</f>
        <v>0</v>
      </c>
      <c r="R103" s="25">
        <f t="shared" si="27"/>
        <v>0</v>
      </c>
    </row>
    <row r="104" spans="1:19" ht="12" hidden="1" customHeight="1">
      <c r="A104" s="4"/>
      <c r="B104" s="166" t="s">
        <v>15</v>
      </c>
      <c r="C104" s="167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24">
        <f>SUM(D104:P104)</f>
        <v>0</v>
      </c>
      <c r="R104" s="25">
        <f t="shared" si="27"/>
        <v>0</v>
      </c>
    </row>
    <row r="105" spans="1:19" ht="13.5" customHeight="1">
      <c r="A105" s="4"/>
      <c r="B105" s="5" t="s">
        <v>55</v>
      </c>
      <c r="C105" s="2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89">
        <f>SUM(D105:O105)</f>
        <v>0</v>
      </c>
      <c r="Q105" s="124"/>
      <c r="R105" s="50">
        <f t="shared" ref="R105:R125" si="28">P105-Q105</f>
        <v>0</v>
      </c>
    </row>
    <row r="106" spans="1:19" ht="12" customHeight="1">
      <c r="A106" s="4"/>
      <c r="B106" s="103" t="s">
        <v>63</v>
      </c>
      <c r="C106" s="104"/>
      <c r="D106" s="112"/>
      <c r="E106" s="112"/>
      <c r="F106" s="110"/>
      <c r="G106" s="112"/>
      <c r="H106" s="112"/>
      <c r="I106" s="112"/>
      <c r="J106" s="112"/>
      <c r="K106" s="112"/>
      <c r="L106" s="112"/>
      <c r="M106" s="112"/>
      <c r="N106" s="112"/>
      <c r="O106" s="112"/>
      <c r="P106" s="89">
        <f>SUM(D106:O106)</f>
        <v>0</v>
      </c>
      <c r="Q106" s="124"/>
      <c r="R106" s="50"/>
    </row>
    <row r="107" spans="1:19" s="30" customFormat="1" ht="13.8">
      <c r="A107" s="26"/>
      <c r="B107" s="171" t="s">
        <v>56</v>
      </c>
      <c r="C107" s="172"/>
      <c r="D107" s="112"/>
      <c r="E107" s="112"/>
      <c r="F107" s="110"/>
      <c r="G107" s="112"/>
      <c r="H107" s="112"/>
      <c r="I107" s="112"/>
      <c r="J107" s="112"/>
      <c r="K107" s="112"/>
      <c r="L107" s="110"/>
      <c r="M107" s="110"/>
      <c r="N107" s="110"/>
      <c r="O107" s="110"/>
      <c r="P107" s="89">
        <f>SUM(D107:O107)</f>
        <v>0</v>
      </c>
      <c r="Q107" s="124"/>
      <c r="R107" s="50">
        <f t="shared" si="28"/>
        <v>0</v>
      </c>
      <c r="S107" s="29"/>
    </row>
    <row r="108" spans="1:19" hidden="1">
      <c r="A108" s="4"/>
      <c r="B108" s="166" t="s">
        <v>16</v>
      </c>
      <c r="C108" s="167"/>
      <c r="D108" s="19"/>
      <c r="E108" s="19"/>
      <c r="F108" s="19"/>
      <c r="G108" s="19"/>
      <c r="H108" s="19"/>
      <c r="I108" s="19"/>
      <c r="J108" s="19"/>
      <c r="K108" s="19"/>
      <c r="L108" s="76"/>
      <c r="M108" s="76"/>
      <c r="N108" s="76"/>
      <c r="O108" s="76"/>
      <c r="P108" s="76"/>
      <c r="Q108" s="124"/>
      <c r="R108" s="50">
        <f t="shared" si="28"/>
        <v>0</v>
      </c>
    </row>
    <row r="109" spans="1:19" hidden="1">
      <c r="A109" s="4"/>
      <c r="B109" s="166" t="s">
        <v>17</v>
      </c>
      <c r="C109" s="167"/>
      <c r="D109" s="19"/>
      <c r="E109" s="19"/>
      <c r="F109" s="19"/>
      <c r="G109" s="19"/>
      <c r="H109" s="19"/>
      <c r="I109" s="19"/>
      <c r="J109" s="19"/>
      <c r="K109" s="19"/>
      <c r="L109" s="76"/>
      <c r="M109" s="76"/>
      <c r="N109" s="76"/>
      <c r="O109" s="76"/>
      <c r="P109" s="76"/>
      <c r="Q109" s="124"/>
      <c r="R109" s="50">
        <f t="shared" si="28"/>
        <v>0</v>
      </c>
    </row>
    <row r="110" spans="1:19" s="30" customFormat="1" ht="13.8">
      <c r="A110" s="26"/>
      <c r="B110" s="27" t="s">
        <v>16</v>
      </c>
      <c r="C110" s="28"/>
      <c r="D110" s="23"/>
      <c r="E110" s="23"/>
      <c r="F110" s="23"/>
      <c r="G110" s="23"/>
      <c r="H110" s="23">
        <v>3550000</v>
      </c>
      <c r="I110" s="23"/>
      <c r="J110" s="23"/>
      <c r="K110" s="23"/>
      <c r="L110" s="76"/>
      <c r="M110" s="76"/>
      <c r="N110" s="76"/>
      <c r="O110" s="76"/>
      <c r="P110" s="89">
        <f t="shared" ref="P110:P115" si="29">SUM(D110:O110)</f>
        <v>3550000</v>
      </c>
      <c r="Q110" s="124"/>
      <c r="R110" s="50">
        <f t="shared" si="28"/>
        <v>3550000</v>
      </c>
      <c r="S110" s="29"/>
    </row>
    <row r="111" spans="1:19" s="30" customFormat="1" ht="13.8">
      <c r="A111" s="26"/>
      <c r="B111" s="27" t="s">
        <v>57</v>
      </c>
      <c r="C111" s="28"/>
      <c r="D111" s="23">
        <v>53808273</v>
      </c>
      <c r="E111" s="23">
        <v>55800000</v>
      </c>
      <c r="F111" s="23">
        <v>56800000</v>
      </c>
      <c r="G111" s="23">
        <v>57900000</v>
      </c>
      <c r="H111" s="23">
        <v>56800000</v>
      </c>
      <c r="I111" s="23">
        <v>57800000</v>
      </c>
      <c r="J111" s="23">
        <v>56800000</v>
      </c>
      <c r="K111" s="23">
        <v>56800000</v>
      </c>
      <c r="L111" s="23">
        <v>56800000</v>
      </c>
      <c r="M111" s="23">
        <v>56800000</v>
      </c>
      <c r="N111" s="23">
        <v>56800000</v>
      </c>
      <c r="O111" s="23">
        <v>79377327</v>
      </c>
      <c r="P111" s="89">
        <f>SUM(D111:O111)</f>
        <v>702285600</v>
      </c>
      <c r="Q111" s="124"/>
      <c r="R111" s="50">
        <f t="shared" si="28"/>
        <v>702285600</v>
      </c>
      <c r="S111" s="29"/>
    </row>
    <row r="112" spans="1:19" s="30" customFormat="1" ht="13.8">
      <c r="A112" s="26"/>
      <c r="B112" s="27" t="s">
        <v>53</v>
      </c>
      <c r="C112" s="28"/>
      <c r="D112" s="23"/>
      <c r="E112" s="23"/>
      <c r="F112" s="23"/>
      <c r="G112" s="23"/>
      <c r="H112" s="23"/>
      <c r="I112" s="23"/>
      <c r="J112" s="23"/>
      <c r="K112" s="23"/>
      <c r="L112" s="76"/>
      <c r="M112" s="76"/>
      <c r="N112" s="76"/>
      <c r="O112" s="76"/>
      <c r="P112" s="89">
        <f t="shared" si="29"/>
        <v>0</v>
      </c>
      <c r="Q112" s="124"/>
      <c r="R112" s="50">
        <f t="shared" si="28"/>
        <v>0</v>
      </c>
      <c r="S112" s="29"/>
    </row>
    <row r="113" spans="1:19" s="30" customFormat="1" ht="13.8">
      <c r="A113" s="35"/>
      <c r="B113" s="27" t="s">
        <v>51</v>
      </c>
      <c r="C113" s="28"/>
      <c r="D113" s="31"/>
      <c r="E113" s="31">
        <v>10000000</v>
      </c>
      <c r="F113" s="31"/>
      <c r="G113" s="31"/>
      <c r="H113" s="31">
        <v>16500000</v>
      </c>
      <c r="I113" s="31"/>
      <c r="J113" s="31"/>
      <c r="K113" s="31"/>
      <c r="L113" s="84"/>
      <c r="M113" s="84"/>
      <c r="N113" s="84"/>
      <c r="O113" s="84"/>
      <c r="P113" s="89">
        <f t="shared" si="29"/>
        <v>26500000</v>
      </c>
      <c r="Q113" s="124"/>
      <c r="R113" s="50">
        <f t="shared" si="28"/>
        <v>26500000</v>
      </c>
      <c r="S113" s="29"/>
    </row>
    <row r="114" spans="1:19" s="30" customFormat="1" ht="13.8">
      <c r="A114" s="26"/>
      <c r="B114" s="171" t="s">
        <v>21</v>
      </c>
      <c r="C114" s="172"/>
      <c r="D114" s="23">
        <v>1500000</v>
      </c>
      <c r="E114" s="23">
        <v>1500000</v>
      </c>
      <c r="F114" s="23">
        <v>1500000</v>
      </c>
      <c r="G114" s="23">
        <v>1500000</v>
      </c>
      <c r="H114" s="23">
        <v>1500000</v>
      </c>
      <c r="I114" s="23">
        <v>1500000</v>
      </c>
      <c r="J114" s="23">
        <v>1500000</v>
      </c>
      <c r="K114" s="23">
        <v>1500000</v>
      </c>
      <c r="L114" s="23">
        <v>1500000</v>
      </c>
      <c r="M114" s="23">
        <v>1500000</v>
      </c>
      <c r="N114" s="23">
        <v>1500000</v>
      </c>
      <c r="O114" s="23">
        <v>2506000</v>
      </c>
      <c r="P114" s="89">
        <f t="shared" si="29"/>
        <v>19006000</v>
      </c>
      <c r="Q114" s="124"/>
      <c r="R114" s="50">
        <f t="shared" si="28"/>
        <v>19006000</v>
      </c>
      <c r="S114" s="29"/>
    </row>
    <row r="115" spans="1:19" s="30" customFormat="1" ht="13.8">
      <c r="A115" s="35"/>
      <c r="B115" s="36" t="s">
        <v>49</v>
      </c>
      <c r="C115" s="37"/>
      <c r="D115" s="31">
        <v>415000</v>
      </c>
      <c r="E115" s="31">
        <v>415000</v>
      </c>
      <c r="F115" s="31">
        <v>415000</v>
      </c>
      <c r="G115" s="31">
        <v>415000</v>
      </c>
      <c r="H115" s="31">
        <v>415000</v>
      </c>
      <c r="I115" s="31">
        <v>415000</v>
      </c>
      <c r="J115" s="31">
        <v>415000</v>
      </c>
      <c r="K115" s="31">
        <v>415000</v>
      </c>
      <c r="L115" s="31">
        <v>415000</v>
      </c>
      <c r="M115" s="31">
        <v>415000</v>
      </c>
      <c r="N115" s="31">
        <v>415000</v>
      </c>
      <c r="O115" s="84">
        <v>435000</v>
      </c>
      <c r="P115" s="89">
        <f t="shared" si="29"/>
        <v>5000000</v>
      </c>
      <c r="Q115" s="124"/>
      <c r="R115" s="50">
        <f t="shared" si="28"/>
        <v>5000000</v>
      </c>
      <c r="S115" s="78"/>
    </row>
    <row r="116" spans="1:19" ht="14.4" thickBot="1">
      <c r="A116" s="175" t="s">
        <v>39</v>
      </c>
      <c r="B116" s="176"/>
      <c r="C116" s="177"/>
      <c r="D116" s="38">
        <f>SUM(D101:D115)</f>
        <v>55723273</v>
      </c>
      <c r="E116" s="38">
        <f t="shared" ref="E116:Q116" si="30">SUM(E101:E115)</f>
        <v>67715000</v>
      </c>
      <c r="F116" s="38">
        <f t="shared" si="30"/>
        <v>58715000</v>
      </c>
      <c r="G116" s="38">
        <f t="shared" si="30"/>
        <v>59815000</v>
      </c>
      <c r="H116" s="38">
        <f t="shared" si="30"/>
        <v>78765000</v>
      </c>
      <c r="I116" s="38">
        <f t="shared" si="30"/>
        <v>59715000</v>
      </c>
      <c r="J116" s="38">
        <f t="shared" si="30"/>
        <v>58715000</v>
      </c>
      <c r="K116" s="38">
        <f t="shared" si="30"/>
        <v>58715000</v>
      </c>
      <c r="L116" s="85">
        <f t="shared" si="30"/>
        <v>58715000</v>
      </c>
      <c r="M116" s="85">
        <f t="shared" si="30"/>
        <v>58715000</v>
      </c>
      <c r="N116" s="85">
        <f t="shared" si="30"/>
        <v>58715000</v>
      </c>
      <c r="O116" s="85">
        <f t="shared" si="30"/>
        <v>82318327</v>
      </c>
      <c r="P116" s="85">
        <f t="shared" si="30"/>
        <v>756341600</v>
      </c>
      <c r="Q116" s="128">
        <f t="shared" si="30"/>
        <v>0</v>
      </c>
      <c r="R116" s="120">
        <f t="shared" si="28"/>
        <v>756341600</v>
      </c>
    </row>
    <row r="117" spans="1:19">
      <c r="A117" s="168" t="s">
        <v>40</v>
      </c>
      <c r="B117" s="169"/>
      <c r="C117" s="170"/>
      <c r="D117" s="19"/>
      <c r="E117" s="19"/>
      <c r="F117" s="19"/>
      <c r="G117" s="19"/>
      <c r="H117" s="19"/>
      <c r="I117" s="19"/>
      <c r="J117" s="19"/>
      <c r="K117" s="19"/>
      <c r="L117" s="76"/>
      <c r="M117" s="76"/>
      <c r="N117" s="76"/>
      <c r="O117" s="76"/>
      <c r="P117" s="76"/>
      <c r="Q117" s="126"/>
      <c r="R117" s="118">
        <f t="shared" si="28"/>
        <v>0</v>
      </c>
    </row>
    <row r="118" spans="1:19" s="30" customFormat="1" ht="13.8">
      <c r="A118" s="26"/>
      <c r="B118" s="171" t="s">
        <v>54</v>
      </c>
      <c r="C118" s="172"/>
      <c r="D118" s="108">
        <v>19923418</v>
      </c>
      <c r="E118" s="108">
        <v>32029151</v>
      </c>
      <c r="F118" s="108">
        <v>31722651</v>
      </c>
      <c r="G118" s="108">
        <v>33950151</v>
      </c>
      <c r="H118" s="108">
        <v>32198651</v>
      </c>
      <c r="I118" s="108">
        <v>39774151</v>
      </c>
      <c r="J118" s="108">
        <v>28807683</v>
      </c>
      <c r="K118" s="108">
        <v>26319538</v>
      </c>
      <c r="L118" s="108">
        <v>28568351</v>
      </c>
      <c r="M118" s="108">
        <v>32198651</v>
      </c>
      <c r="N118" s="108">
        <v>35469349</v>
      </c>
      <c r="O118" s="108">
        <v>32347663</v>
      </c>
      <c r="P118" s="89">
        <f>SUM(D118:O118)</f>
        <v>373309408</v>
      </c>
      <c r="Q118" s="124"/>
      <c r="R118" s="50">
        <f t="shared" si="28"/>
        <v>373309408</v>
      </c>
      <c r="S118" s="29"/>
    </row>
    <row r="119" spans="1:19" s="30" customFormat="1" ht="13.8">
      <c r="A119" s="26"/>
      <c r="B119" s="5" t="s">
        <v>55</v>
      </c>
      <c r="C119" s="28"/>
      <c r="D119" s="23">
        <v>34100506</v>
      </c>
      <c r="E119" s="23">
        <v>31780674</v>
      </c>
      <c r="F119" s="23">
        <v>32341424</v>
      </c>
      <c r="G119" s="23">
        <v>36564424</v>
      </c>
      <c r="H119" s="23">
        <v>42744081</v>
      </c>
      <c r="I119" s="23">
        <v>37286924</v>
      </c>
      <c r="J119" s="23">
        <v>37283174</v>
      </c>
      <c r="K119" s="23">
        <v>35542563</v>
      </c>
      <c r="L119" s="76">
        <v>33408174</v>
      </c>
      <c r="M119" s="76">
        <v>28595674</v>
      </c>
      <c r="N119" s="76">
        <v>31757981</v>
      </c>
      <c r="O119" s="76">
        <v>29045678</v>
      </c>
      <c r="P119" s="89">
        <f>SUM(D119:O119)</f>
        <v>410451277</v>
      </c>
      <c r="Q119" s="124"/>
      <c r="R119" s="50">
        <f t="shared" si="28"/>
        <v>410451277</v>
      </c>
      <c r="S119" s="29"/>
    </row>
    <row r="120" spans="1:19" s="30" customFormat="1" ht="13.8">
      <c r="A120" s="26"/>
      <c r="B120" s="27" t="s">
        <v>14</v>
      </c>
      <c r="C120" s="28"/>
      <c r="D120" s="108">
        <v>53199033</v>
      </c>
      <c r="E120" s="108">
        <v>52749033</v>
      </c>
      <c r="F120" s="108">
        <v>53199033</v>
      </c>
      <c r="G120" s="108">
        <v>52749033</v>
      </c>
      <c r="H120" s="108">
        <v>53199033</v>
      </c>
      <c r="I120" s="108">
        <v>56658115</v>
      </c>
      <c r="J120" s="108">
        <v>57602880</v>
      </c>
      <c r="K120" s="108">
        <v>56658115</v>
      </c>
      <c r="L120" s="108">
        <v>53199033</v>
      </c>
      <c r="M120" s="108">
        <v>52749033</v>
      </c>
      <c r="N120" s="108">
        <v>53199033</v>
      </c>
      <c r="O120" s="108">
        <v>52749248</v>
      </c>
      <c r="P120" s="89">
        <f t="shared" ref="P120:P133" si="31">SUM(D120:O120)</f>
        <v>647910622</v>
      </c>
      <c r="Q120" s="124"/>
      <c r="R120" s="50">
        <f t="shared" si="28"/>
        <v>647910622</v>
      </c>
      <c r="S120" s="29"/>
    </row>
    <row r="121" spans="1:19" s="30" customFormat="1" ht="13.8">
      <c r="A121" s="26"/>
      <c r="B121" s="171" t="s">
        <v>59</v>
      </c>
      <c r="C121" s="172"/>
      <c r="D121" s="108">
        <v>7916605</v>
      </c>
      <c r="E121" s="108">
        <v>7591173</v>
      </c>
      <c r="F121" s="108">
        <v>7522823</v>
      </c>
      <c r="G121" s="108">
        <v>7485533</v>
      </c>
      <c r="H121" s="108">
        <v>7641473</v>
      </c>
      <c r="I121" s="108">
        <v>7782723</v>
      </c>
      <c r="J121" s="108">
        <v>7693453</v>
      </c>
      <c r="K121" s="108">
        <v>7714640</v>
      </c>
      <c r="L121" s="108">
        <v>8599005</v>
      </c>
      <c r="M121" s="108">
        <v>7651078</v>
      </c>
      <c r="N121" s="108">
        <v>8846206</v>
      </c>
      <c r="O121" s="108">
        <v>7444158</v>
      </c>
      <c r="P121" s="89">
        <f t="shared" si="31"/>
        <v>93888870</v>
      </c>
      <c r="Q121" s="124"/>
      <c r="R121" s="50">
        <f t="shared" si="28"/>
        <v>93888870</v>
      </c>
      <c r="S121" s="29"/>
    </row>
    <row r="122" spans="1:19" s="91" customFormat="1" ht="15" customHeight="1">
      <c r="A122" s="88"/>
      <c r="B122" s="193" t="s">
        <v>56</v>
      </c>
      <c r="C122" s="194"/>
      <c r="D122" s="76">
        <v>6551702</v>
      </c>
      <c r="E122" s="76">
        <v>6138945</v>
      </c>
      <c r="F122" s="76">
        <v>5739830</v>
      </c>
      <c r="G122" s="76">
        <v>8120915</v>
      </c>
      <c r="H122" s="76">
        <v>6171467</v>
      </c>
      <c r="I122" s="76">
        <v>8005982</v>
      </c>
      <c r="J122" s="76">
        <v>8470912</v>
      </c>
      <c r="K122" s="76">
        <v>12884884</v>
      </c>
      <c r="L122" s="76">
        <v>8034557</v>
      </c>
      <c r="M122" s="76">
        <v>8070117</v>
      </c>
      <c r="N122" s="76">
        <v>9499821</v>
      </c>
      <c r="O122" s="76">
        <v>8008906</v>
      </c>
      <c r="P122" s="89">
        <f t="shared" si="31"/>
        <v>95698038</v>
      </c>
      <c r="Q122" s="123"/>
      <c r="R122" s="50">
        <f t="shared" si="28"/>
        <v>95698038</v>
      </c>
      <c r="S122" s="90"/>
    </row>
    <row r="123" spans="1:19" s="30" customFormat="1" ht="13.8">
      <c r="A123" s="26"/>
      <c r="B123" s="171" t="s">
        <v>16</v>
      </c>
      <c r="C123" s="172"/>
      <c r="D123" s="23">
        <v>1071000</v>
      </c>
      <c r="E123" s="23">
        <v>1101000</v>
      </c>
      <c r="F123" s="23">
        <v>1259000</v>
      </c>
      <c r="G123" s="23">
        <v>1259000</v>
      </c>
      <c r="H123" s="23">
        <v>1259000</v>
      </c>
      <c r="I123" s="23">
        <v>1259000</v>
      </c>
      <c r="J123" s="23">
        <v>1259000</v>
      </c>
      <c r="K123" s="23">
        <v>1259000</v>
      </c>
      <c r="L123" s="23">
        <v>1259000</v>
      </c>
      <c r="M123" s="23">
        <v>1259000</v>
      </c>
      <c r="N123" s="23">
        <v>1651000</v>
      </c>
      <c r="O123" s="76">
        <v>1595000</v>
      </c>
      <c r="P123" s="89">
        <f>SUM(D123:O123)</f>
        <v>15490000</v>
      </c>
      <c r="Q123" s="124"/>
      <c r="R123" s="50">
        <f t="shared" si="28"/>
        <v>15490000</v>
      </c>
      <c r="S123" s="29"/>
    </row>
    <row r="124" spans="1:19" s="30" customFormat="1" ht="13.8">
      <c r="A124" s="26"/>
      <c r="B124" s="27" t="s">
        <v>57</v>
      </c>
      <c r="C124" s="28"/>
      <c r="D124" s="76">
        <v>39806442</v>
      </c>
      <c r="E124" s="23">
        <v>36450000</v>
      </c>
      <c r="F124" s="23">
        <v>38302000</v>
      </c>
      <c r="G124" s="23">
        <v>38910000</v>
      </c>
      <c r="H124" s="23">
        <v>36500000</v>
      </c>
      <c r="I124" s="23">
        <v>38290000</v>
      </c>
      <c r="J124" s="23">
        <v>36205000</v>
      </c>
      <c r="K124" s="23">
        <v>38950000</v>
      </c>
      <c r="L124" s="76">
        <v>38300000</v>
      </c>
      <c r="M124" s="76">
        <v>38600000</v>
      </c>
      <c r="N124" s="76">
        <v>37750000</v>
      </c>
      <c r="O124" s="76">
        <v>16901403</v>
      </c>
      <c r="P124" s="89">
        <f>SUM(D124:O124)</f>
        <v>434964845</v>
      </c>
      <c r="Q124" s="124"/>
      <c r="R124" s="50">
        <f t="shared" si="28"/>
        <v>434964845</v>
      </c>
      <c r="S124" s="29"/>
    </row>
    <row r="125" spans="1:19" s="30" customFormat="1" ht="13.8">
      <c r="A125" s="26"/>
      <c r="B125" s="27" t="s">
        <v>53</v>
      </c>
      <c r="C125" s="28"/>
      <c r="D125" s="23">
        <v>17800000</v>
      </c>
      <c r="E125" s="23">
        <v>17800000</v>
      </c>
      <c r="F125" s="23">
        <v>17800000</v>
      </c>
      <c r="G125" s="23">
        <v>17800000</v>
      </c>
      <c r="H125" s="23">
        <v>17800000</v>
      </c>
      <c r="I125" s="23">
        <v>17800000</v>
      </c>
      <c r="J125" s="23">
        <v>17800000</v>
      </c>
      <c r="K125" s="23">
        <v>17800000</v>
      </c>
      <c r="L125" s="23">
        <v>17800000</v>
      </c>
      <c r="M125" s="23">
        <v>17800000</v>
      </c>
      <c r="N125" s="23">
        <v>17800000</v>
      </c>
      <c r="O125" s="76">
        <v>17900362</v>
      </c>
      <c r="P125" s="24">
        <f t="shared" si="31"/>
        <v>213700362</v>
      </c>
      <c r="Q125" s="124"/>
      <c r="R125" s="50">
        <f t="shared" si="28"/>
        <v>213700362</v>
      </c>
      <c r="S125" s="29"/>
    </row>
    <row r="126" spans="1:19" ht="13.8">
      <c r="A126" s="4"/>
      <c r="B126" s="171" t="s">
        <v>21</v>
      </c>
      <c r="C126" s="172"/>
      <c r="D126" s="76">
        <v>35000000</v>
      </c>
      <c r="E126" s="76">
        <v>35000000</v>
      </c>
      <c r="F126" s="76">
        <v>35000000</v>
      </c>
      <c r="G126" s="76">
        <v>35000000</v>
      </c>
      <c r="H126" s="76">
        <v>35000000</v>
      </c>
      <c r="I126" s="76">
        <v>35000000</v>
      </c>
      <c r="J126" s="76">
        <v>35000000</v>
      </c>
      <c r="K126" s="76">
        <v>35000000</v>
      </c>
      <c r="L126" s="76">
        <v>35000000</v>
      </c>
      <c r="M126" s="76">
        <v>35000000</v>
      </c>
      <c r="N126" s="76">
        <v>35000000</v>
      </c>
      <c r="O126" s="76">
        <v>38021630</v>
      </c>
      <c r="P126" s="24">
        <f t="shared" si="31"/>
        <v>423021630</v>
      </c>
      <c r="Q126" s="124"/>
      <c r="R126" s="50">
        <f t="shared" ref="R126:R128" si="32">P126</f>
        <v>423021630</v>
      </c>
    </row>
    <row r="127" spans="1:19" s="30" customFormat="1" ht="13.8">
      <c r="A127" s="26"/>
      <c r="B127" s="36" t="s">
        <v>49</v>
      </c>
      <c r="D127" s="84">
        <v>81500000</v>
      </c>
      <c r="E127" s="84">
        <v>81500000</v>
      </c>
      <c r="F127" s="84">
        <v>81500000</v>
      </c>
      <c r="G127" s="31">
        <v>81500000</v>
      </c>
      <c r="H127" s="31">
        <v>81500000</v>
      </c>
      <c r="I127" s="31">
        <v>81500000</v>
      </c>
      <c r="J127" s="31">
        <v>81500000</v>
      </c>
      <c r="K127" s="31">
        <v>81500000</v>
      </c>
      <c r="L127" s="31">
        <v>81500000</v>
      </c>
      <c r="M127" s="31">
        <v>81500000</v>
      </c>
      <c r="N127" s="31">
        <v>81500000</v>
      </c>
      <c r="O127" s="31">
        <v>82296764</v>
      </c>
      <c r="P127" s="24">
        <f>SUM(D127:O127)</f>
        <v>978796764</v>
      </c>
      <c r="Q127" s="127"/>
      <c r="R127" s="50">
        <f t="shared" si="32"/>
        <v>978796764</v>
      </c>
      <c r="S127" s="29"/>
    </row>
    <row r="128" spans="1:19" s="30" customFormat="1" ht="14.4" thickBot="1">
      <c r="A128" s="175" t="s">
        <v>41</v>
      </c>
      <c r="B128" s="176"/>
      <c r="C128" s="177"/>
      <c r="D128" s="85">
        <f>SUM(D118:D127)</f>
        <v>296868706</v>
      </c>
      <c r="E128" s="38">
        <f t="shared" ref="E128:O128" si="33">SUM(E118:E127)</f>
        <v>302139976</v>
      </c>
      <c r="F128" s="38">
        <f t="shared" si="33"/>
        <v>304386761</v>
      </c>
      <c r="G128" s="38">
        <f t="shared" si="33"/>
        <v>313339056</v>
      </c>
      <c r="H128" s="38">
        <f t="shared" si="33"/>
        <v>314013705</v>
      </c>
      <c r="I128" s="38">
        <f t="shared" si="33"/>
        <v>323356895</v>
      </c>
      <c r="J128" s="38">
        <f t="shared" si="33"/>
        <v>311622102</v>
      </c>
      <c r="K128" s="38">
        <f t="shared" si="33"/>
        <v>313628740</v>
      </c>
      <c r="L128" s="38">
        <f t="shared" si="33"/>
        <v>305668120</v>
      </c>
      <c r="M128" s="38">
        <f t="shared" si="33"/>
        <v>303423553</v>
      </c>
      <c r="N128" s="38">
        <f t="shared" si="33"/>
        <v>312473390</v>
      </c>
      <c r="O128" s="38">
        <f t="shared" si="33"/>
        <v>286310812</v>
      </c>
      <c r="P128" s="38">
        <f>SUM(P118:P127)</f>
        <v>3687231816</v>
      </c>
      <c r="Q128" s="128">
        <f>SUM(Q118:Q127)</f>
        <v>0</v>
      </c>
      <c r="R128" s="120">
        <f t="shared" si="32"/>
        <v>3687231816</v>
      </c>
      <c r="S128" s="29"/>
    </row>
    <row r="129" spans="1:19" ht="13.8">
      <c r="A129" s="190" t="s">
        <v>42</v>
      </c>
      <c r="B129" s="191"/>
      <c r="C129" s="192"/>
      <c r="D129" s="86">
        <f t="shared" ref="D129:O129" si="34">SUM(D128,D116,D98)</f>
        <v>931885173</v>
      </c>
      <c r="E129" s="41">
        <f t="shared" si="34"/>
        <v>713360777</v>
      </c>
      <c r="F129" s="41">
        <f t="shared" si="34"/>
        <v>1361648702</v>
      </c>
      <c r="G129" s="41">
        <f t="shared" si="34"/>
        <v>717486670</v>
      </c>
      <c r="H129" s="41">
        <f t="shared" si="34"/>
        <v>739463267</v>
      </c>
      <c r="I129" s="41">
        <f t="shared" si="34"/>
        <v>719887742</v>
      </c>
      <c r="J129" s="41">
        <f t="shared" si="34"/>
        <v>695508199</v>
      </c>
      <c r="K129" s="41">
        <f t="shared" si="34"/>
        <v>717199101</v>
      </c>
      <c r="L129" s="41">
        <f t="shared" si="34"/>
        <v>1317386192</v>
      </c>
      <c r="M129" s="41">
        <f t="shared" si="34"/>
        <v>707102265</v>
      </c>
      <c r="N129" s="41">
        <f t="shared" si="34"/>
        <v>699681002</v>
      </c>
      <c r="O129" s="41">
        <f t="shared" si="34"/>
        <v>721957054</v>
      </c>
      <c r="P129" s="24">
        <f t="shared" si="31"/>
        <v>10042566144</v>
      </c>
      <c r="Q129" s="142"/>
      <c r="R129" s="141">
        <f>SUM(R128+R116+R98)</f>
        <v>9405674487</v>
      </c>
      <c r="S129" s="79"/>
    </row>
    <row r="130" spans="1:19" ht="19.2" customHeight="1">
      <c r="A130" s="156"/>
      <c r="B130" s="151"/>
      <c r="C130" s="152"/>
      <c r="D130" s="86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24"/>
      <c r="Q130" s="142"/>
      <c r="R130" s="141"/>
      <c r="S130" s="79"/>
    </row>
    <row r="131" spans="1:19" ht="19.2" customHeight="1">
      <c r="A131" s="150" t="s">
        <v>69</v>
      </c>
      <c r="B131" s="151"/>
      <c r="C131" s="152"/>
      <c r="D131" s="86">
        <v>635016467</v>
      </c>
      <c r="E131" s="41">
        <v>411220801</v>
      </c>
      <c r="F131" s="41">
        <v>1057261941</v>
      </c>
      <c r="G131" s="41">
        <v>404147614</v>
      </c>
      <c r="H131" s="41">
        <v>425449562</v>
      </c>
      <c r="I131" s="41">
        <v>396530847</v>
      </c>
      <c r="J131" s="41">
        <v>383886097</v>
      </c>
      <c r="K131" s="41">
        <v>403570361</v>
      </c>
      <c r="L131" s="41">
        <v>1011718072</v>
      </c>
      <c r="M131" s="41">
        <v>103678712</v>
      </c>
      <c r="N131" s="41">
        <v>387207612</v>
      </c>
      <c r="O131" s="41">
        <v>435646242</v>
      </c>
      <c r="P131" s="24">
        <f t="shared" si="31"/>
        <v>6055334328</v>
      </c>
      <c r="Q131" s="142"/>
      <c r="R131" s="141">
        <f>SUM(P131-Q131)</f>
        <v>6055334328</v>
      </c>
      <c r="S131" s="79"/>
    </row>
    <row r="132" spans="1:19" ht="16.2" customHeight="1">
      <c r="A132" s="153" t="s">
        <v>43</v>
      </c>
      <c r="B132" s="154"/>
      <c r="C132" s="155"/>
      <c r="D132" s="86">
        <v>1098735608</v>
      </c>
      <c r="E132" s="41">
        <v>471589681</v>
      </c>
      <c r="F132" s="41">
        <v>483881153</v>
      </c>
      <c r="G132" s="41">
        <v>486291593</v>
      </c>
      <c r="H132" s="41">
        <v>486750667</v>
      </c>
      <c r="I132" s="41">
        <v>487160343</v>
      </c>
      <c r="J132" s="41">
        <v>516806600</v>
      </c>
      <c r="K132" s="41">
        <v>524629001</v>
      </c>
      <c r="L132" s="41">
        <v>529697593</v>
      </c>
      <c r="M132" s="41">
        <v>525037646</v>
      </c>
      <c r="N132" s="41">
        <v>542064602</v>
      </c>
      <c r="O132" s="41">
        <v>598253841</v>
      </c>
      <c r="P132" s="24">
        <f t="shared" si="31"/>
        <v>6750898328</v>
      </c>
      <c r="Q132" s="142">
        <v>636891657</v>
      </c>
      <c r="R132" s="141">
        <f>SUM(P132-Q132)</f>
        <v>6114006671</v>
      </c>
      <c r="S132" s="79"/>
    </row>
    <row r="133" spans="1:19" s="52" customFormat="1" ht="16.2" customHeight="1">
      <c r="A133" s="147" t="s">
        <v>67</v>
      </c>
      <c r="B133" s="30"/>
      <c r="C133" s="30"/>
      <c r="D133" s="148">
        <v>-463719141</v>
      </c>
      <c r="E133" s="77">
        <v>-60368880</v>
      </c>
      <c r="F133" s="77">
        <v>573380788</v>
      </c>
      <c r="G133" s="77">
        <v>-82143979</v>
      </c>
      <c r="H133" s="77">
        <v>-61301105</v>
      </c>
      <c r="I133" s="77">
        <v>-90629496</v>
      </c>
      <c r="J133" s="77">
        <v>-132920503</v>
      </c>
      <c r="K133" s="77">
        <v>-121058640</v>
      </c>
      <c r="L133" s="77">
        <v>482020479</v>
      </c>
      <c r="M133" s="77">
        <v>-121358934</v>
      </c>
      <c r="N133" s="77">
        <v>-154856990</v>
      </c>
      <c r="O133" s="77">
        <v>-162607599</v>
      </c>
      <c r="P133" s="24">
        <f t="shared" si="31"/>
        <v>-395564000</v>
      </c>
      <c r="Q133" s="142"/>
      <c r="R133" s="141">
        <f>SUM(P133-Q133)</f>
        <v>-395564000</v>
      </c>
      <c r="S133" s="29"/>
    </row>
    <row r="134" spans="1:19" s="30" customFormat="1" ht="16.8" customHeight="1">
      <c r="A134" s="26" t="s">
        <v>68</v>
      </c>
      <c r="B134" s="33"/>
      <c r="C134" s="33"/>
      <c r="D134" s="76">
        <v>636891657</v>
      </c>
      <c r="E134" s="76">
        <v>0</v>
      </c>
      <c r="F134" s="77">
        <v>0</v>
      </c>
      <c r="G134" s="77">
        <v>0</v>
      </c>
      <c r="H134" s="77">
        <v>0</v>
      </c>
      <c r="I134" s="77">
        <v>0</v>
      </c>
      <c r="J134" s="77">
        <v>0</v>
      </c>
      <c r="K134" s="77">
        <v>0</v>
      </c>
      <c r="L134" s="77">
        <v>0</v>
      </c>
      <c r="M134" s="77">
        <v>0</v>
      </c>
      <c r="N134" s="77">
        <v>0</v>
      </c>
      <c r="O134" s="77"/>
      <c r="P134" s="24">
        <f>SUM(D134:O134)</f>
        <v>636891657</v>
      </c>
      <c r="Q134" s="142">
        <v>636891657</v>
      </c>
      <c r="R134" s="141">
        <f>SUM(P134-Q134)</f>
        <v>0</v>
      </c>
      <c r="S134" s="29"/>
    </row>
    <row r="135" spans="1:19" s="54" customFormat="1" ht="18" customHeight="1">
      <c r="A135" s="150" t="s">
        <v>65</v>
      </c>
      <c r="B135" s="195"/>
      <c r="C135" s="172"/>
      <c r="D135" s="87">
        <f>SUM(D133,D134)</f>
        <v>173172516</v>
      </c>
      <c r="E135" s="87">
        <f t="shared" ref="E135:R135" si="35">SUM(E133,E134)</f>
        <v>-60368880</v>
      </c>
      <c r="F135" s="87">
        <f t="shared" si="35"/>
        <v>573380788</v>
      </c>
      <c r="G135" s="87">
        <f t="shared" si="35"/>
        <v>-82143979</v>
      </c>
      <c r="H135" s="87">
        <f t="shared" si="35"/>
        <v>-61301105</v>
      </c>
      <c r="I135" s="87">
        <f t="shared" si="35"/>
        <v>-90629496</v>
      </c>
      <c r="J135" s="87">
        <f t="shared" si="35"/>
        <v>-132920503</v>
      </c>
      <c r="K135" s="87">
        <f t="shared" si="35"/>
        <v>-121058640</v>
      </c>
      <c r="L135" s="87">
        <f t="shared" si="35"/>
        <v>482020479</v>
      </c>
      <c r="M135" s="87">
        <f t="shared" si="35"/>
        <v>-121358934</v>
      </c>
      <c r="N135" s="87">
        <f t="shared" si="35"/>
        <v>-154856990</v>
      </c>
      <c r="O135" s="87">
        <f t="shared" si="35"/>
        <v>-162607599</v>
      </c>
      <c r="P135" s="87">
        <f t="shared" si="35"/>
        <v>241327657</v>
      </c>
      <c r="Q135" s="87">
        <v>-636891657</v>
      </c>
      <c r="R135" s="149">
        <f t="shared" si="35"/>
        <v>-395564000</v>
      </c>
      <c r="S135" s="53"/>
    </row>
  </sheetData>
  <mergeCells count="78">
    <mergeCell ref="A135:C135"/>
    <mergeCell ref="A86:C86"/>
    <mergeCell ref="A99:C99"/>
    <mergeCell ref="B123:C123"/>
    <mergeCell ref="B92:C92"/>
    <mergeCell ref="B104:C104"/>
    <mergeCell ref="B109:C109"/>
    <mergeCell ref="B107:C107"/>
    <mergeCell ref="B87:C87"/>
    <mergeCell ref="B108:C108"/>
    <mergeCell ref="B90:C90"/>
    <mergeCell ref="B91:C91"/>
    <mergeCell ref="B96:C96"/>
    <mergeCell ref="B103:C103"/>
    <mergeCell ref="B100:C100"/>
    <mergeCell ref="A128:C128"/>
    <mergeCell ref="A67:C67"/>
    <mergeCell ref="A65:C65"/>
    <mergeCell ref="A59:C59"/>
    <mergeCell ref="A129:C129"/>
    <mergeCell ref="B114:C114"/>
    <mergeCell ref="A117:C117"/>
    <mergeCell ref="B122:C122"/>
    <mergeCell ref="B118:C118"/>
    <mergeCell ref="A116:C116"/>
    <mergeCell ref="B121:C121"/>
    <mergeCell ref="B126:C126"/>
    <mergeCell ref="B39:C39"/>
    <mergeCell ref="B41:C41"/>
    <mergeCell ref="B35:C35"/>
    <mergeCell ref="B51:C51"/>
    <mergeCell ref="B55:C55"/>
    <mergeCell ref="B50:C50"/>
    <mergeCell ref="A30:C30"/>
    <mergeCell ref="B21:C21"/>
    <mergeCell ref="B26:C26"/>
    <mergeCell ref="B4:C4"/>
    <mergeCell ref="B69:C69"/>
    <mergeCell ref="B64:C64"/>
    <mergeCell ref="A57:C57"/>
    <mergeCell ref="B62:C62"/>
    <mergeCell ref="B7:C7"/>
    <mergeCell ref="B8:C8"/>
    <mergeCell ref="B31:C31"/>
    <mergeCell ref="B49:C49"/>
    <mergeCell ref="B34:C34"/>
    <mergeCell ref="A43:C43"/>
    <mergeCell ref="B46:C46"/>
    <mergeCell ref="B36:C36"/>
    <mergeCell ref="E1:E2"/>
    <mergeCell ref="B9:C9"/>
    <mergeCell ref="A15:C15"/>
    <mergeCell ref="A28:C28"/>
    <mergeCell ref="A16:C16"/>
    <mergeCell ref="B22:C22"/>
    <mergeCell ref="A1:C2"/>
    <mergeCell ref="B13:C13"/>
    <mergeCell ref="R1:R2"/>
    <mergeCell ref="P1:P2"/>
    <mergeCell ref="O1:O2"/>
    <mergeCell ref="N1:N2"/>
    <mergeCell ref="Q1:Q2"/>
    <mergeCell ref="A131:C131"/>
    <mergeCell ref="A132:C132"/>
    <mergeCell ref="A130:C130"/>
    <mergeCell ref="M1:M2"/>
    <mergeCell ref="L1:L2"/>
    <mergeCell ref="K1:K2"/>
    <mergeCell ref="J1:J2"/>
    <mergeCell ref="H1:H2"/>
    <mergeCell ref="I1:I2"/>
    <mergeCell ref="A3:C3"/>
    <mergeCell ref="B17:C17"/>
    <mergeCell ref="B20:C20"/>
    <mergeCell ref="F1:F2"/>
    <mergeCell ref="G1:G2"/>
    <mergeCell ref="A45:C45"/>
    <mergeCell ref="D1:D2"/>
  </mergeCells>
  <phoneticPr fontId="0" type="noConversion"/>
  <printOptions horizontalCentered="1"/>
  <pageMargins left="0" right="0" top="1.3779527559055118" bottom="3.937007874015748E-2" header="0.78740157480314965" footer="0.27559055118110237"/>
  <pageSetup paperSize="9" scale="60" orientation="landscape" r:id="rId1"/>
  <headerFooter alignWithMargins="0">
    <oddHeader xml:space="preserve">&amp;C&amp;P &amp;"Arial CE,Félkövér"&amp;12Önkormányzati Likviditási tábla 2024. évre kincstári alszámlák szerinti bontásban&amp;R5. melléklet a .../2024. (II. ...) önkormányzati rendelethezadatok Ft-ban </oddHeader>
    <oddFooter>&amp;C &amp;R&amp;P</oddFooter>
  </headerFooter>
  <rowBreaks count="2" manualBreakCount="2">
    <brk id="43" max="17" man="1"/>
    <brk id="8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likviditási terv</vt:lpstr>
      <vt:lpstr>'likviditási terv'!Nyomtatási_cím</vt:lpstr>
      <vt:lpstr>'likviditási terv'!Nyomtatási_terület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2024-02-07T07:39:59Z</cp:lastPrinted>
  <dcterms:created xsi:type="dcterms:W3CDTF">2004-02-13T13:11:14Z</dcterms:created>
  <dcterms:modified xsi:type="dcterms:W3CDTF">2024-02-07T07:41:36Z</dcterms:modified>
</cp:coreProperties>
</file>