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4.május23\Nyilvános ülés\1. Gazdasági munkaprogram beszámoló\"/>
    </mc:Choice>
  </mc:AlternateContent>
  <bookViews>
    <workbookView xWindow="0" yWindow="0" windowWidth="28800" windowHeight="12300" firstSheet="18" activeTab="22"/>
  </bookViews>
  <sheets>
    <sheet name="Tartalomjegyzék" sheetId="34" r:id="rId1"/>
    <sheet name="1. sz.Szervezeti változások" sheetId="1" r:id="rId2"/>
    <sheet name="2. sz. váll.,üzletek, adó" sheetId="47" r:id="rId3"/>
    <sheet name="3. sz. Ellátottsági" sheetId="12" r:id="rId4"/>
    <sheet name="4.sz.Bevételek, kiadások" sheetId="35" r:id="rId5"/>
    <sheet name="4.1. sz.  pályázatokon nyert" sheetId="41" r:id="rId6"/>
    <sheet name="4.2. sz. Települési támogatások" sheetId="9" r:id="rId7"/>
    <sheet name="4.3. sz. Adóterhek alakulása" sheetId="33" r:id="rId8"/>
    <sheet name="4.3.1. sz Adózók számának össz." sheetId="43" r:id="rId9"/>
    <sheet name="4.3.2.sz. Helyi adó ügyint." sheetId="44" r:id="rId10"/>
    <sheet name="4.3.3. Adóvégrehajtásokról adat" sheetId="45" r:id="rId11"/>
    <sheet name="4.3.4.sz Adók könyvelési adatai" sheetId="46" r:id="rId12"/>
    <sheet name="4.3.5 sz. Adóerőképeség" sheetId="56" r:id="rId13"/>
    <sheet name="4.3.6.sz. Kim. adókedvezm." sheetId="58" r:id="rId14"/>
    <sheet name="4.4. sz. Szállítók-vevők" sheetId="48" r:id="rId15"/>
    <sheet name="5.sz. Mérleg adatok" sheetId="8" r:id="rId16"/>
    <sheet name="6. sz. EU-s projektek" sheetId="38" r:id="rId17"/>
    <sheet name="6.1.sz. Hitelállomány változása" sheetId="36" r:id="rId18"/>
    <sheet name="6.1 hitel lejárat ciklus elején" sheetId="61" r:id="rId19"/>
    <sheet name="6.1 hitel lejárat ciklus végén" sheetId="62" r:id="rId20"/>
    <sheet name="6.2.sz. Pénzforg.2019-2023." sheetId="49" r:id="rId21"/>
    <sheet name="7. sz. Demogr.adatok" sheetId="4" r:id="rId22"/>
    <sheet name="7.1. sz.Óvodai gyermeklétszám" sheetId="18" r:id="rId23"/>
    <sheet name="8.sz dolg.létsz." sheetId="32" r:id="rId24"/>
    <sheet name="8.1. sz.Közfogl." sheetId="31" r:id="rId25"/>
    <sheet name="9. sz.PH hatósági munka" sheetId="17" r:id="rId26"/>
    <sheet name="10.sz. A Képv.test.ülései" sheetId="16" r:id="rId27"/>
    <sheet name="11. Képv.test és biz. tagjai" sheetId="20" r:id="rId28"/>
    <sheet name="12.mell.Összefogl." sheetId="59" r:id="rId29"/>
    <sheet name="13. melléklet Lakásügy" sheetId="60" r:id="rId30"/>
  </sheets>
  <externalReferences>
    <externalReference r:id="rId31"/>
  </externalReferences>
  <definedNames>
    <definedName name="_xlnm.Print_Titles" localSheetId="28">'12.mell.Összefogl.'!$5:$5</definedName>
    <definedName name="_xlnm.Print_Titles" localSheetId="3">'3. sz. Ellátottsági'!$1:$3</definedName>
    <definedName name="_xlnm.Print_Titles" localSheetId="5">'4.1. sz.  pályázatokon nyert'!$148:$148</definedName>
    <definedName name="_xlnm.Print_Titles" localSheetId="20">'6.2.sz. Pénzforg.2019-2023.'!$2:$2</definedName>
    <definedName name="_xlnm.Print_Area" localSheetId="1">'1. sz.Szervezeti változások'!$A$1:$C$15</definedName>
    <definedName name="_xlnm.Print_Area" localSheetId="27">'11. Képv.test és biz. tagjai'!$A$1:$C$31</definedName>
    <definedName name="_xlnm.Print_Area" localSheetId="29">'13. melléklet Lakásügy'!$A$1:$F$36</definedName>
    <definedName name="_xlnm.Print_Area" localSheetId="2">'2. sz. váll.,üzletek, adó'!$A$1:$F$33</definedName>
    <definedName name="_xlnm.Print_Area" localSheetId="5">'4.1. sz.  pályázatokon nyert'!$A$1:$D$255</definedName>
    <definedName name="_xlnm.Print_Area" localSheetId="6">'4.2. sz. Települési támogatások'!$A$1:$K$29</definedName>
    <definedName name="_xlnm.Print_Area" localSheetId="7">'4.3. sz. Adóterhek alakulása'!$A$1:$M$17</definedName>
    <definedName name="_xlnm.Print_Area" localSheetId="8">'4.3.1. sz Adózók számának össz.'!$A$3:$F$15</definedName>
    <definedName name="_xlnm.Print_Area" localSheetId="9">'4.3.2.sz. Helyi adó ügyint.'!$A$3:$F$28</definedName>
    <definedName name="_xlnm.Print_Area" localSheetId="10">'4.3.3. Adóvégrehajtásokról adat'!$A$1:$F$13</definedName>
    <definedName name="_xlnm.Print_Area" localSheetId="11">'4.3.4.sz Adók könyvelési adatai'!$A$3:$F$8</definedName>
    <definedName name="_xlnm.Print_Area" localSheetId="12">'4.3.5 sz. Adóerőképeség'!$A$3:$M$31</definedName>
    <definedName name="_xlnm.Print_Area" localSheetId="14">'4.4. sz. Szállítók-vevők'!$A$1:$F$34</definedName>
    <definedName name="_xlnm.Print_Area" localSheetId="4">'4.sz.Bevételek, kiadások'!$A$1:$G$40</definedName>
    <definedName name="_xlnm.Print_Area" localSheetId="15">'5.sz. Mérleg adatok'!$A$1:$O$51</definedName>
    <definedName name="_xlnm.Print_Area" localSheetId="20">'6.2.sz. Pénzforg.2019-2023.'!$A$1:$B$1235</definedName>
    <definedName name="_xlnm.Print_Area" localSheetId="21">'7. sz. Demogr.adatok'!$A$1:$G$41</definedName>
    <definedName name="_xlnm.Print_Area" localSheetId="22">'7.1. sz.Óvodai gyermeklétszám'!$A$1:$F$42</definedName>
    <definedName name="_xlnm.Print_Area" localSheetId="24">'8.1. sz.Közfogl.'!$A$2:$E$30</definedName>
    <definedName name="_xlnm.Print_Area" localSheetId="23">'8.sz dolg.létsz.'!$A$1:$W$21</definedName>
  </definedNames>
  <calcPr calcId="162913"/>
</workbook>
</file>

<file path=xl/calcChain.xml><?xml version="1.0" encoding="utf-8"?>
<calcChain xmlns="http://schemas.openxmlformats.org/spreadsheetml/2006/main">
  <c r="E28" i="31" l="1"/>
  <c r="E23" i="31"/>
  <c r="G40" i="35"/>
  <c r="B1150" i="49"/>
  <c r="B1138" i="49"/>
  <c r="B1123" i="49"/>
  <c r="B1105" i="49"/>
  <c r="B1099" i="49"/>
  <c r="B1086" i="49"/>
  <c r="B1082" i="49"/>
  <c r="B1062" i="49"/>
  <c r="B986" i="49"/>
  <c r="B987" i="49" s="1"/>
  <c r="B975" i="49"/>
  <c r="B1233" i="49" l="1"/>
  <c r="B159" i="41"/>
  <c r="C240" i="41"/>
  <c r="D253" i="41"/>
  <c r="B253" i="41"/>
  <c r="C246" i="41"/>
  <c r="D246" i="41"/>
  <c r="B246" i="41"/>
  <c r="D240" i="41"/>
  <c r="B240" i="41"/>
  <c r="C236" i="41"/>
  <c r="D236" i="41"/>
  <c r="B236" i="41"/>
  <c r="D229" i="41"/>
  <c r="B229" i="41"/>
  <c r="D225" i="41" l="1"/>
  <c r="C225" i="41"/>
  <c r="B225" i="41"/>
  <c r="C219" i="41"/>
  <c r="D219" i="41"/>
  <c r="B219" i="41"/>
  <c r="D213" i="41"/>
  <c r="D254" i="41" s="1"/>
  <c r="B213" i="41"/>
  <c r="C213" i="41"/>
  <c r="B254" i="41" l="1"/>
  <c r="Z16" i="38"/>
  <c r="Z17" i="38"/>
  <c r="Z18" i="38"/>
  <c r="Z19" i="38"/>
  <c r="Z20" i="38"/>
  <c r="Z21" i="38"/>
  <c r="Z22" i="38"/>
  <c r="Z10" i="38"/>
  <c r="Z11" i="38"/>
  <c r="Z12" i="38"/>
  <c r="Z13" i="38"/>
  <c r="Z14" i="38"/>
  <c r="Z15" i="38"/>
  <c r="C203" i="41" l="1"/>
  <c r="D203" i="41"/>
  <c r="B203" i="41"/>
  <c r="C187" i="41"/>
  <c r="D187" i="41"/>
  <c r="B187" i="41"/>
  <c r="C178" i="41"/>
  <c r="D178" i="41"/>
  <c r="B178" i="41"/>
  <c r="C174" i="41"/>
  <c r="D174" i="41"/>
  <c r="B174" i="41"/>
  <c r="C151" i="41"/>
  <c r="D151" i="41"/>
  <c r="B151" i="41"/>
  <c r="C159" i="41"/>
  <c r="D159" i="41"/>
  <c r="C168" i="41"/>
  <c r="D168" i="41"/>
  <c r="B168" i="41"/>
  <c r="C133" i="41"/>
  <c r="D133" i="41"/>
  <c r="B133" i="41"/>
  <c r="C120" i="41"/>
  <c r="D120" i="41"/>
  <c r="B120" i="41"/>
  <c r="C125" i="41"/>
  <c r="D125" i="41"/>
  <c r="B125" i="41"/>
  <c r="C78" i="41"/>
  <c r="C68" i="41"/>
  <c r="C33" i="41"/>
  <c r="C28" i="41"/>
  <c r="C19" i="41"/>
  <c r="C14" i="41"/>
  <c r="B204" i="41" l="1"/>
  <c r="C204" i="41"/>
  <c r="B144" i="41"/>
  <c r="D204" i="41"/>
  <c r="D144" i="41"/>
  <c r="C144" i="41"/>
  <c r="K28" i="62"/>
  <c r="J23" i="62"/>
  <c r="I23" i="62"/>
  <c r="H23" i="62"/>
  <c r="G23" i="62"/>
  <c r="F23" i="62"/>
  <c r="J22" i="62"/>
  <c r="I22" i="62"/>
  <c r="H22" i="62"/>
  <c r="G22" i="62"/>
  <c r="G21" i="62" s="1"/>
  <c r="F22" i="62"/>
  <c r="H21" i="62"/>
  <c r="E21" i="62"/>
  <c r="D21" i="62"/>
  <c r="K20" i="62"/>
  <c r="K19" i="62"/>
  <c r="K18" i="62"/>
  <c r="K17" i="62"/>
  <c r="K16" i="62"/>
  <c r="K15" i="62"/>
  <c r="K14" i="62"/>
  <c r="K13" i="62"/>
  <c r="K12" i="62"/>
  <c r="K11" i="62"/>
  <c r="K10" i="62"/>
  <c r="K9" i="62"/>
  <c r="K7" i="62"/>
  <c r="K6" i="62"/>
  <c r="N26" i="61"/>
  <c r="N25" i="61"/>
  <c r="M19" i="61"/>
  <c r="L19" i="61"/>
  <c r="K19" i="61"/>
  <c r="J19" i="61"/>
  <c r="I19" i="61"/>
  <c r="H19" i="61"/>
  <c r="G19" i="61"/>
  <c r="F19" i="61"/>
  <c r="M18" i="61"/>
  <c r="L18" i="61"/>
  <c r="L17" i="61" s="1"/>
  <c r="K18" i="61"/>
  <c r="K17" i="61" s="1"/>
  <c r="J18" i="61"/>
  <c r="J17" i="61" s="1"/>
  <c r="I18" i="61"/>
  <c r="H18" i="61"/>
  <c r="H17" i="61" s="1"/>
  <c r="G18" i="61"/>
  <c r="F18" i="61"/>
  <c r="F17" i="61" s="1"/>
  <c r="M17" i="61"/>
  <c r="I17" i="61"/>
  <c r="G17" i="61"/>
  <c r="E17" i="61"/>
  <c r="D17" i="61"/>
  <c r="N16" i="61"/>
  <c r="N15" i="61"/>
  <c r="N14" i="61"/>
  <c r="N13" i="61"/>
  <c r="N12" i="61"/>
  <c r="N11" i="61"/>
  <c r="N10" i="61"/>
  <c r="N9" i="61"/>
  <c r="N7" i="61"/>
  <c r="N6" i="61"/>
  <c r="G16" i="4"/>
  <c r="K29" i="9"/>
  <c r="F16" i="4"/>
  <c r="L14" i="56"/>
  <c r="F12" i="44"/>
  <c r="F21" i="44" s="1"/>
  <c r="C12" i="44"/>
  <c r="C21" i="44" s="1"/>
  <c r="F12" i="36"/>
  <c r="F15" i="43"/>
  <c r="G15" i="58"/>
  <c r="F15" i="58"/>
  <c r="E15" i="58"/>
  <c r="D15" i="58"/>
  <c r="C15" i="58"/>
  <c r="G12" i="58"/>
  <c r="F12" i="58"/>
  <c r="E12" i="58"/>
  <c r="D12" i="58"/>
  <c r="C12" i="58"/>
  <c r="E16" i="58" l="1"/>
  <c r="I21" i="62"/>
  <c r="N19" i="61"/>
  <c r="K22" i="62"/>
  <c r="F21" i="62"/>
  <c r="J21" i="62"/>
  <c r="F16" i="58"/>
  <c r="C16" i="58"/>
  <c r="G16" i="58"/>
  <c r="D16" i="58"/>
  <c r="K23" i="62"/>
  <c r="K21" i="62" s="1"/>
  <c r="N18" i="61"/>
  <c r="N17" i="61" s="1"/>
  <c r="D12" i="44" l="1"/>
  <c r="D21" i="44" s="1"/>
  <c r="B12" i="44"/>
  <c r="B21" i="44" s="1"/>
  <c r="E12" i="36"/>
  <c r="D12" i="36"/>
  <c r="C12" i="36"/>
  <c r="H8" i="36"/>
  <c r="C29" i="9"/>
  <c r="Y17" i="38"/>
  <c r="Y18" i="38"/>
  <c r="Y20" i="38"/>
  <c r="Y21" i="38"/>
  <c r="Y22" i="38"/>
  <c r="Y12" i="38"/>
  <c r="Y14" i="38"/>
  <c r="Y15" i="38"/>
  <c r="Y16" i="38"/>
  <c r="Y11" i="38"/>
  <c r="V12" i="38"/>
  <c r="V13" i="38"/>
  <c r="V14" i="38"/>
  <c r="V15" i="38"/>
  <c r="V16" i="38"/>
  <c r="V17" i="38"/>
  <c r="V18" i="38"/>
  <c r="V19" i="38"/>
  <c r="V20" i="38"/>
  <c r="V21" i="38"/>
  <c r="V22" i="38"/>
  <c r="S12" i="38"/>
  <c r="S13" i="38"/>
  <c r="S14" i="38"/>
  <c r="S15" i="38"/>
  <c r="S16" i="38"/>
  <c r="S17" i="38"/>
  <c r="S18" i="38"/>
  <c r="S19" i="38"/>
  <c r="S20" i="38"/>
  <c r="S21" i="38"/>
  <c r="S22" i="38"/>
  <c r="AA12" i="38"/>
  <c r="AA13" i="38"/>
  <c r="AA14" i="38"/>
  <c r="AA15" i="38"/>
  <c r="AA16" i="38"/>
  <c r="AA17" i="38"/>
  <c r="AA18" i="38"/>
  <c r="AA19" i="38"/>
  <c r="AA20" i="38"/>
  <c r="AA21" i="38"/>
  <c r="AA11" i="38"/>
  <c r="S11" i="38"/>
  <c r="H29" i="9"/>
  <c r="I29" i="9"/>
  <c r="M10" i="38"/>
  <c r="M6" i="38"/>
  <c r="M7" i="38"/>
  <c r="M8" i="38"/>
  <c r="M9" i="38"/>
  <c r="M5" i="38"/>
  <c r="J6" i="38"/>
  <c r="J7" i="38"/>
  <c r="J8" i="38"/>
  <c r="J9" i="38"/>
  <c r="J10" i="38"/>
  <c r="J5" i="38"/>
  <c r="G6" i="38"/>
  <c r="G7" i="38"/>
  <c r="G8" i="38"/>
  <c r="G9" i="38"/>
  <c r="G10" i="38"/>
  <c r="G5" i="38"/>
  <c r="D6" i="38"/>
  <c r="D7" i="38"/>
  <c r="D8" i="38"/>
  <c r="D9" i="38"/>
  <c r="D10" i="38"/>
  <c r="D5" i="38"/>
  <c r="E29" i="31"/>
  <c r="E27" i="31"/>
  <c r="E22" i="31"/>
  <c r="E18" i="31"/>
  <c r="E17" i="31"/>
  <c r="E12" i="31"/>
  <c r="E11" i="31"/>
  <c r="E14" i="31" s="1"/>
  <c r="E6" i="31"/>
  <c r="E5" i="31"/>
  <c r="L16" i="56"/>
  <c r="K16" i="56"/>
  <c r="H16" i="56"/>
  <c r="G16" i="56"/>
  <c r="F16" i="56"/>
  <c r="E16" i="56"/>
  <c r="D16" i="56"/>
  <c r="C16" i="56"/>
  <c r="L17" i="56"/>
  <c r="K14" i="56"/>
  <c r="K17" i="56" s="1"/>
  <c r="J14" i="56"/>
  <c r="J17" i="56" s="1"/>
  <c r="I14" i="56"/>
  <c r="I17" i="56" s="1"/>
  <c r="H14" i="56"/>
  <c r="G14" i="56"/>
  <c r="G17" i="56" s="1"/>
  <c r="F14" i="56"/>
  <c r="F17" i="56" s="1"/>
  <c r="E14" i="56"/>
  <c r="D14" i="56"/>
  <c r="C14" i="56"/>
  <c r="C17" i="56" s="1"/>
  <c r="D17" i="56" l="1"/>
  <c r="H17" i="56"/>
  <c r="AB11" i="38"/>
  <c r="E8" i="31"/>
  <c r="AB16" i="38"/>
  <c r="AB12" i="38"/>
  <c r="E17" i="56"/>
  <c r="AB14" i="38"/>
  <c r="AB20" i="38"/>
  <c r="AB18" i="38"/>
  <c r="AB21" i="38"/>
  <c r="AB19" i="38"/>
  <c r="AB17" i="38"/>
  <c r="AB15" i="38"/>
  <c r="AB13" i="38"/>
  <c r="B1117" i="49"/>
  <c r="B1109" i="49"/>
  <c r="B1067" i="49"/>
  <c r="B955" i="49"/>
  <c r="B943" i="49"/>
  <c r="B863" i="49"/>
  <c r="B852" i="49"/>
  <c r="B845" i="49"/>
  <c r="B841" i="49"/>
  <c r="B825" i="49"/>
  <c r="B804" i="49"/>
  <c r="B797" i="49"/>
  <c r="B740" i="49"/>
  <c r="B743" i="49" s="1"/>
  <c r="B729" i="49"/>
  <c r="B713" i="49"/>
  <c r="B707" i="49"/>
  <c r="B658" i="49"/>
  <c r="B630" i="49"/>
  <c r="B614" i="49"/>
  <c r="B604" i="49"/>
  <c r="B608" i="49" s="1"/>
  <c r="B589" i="49"/>
  <c r="B565" i="49"/>
  <c r="B537" i="49"/>
  <c r="B530" i="49"/>
  <c r="B507" i="49"/>
  <c r="B510" i="49" s="1"/>
  <c r="B454" i="49"/>
  <c r="B443" i="49"/>
  <c r="B422" i="49"/>
  <c r="B408" i="49"/>
  <c r="B403" i="49"/>
  <c r="B397" i="49"/>
  <c r="B357" i="49"/>
  <c r="B339" i="49"/>
  <c r="B300" i="49"/>
  <c r="B292" i="49"/>
  <c r="C252" i="41"/>
  <c r="C253" i="41" s="1"/>
  <c r="C228" i="41"/>
  <c r="C229" i="41" s="1"/>
  <c r="B1234" i="49" l="1"/>
  <c r="C254" i="41"/>
  <c r="B717" i="49"/>
  <c r="B511" i="49"/>
  <c r="B805" i="49"/>
  <c r="B956" i="49" s="1"/>
  <c r="D91" i="41" l="1"/>
  <c r="C91" i="41"/>
  <c r="B91" i="41"/>
  <c r="D82" i="41"/>
  <c r="B82" i="41"/>
  <c r="D78" i="41"/>
  <c r="B78" i="41"/>
  <c r="D68" i="41"/>
  <c r="B68" i="41"/>
  <c r="D63" i="41"/>
  <c r="C63" i="41"/>
  <c r="B63" i="41"/>
  <c r="D57" i="41"/>
  <c r="C57" i="41"/>
  <c r="B57" i="41"/>
  <c r="D52" i="41"/>
  <c r="C52" i="41"/>
  <c r="B52" i="41"/>
  <c r="B92" i="41" l="1"/>
  <c r="D92" i="41"/>
  <c r="C92" i="41"/>
  <c r="C42" i="41" l="1"/>
  <c r="C43" i="41" s="1"/>
  <c r="C255" i="41" s="1"/>
  <c r="B42" i="41"/>
  <c r="D41" i="41"/>
  <c r="D40" i="41"/>
  <c r="D39" i="41"/>
  <c r="D38" i="41"/>
  <c r="D37" i="41"/>
  <c r="D33" i="41"/>
  <c r="B33" i="41"/>
  <c r="D28" i="41"/>
  <c r="B28" i="41"/>
  <c r="D19" i="41"/>
  <c r="B19" i="41"/>
  <c r="D14" i="41"/>
  <c r="B14" i="41"/>
  <c r="D6" i="41"/>
  <c r="B6" i="41"/>
  <c r="B43" i="41" l="1"/>
  <c r="B255" i="41" s="1"/>
  <c r="D42" i="41"/>
  <c r="D43" i="41" s="1"/>
  <c r="D255" i="41" s="1"/>
  <c r="B268" i="49" l="1"/>
  <c r="B263" i="49"/>
  <c r="B258" i="49"/>
  <c r="B253" i="49"/>
  <c r="B197" i="49"/>
  <c r="B184" i="49"/>
  <c r="B179" i="49"/>
  <c r="B153" i="49"/>
  <c r="B125" i="49"/>
  <c r="B122" i="49"/>
  <c r="B104" i="49"/>
  <c r="B100" i="49"/>
  <c r="B87" i="49"/>
  <c r="B45" i="49"/>
  <c r="B37" i="49"/>
  <c r="B26" i="49"/>
  <c r="B105" i="49" l="1"/>
  <c r="B126" i="49"/>
  <c r="B272" i="49"/>
  <c r="B46" i="49"/>
  <c r="D24" i="31"/>
  <c r="C24" i="31"/>
  <c r="B24" i="31"/>
  <c r="F34" i="48"/>
  <c r="G34" i="48"/>
  <c r="H34" i="48"/>
  <c r="I34" i="48"/>
  <c r="J34" i="48"/>
  <c r="K34" i="48"/>
  <c r="E34" i="48"/>
  <c r="D34" i="48"/>
  <c r="C34" i="48"/>
  <c r="B34" i="48"/>
  <c r="F19" i="48"/>
  <c r="E19" i="48"/>
  <c r="D19" i="48"/>
  <c r="C19" i="48"/>
  <c r="B19" i="48"/>
  <c r="E24" i="31" l="1"/>
  <c r="B274" i="49"/>
  <c r="B276" i="49" s="1"/>
  <c r="E11" i="18"/>
  <c r="E13" i="18" s="1"/>
  <c r="C15" i="43"/>
  <c r="D15" i="43"/>
  <c r="E15" i="43"/>
  <c r="B15" i="43"/>
  <c r="F32" i="47"/>
  <c r="E32" i="47"/>
  <c r="D32" i="47"/>
  <c r="C32" i="47"/>
  <c r="B32" i="47"/>
  <c r="F9" i="47"/>
  <c r="E9" i="47"/>
  <c r="D9" i="47"/>
  <c r="C9" i="47"/>
  <c r="B9" i="47"/>
  <c r="K9" i="8" l="1"/>
  <c r="E40" i="35"/>
  <c r="E29" i="35"/>
  <c r="E23" i="35"/>
  <c r="E30" i="35" s="1"/>
  <c r="D23" i="35"/>
  <c r="C23" i="35"/>
  <c r="E14" i="35"/>
  <c r="C14" i="35"/>
  <c r="K51" i="8"/>
  <c r="L9" i="8"/>
  <c r="L51" i="8" s="1"/>
  <c r="M9" i="8"/>
  <c r="M51" i="8" s="1"/>
  <c r="N9" i="8"/>
  <c r="N51" i="8" s="1"/>
  <c r="O9" i="8"/>
  <c r="O51" i="8" s="1"/>
  <c r="C34" i="8"/>
  <c r="D34" i="8"/>
  <c r="E34" i="8"/>
  <c r="F34" i="8"/>
  <c r="B34" i="8"/>
  <c r="C46" i="8"/>
  <c r="D46" i="8"/>
  <c r="E46" i="8"/>
  <c r="B46" i="8"/>
  <c r="C19" i="8"/>
  <c r="D19" i="8"/>
  <c r="E19" i="8"/>
  <c r="F19" i="8"/>
  <c r="B19" i="8"/>
  <c r="F9" i="8"/>
  <c r="F51" i="8" s="1"/>
  <c r="D15" i="8"/>
  <c r="E15" i="8"/>
  <c r="F15" i="8"/>
  <c r="C15" i="8"/>
  <c r="B15" i="8"/>
  <c r="C9" i="8"/>
  <c r="D9" i="8"/>
  <c r="E9" i="8"/>
  <c r="B9" i="8"/>
  <c r="D16" i="4"/>
  <c r="E16" i="4"/>
  <c r="B16" i="4"/>
  <c r="C16" i="4"/>
  <c r="H6" i="36"/>
  <c r="H5" i="36"/>
  <c r="J29" i="9"/>
  <c r="G29" i="9"/>
  <c r="F29" i="9"/>
  <c r="E29" i="9"/>
  <c r="D29" i="9"/>
  <c r="B29" i="9"/>
  <c r="E12" i="44"/>
  <c r="E21" i="44" s="1"/>
  <c r="G29" i="35"/>
  <c r="G23" i="35"/>
  <c r="G14" i="35"/>
  <c r="F14" i="35"/>
  <c r="F40" i="35"/>
  <c r="D40" i="35"/>
  <c r="C40" i="35"/>
  <c r="F29" i="35"/>
  <c r="D29" i="35"/>
  <c r="D30" i="35" s="1"/>
  <c r="C29" i="35"/>
  <c r="F23" i="35"/>
  <c r="D14" i="35"/>
  <c r="AA6" i="38"/>
  <c r="AA7" i="38"/>
  <c r="AA8" i="38"/>
  <c r="AA9" i="38"/>
  <c r="AA10" i="38"/>
  <c r="AA22" i="38"/>
  <c r="Z6" i="38"/>
  <c r="Z7" i="38"/>
  <c r="Z8" i="38"/>
  <c r="Z9" i="38"/>
  <c r="AA5" i="38"/>
  <c r="Z5" i="38"/>
  <c r="Y23" i="38"/>
  <c r="V23" i="38"/>
  <c r="S23" i="38"/>
  <c r="AB10" i="38"/>
  <c r="AB8" i="38"/>
  <c r="AB7" i="38"/>
  <c r="AB6" i="38"/>
  <c r="AB5" i="38"/>
  <c r="X23" i="38"/>
  <c r="W23" i="38"/>
  <c r="U23" i="38"/>
  <c r="T23" i="38"/>
  <c r="D23" i="38"/>
  <c r="C23" i="38"/>
  <c r="B23" i="38"/>
  <c r="C30" i="31"/>
  <c r="D30" i="31"/>
  <c r="B30" i="31"/>
  <c r="D19" i="31"/>
  <c r="C19" i="31"/>
  <c r="B19" i="31"/>
  <c r="C14" i="31"/>
  <c r="D14" i="31"/>
  <c r="B14" i="31"/>
  <c r="C8" i="31"/>
  <c r="D8" i="31"/>
  <c r="B8" i="31"/>
  <c r="C17" i="32"/>
  <c r="C20" i="32" s="1"/>
  <c r="D17" i="32"/>
  <c r="D20" i="32" s="1"/>
  <c r="E17" i="32"/>
  <c r="E20" i="32" s="1"/>
  <c r="F17" i="32"/>
  <c r="F20" i="32" s="1"/>
  <c r="G17" i="32"/>
  <c r="G20" i="32" s="1"/>
  <c r="H17" i="32"/>
  <c r="H20" i="32" s="1"/>
  <c r="I17" i="32"/>
  <c r="I20" i="32" s="1"/>
  <c r="J17" i="32"/>
  <c r="J20" i="32" s="1"/>
  <c r="K17" i="32"/>
  <c r="K20" i="32" s="1"/>
  <c r="L17" i="32"/>
  <c r="L20" i="32" s="1"/>
  <c r="M17" i="32"/>
  <c r="M20" i="32" s="1"/>
  <c r="N17" i="32"/>
  <c r="N20" i="32" s="1"/>
  <c r="O17" i="32"/>
  <c r="O20" i="32" s="1"/>
  <c r="P17" i="32"/>
  <c r="P20" i="32" s="1"/>
  <c r="Q17" i="32"/>
  <c r="Q20" i="32" s="1"/>
  <c r="R17" i="32"/>
  <c r="R20" i="32" s="1"/>
  <c r="S17" i="32"/>
  <c r="S20" i="32" s="1"/>
  <c r="T17" i="32"/>
  <c r="T20" i="32" s="1"/>
  <c r="U17" i="32"/>
  <c r="U20" i="32" s="1"/>
  <c r="V17" i="32"/>
  <c r="V20" i="32" s="1"/>
  <c r="W17" i="32"/>
  <c r="W20" i="32" s="1"/>
  <c r="B17" i="32"/>
  <c r="B20" i="32" s="1"/>
  <c r="F23" i="38"/>
  <c r="H23" i="38"/>
  <c r="I23" i="38"/>
  <c r="K23" i="38"/>
  <c r="L23" i="38"/>
  <c r="N23" i="38"/>
  <c r="O23" i="38"/>
  <c r="Q23" i="38"/>
  <c r="R23" i="38"/>
  <c r="E23" i="38"/>
  <c r="J23" i="38"/>
  <c r="B11" i="18"/>
  <c r="B13" i="18" s="1"/>
  <c r="C11" i="18"/>
  <c r="C13" i="18" s="1"/>
  <c r="D11" i="18"/>
  <c r="D13" i="18" s="1"/>
  <c r="F11" i="18"/>
  <c r="P23" i="38"/>
  <c r="M23" i="38"/>
  <c r="C30" i="35" l="1"/>
  <c r="G30" i="35"/>
  <c r="D51" i="8"/>
  <c r="F30" i="35"/>
  <c r="C51" i="8"/>
  <c r="E19" i="31"/>
  <c r="E30" i="31"/>
  <c r="B51" i="8"/>
  <c r="E51" i="8"/>
  <c r="G23" i="38"/>
  <c r="AA23" i="38"/>
  <c r="Z23" i="38"/>
  <c r="AB9" i="38"/>
  <c r="AB22" i="38"/>
  <c r="AB23" i="38" l="1"/>
  <c r="B1235" i="49"/>
</calcChain>
</file>

<file path=xl/comments1.xml><?xml version="1.0" encoding="utf-8"?>
<comments xmlns="http://schemas.openxmlformats.org/spreadsheetml/2006/main">
  <authors>
    <author>kadarneren</author>
  </authors>
  <commentList>
    <comment ref="A6" authorId="0" shapeId="0">
      <text>
        <r>
          <rPr>
            <b/>
            <sz val="9"/>
            <color indexed="81"/>
            <rFont val="Tahoma"/>
            <family val="2"/>
            <charset val="238"/>
          </rPr>
          <t>kadarneren: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<sst xmlns="http://schemas.openxmlformats.org/spreadsheetml/2006/main" count="2685" uniqueCount="1843">
  <si>
    <t xml:space="preserve">  1. </t>
  </si>
  <si>
    <t xml:space="preserve">  2.</t>
  </si>
  <si>
    <t xml:space="preserve">  3.</t>
  </si>
  <si>
    <t xml:space="preserve">  4.</t>
  </si>
  <si>
    <t xml:space="preserve">  4.1. </t>
  </si>
  <si>
    <t xml:space="preserve">  4.2. </t>
  </si>
  <si>
    <t xml:space="preserve">  4.3. </t>
  </si>
  <si>
    <t xml:space="preserve">  4.4. </t>
  </si>
  <si>
    <t xml:space="preserve">  5.</t>
  </si>
  <si>
    <t xml:space="preserve">  6.</t>
  </si>
  <si>
    <t xml:space="preserve">  6.1.</t>
  </si>
  <si>
    <t xml:space="preserve">  6.2.</t>
  </si>
  <si>
    <t xml:space="preserve">  7.</t>
  </si>
  <si>
    <t xml:space="preserve">  7.1.</t>
  </si>
  <si>
    <t>8.1.</t>
  </si>
  <si>
    <t xml:space="preserve">10. </t>
  </si>
  <si>
    <t>Személyi juttatás</t>
  </si>
  <si>
    <t>Járulékok</t>
  </si>
  <si>
    <t>Összes kiadás:</t>
  </si>
  <si>
    <t>8.</t>
  </si>
  <si>
    <t>9.</t>
  </si>
  <si>
    <t>11.</t>
  </si>
  <si>
    <t>12.</t>
  </si>
  <si>
    <t>Me</t>
  </si>
  <si>
    <t xml:space="preserve">13. </t>
  </si>
  <si>
    <t>Szociális Ellátások Intézménye</t>
  </si>
  <si>
    <t>Alkotóház</t>
  </si>
  <si>
    <t>Polgármesteri Hivatal</t>
  </si>
  <si>
    <t>Összesen</t>
  </si>
  <si>
    <t>Állományi érték</t>
  </si>
  <si>
    <t>Eszközök</t>
  </si>
  <si>
    <t>Források</t>
  </si>
  <si>
    <t>1. Vagyoni értékű jogok (1111.1121)</t>
  </si>
  <si>
    <t>2. Szellemi termékek (1112.1122)</t>
  </si>
  <si>
    <t>3.</t>
  </si>
  <si>
    <t>3. Egyéb immater. javak (1113.1123)</t>
  </si>
  <si>
    <t>1. melléklet</t>
  </si>
  <si>
    <t>2. melléklet</t>
  </si>
  <si>
    <t>4.3. Adóterhek alakulása</t>
  </si>
  <si>
    <t>7.  melléklet</t>
  </si>
  <si>
    <t xml:space="preserve">7.1. Óvodai gyermeklétszám </t>
  </si>
  <si>
    <t xml:space="preserve">           8. melléklet</t>
  </si>
  <si>
    <t>9. melléklet</t>
  </si>
  <si>
    <t>1. Ingatlanok kapcs. V. jog. (121,122)</t>
  </si>
  <si>
    <t>3. Járművek (141,142)</t>
  </si>
  <si>
    <t>4. Beruházások, felújítások</t>
  </si>
  <si>
    <t xml:space="preserve">     tárgyévi vállalk. tartalék</t>
  </si>
  <si>
    <t>II. Tárgyi eszközök összesen</t>
  </si>
  <si>
    <t>II. Vállalkozási tartalék összesen</t>
  </si>
  <si>
    <t>1. Egyéb t. részesedés (171,175-ből)</t>
  </si>
  <si>
    <t>E.) TARTALÉKOK ÖSSZESEN</t>
  </si>
  <si>
    <t>2.T. hitelek, értékpapír (172-174,175-ből)</t>
  </si>
  <si>
    <t>3. Egyéb tartósan adott kölcsön (19)</t>
  </si>
  <si>
    <t>Tartozás működési célú kötvény</t>
  </si>
  <si>
    <t>III. Befektetett pü-i eszköz össz.</t>
  </si>
  <si>
    <t>IV. Üzemeltetésre, kez. átadott eszk.</t>
  </si>
  <si>
    <t>4.Egyéb hosszú lejáratú köt.(438)</t>
  </si>
  <si>
    <t>A.) BEFEKTETETT ESZK.ÖSSZESEN</t>
  </si>
  <si>
    <t xml:space="preserve">I.Hosszú lejáratú kötelezettségek </t>
  </si>
  <si>
    <t>Rövid lejáratú hitelek</t>
  </si>
  <si>
    <t>3. Növedék-, hízó és egyéb állat. (25)</t>
  </si>
  <si>
    <t xml:space="preserve">    tárgyévi ktgv-i száll.-i köt.</t>
  </si>
  <si>
    <t>4. Késztermékek (24)</t>
  </si>
  <si>
    <t>4.Egyéb rövid lejáratú kötelezettség</t>
  </si>
  <si>
    <t>Iparűzési adó feltöltés miatti kötel.</t>
  </si>
  <si>
    <t>Helyi adó túlfizetés</t>
  </si>
  <si>
    <t>Felhalmozási célú kötvény kibocs.
származó tartozás következő évi részlet</t>
  </si>
  <si>
    <t xml:space="preserve">    beruh.fejl.hitel köv.évi törl.</t>
  </si>
  <si>
    <t>1. Követelés szolg-ból (vevők)(282)</t>
  </si>
  <si>
    <t xml:space="preserve">    hosszú lejáratú hit.köv.évi törl.</t>
  </si>
  <si>
    <t>2. Adósok (281)</t>
  </si>
  <si>
    <t>4. Egyéb követ. (283-284,289,19-ből)</t>
  </si>
  <si>
    <t>II. Rövid lejáratú kötelezettségek</t>
  </si>
  <si>
    <t xml:space="preserve">   különf.egyéb követelések</t>
  </si>
  <si>
    <t>II. Követelések összesen</t>
  </si>
  <si>
    <t>3. Ktsgv-i passzív kiegy.elszámol.</t>
  </si>
  <si>
    <t>III. Értékpapírok összesen</t>
  </si>
  <si>
    <t>4. Ktsgv-en kívüli passzív kiegy.elsz.</t>
  </si>
  <si>
    <t>1. Pénztárak, csekkek, betétkönyv (33)</t>
  </si>
  <si>
    <t>2/a. Ktgv-i aktív átfutó elszám.</t>
  </si>
  <si>
    <t>3/a. Ktgv-i aktív kiegyenlítő elsz.</t>
  </si>
  <si>
    <t>ESZKÖZÖK ÖSSZESEN</t>
  </si>
  <si>
    <t>FORRÁSOK ÖSSZESEN</t>
  </si>
  <si>
    <t>Ellátottsági mutatók</t>
  </si>
  <si>
    <t xml:space="preserve">Bartókné Vincze Zsuzsanna </t>
  </si>
  <si>
    <t xml:space="preserve">Máté Attila </t>
  </si>
  <si>
    <t xml:space="preserve">Gyovai Zsolt </t>
  </si>
  <si>
    <t xml:space="preserve">Mellékletek  jegyzéke   </t>
  </si>
  <si>
    <t xml:space="preserve">   </t>
  </si>
  <si>
    <t xml:space="preserve">Iparűzési adó </t>
  </si>
  <si>
    <t>Saját forrás</t>
  </si>
  <si>
    <t>Támogatás</t>
  </si>
  <si>
    <t>1.</t>
  </si>
  <si>
    <t>2.</t>
  </si>
  <si>
    <t>Kifizetetlen számlák állományai szállítók felé</t>
  </si>
  <si>
    <t xml:space="preserve">Városellátó Intézmény </t>
  </si>
  <si>
    <t>Művelődési Központ</t>
  </si>
  <si>
    <t xml:space="preserve">     - működés </t>
  </si>
  <si>
    <t xml:space="preserve">     - projektek ÁFA </t>
  </si>
  <si>
    <t xml:space="preserve">Szociális Ellátások Intézménye </t>
  </si>
  <si>
    <t xml:space="preserve">Mindösszesen  </t>
  </si>
  <si>
    <t>Intézményi kintlevőségek</t>
  </si>
  <si>
    <t>Intézmény/feladat</t>
  </si>
  <si>
    <t>Összesen eFt</t>
  </si>
  <si>
    <t>Önkormányzat</t>
  </si>
  <si>
    <t xml:space="preserve">Fogyatékkal élők nappali intézete </t>
  </si>
  <si>
    <t xml:space="preserve">Idősek klubja nappali </t>
  </si>
  <si>
    <t>Szociális Ápoló Otthon</t>
  </si>
  <si>
    <t xml:space="preserve">Idősek Otthona Gondviselés Háza Csongrád </t>
  </si>
  <si>
    <t>Városellátó Intézmény</t>
  </si>
  <si>
    <t>Számítógép</t>
  </si>
  <si>
    <t>Notebook</t>
  </si>
  <si>
    <t xml:space="preserve">Házasságkötések száma </t>
  </si>
  <si>
    <t xml:space="preserve">MINDÖSSZESEN </t>
  </si>
  <si>
    <t>4.</t>
  </si>
  <si>
    <t>5.</t>
  </si>
  <si>
    <t>6.</t>
  </si>
  <si>
    <t xml:space="preserve">I.  Immateriális javak összesen </t>
  </si>
  <si>
    <t>VI. Üzemeltetésre átadott eszközök
értékhelyesbítése</t>
  </si>
  <si>
    <t xml:space="preserve">Művelődési Központ </t>
  </si>
  <si>
    <t xml:space="preserve">Piroskavárosi Idősek Otthona </t>
  </si>
  <si>
    <t>Bercsényi utcai „Kincskereső” Óvoda</t>
  </si>
  <si>
    <t>Bokrosi „Napsugár” Óvoda</t>
  </si>
  <si>
    <t>Bökényi „Napraforgó” Óvoda</t>
  </si>
  <si>
    <t>Fő utcai „Platánfa” Óvoda</t>
  </si>
  <si>
    <t>Széchenyi utcai „Gézengúz” Óvoda</t>
  </si>
  <si>
    <t>Templom utcai „Delfin” Óvoda</t>
  </si>
  <si>
    <t>Létszám (fő)</t>
  </si>
  <si>
    <t>Bér+járulék (Ft)</t>
  </si>
  <si>
    <t>Dologi (Ft)</t>
  </si>
  <si>
    <t>Összesen (Ft)</t>
  </si>
  <si>
    <t>Csongrádi Alkotóház</t>
  </si>
  <si>
    <t>Beruházás</t>
  </si>
  <si>
    <t>Felújítás</t>
  </si>
  <si>
    <t>Számítógép beszerzés</t>
  </si>
  <si>
    <t>Gyermekek száma</t>
  </si>
  <si>
    <t>Átlag létszám</t>
  </si>
  <si>
    <t xml:space="preserve">A Polgármesteri Hivatal hatósági munkája </t>
  </si>
  <si>
    <t>Ügyintézés adatai</t>
  </si>
  <si>
    <t>Ügyiratforgalom</t>
  </si>
  <si>
    <r>
      <t>Önkormányzati hatáskörben hozott</t>
    </r>
    <r>
      <rPr>
        <sz val="13"/>
        <rFont val="Times New Roman"/>
        <family val="1"/>
        <charset val="238"/>
      </rPr>
      <t xml:space="preserve"> </t>
    </r>
    <r>
      <rPr>
        <b/>
        <sz val="13"/>
        <rFont val="Times New Roman"/>
        <family val="1"/>
        <charset val="238"/>
      </rPr>
      <t>határozatok száma:</t>
    </r>
  </si>
  <si>
    <t>- Képviselő-testület</t>
  </si>
  <si>
    <t>- Bizottság</t>
  </si>
  <si>
    <t>- Polgármester</t>
  </si>
  <si>
    <t>- Jegyző</t>
  </si>
  <si>
    <t>- Ügyintéző</t>
  </si>
  <si>
    <t>Első lakáshoz jutók támogatása</t>
  </si>
  <si>
    <t>Fellebbezések száma:</t>
  </si>
  <si>
    <r>
      <t>Fellebbezés alapján</t>
    </r>
    <r>
      <rPr>
        <i/>
        <sz val="13"/>
        <rFont val="Times New Roman"/>
        <family val="1"/>
        <charset val="238"/>
      </rPr>
      <t xml:space="preserve"> saját hatáskörben</t>
    </r>
    <r>
      <rPr>
        <sz val="13"/>
        <rFont val="Times New Roman"/>
        <family val="1"/>
        <charset val="238"/>
      </rPr>
      <t xml:space="preserve"> </t>
    </r>
    <r>
      <rPr>
        <b/>
        <sz val="13"/>
        <rFont val="Times New Roman"/>
        <family val="1"/>
        <charset val="238"/>
      </rPr>
      <t>módosítva, ill. visszavonva</t>
    </r>
    <r>
      <rPr>
        <sz val="13"/>
        <rFont val="Times New Roman"/>
        <family val="1"/>
        <charset val="238"/>
      </rPr>
      <t xml:space="preserve"> </t>
    </r>
  </si>
  <si>
    <t>Felterjesztett fellebbezések száma:</t>
  </si>
  <si>
    <t>II. fokon</t>
  </si>
  <si>
    <t>-a Képviselő-testület</t>
  </si>
  <si>
    <t xml:space="preserve">      - helyben hagyott</t>
  </si>
  <si>
    <t xml:space="preserve">      - megváltoztatott</t>
  </si>
  <si>
    <t xml:space="preserve">      - megsemmisített és új eljárásra utas.</t>
  </si>
  <si>
    <t xml:space="preserve">     - Kijav., kicserélt vagy kieg. hat. nem</t>
  </si>
  <si>
    <t xml:space="preserve">       fellebbezés alapján </t>
  </si>
  <si>
    <t xml:space="preserve">     - Megsemmisítette</t>
  </si>
  <si>
    <t>Ügyészségi vizsgálat megállapításaként</t>
  </si>
  <si>
    <t>- felszólalás</t>
  </si>
  <si>
    <t>- jelzés</t>
  </si>
  <si>
    <t>- óvás</t>
  </si>
  <si>
    <t>Intézményi létszámadatok: tárgyév január 1-jei jóváhagyott</t>
  </si>
  <si>
    <t>Vez. I.</t>
  </si>
  <si>
    <t>Vez. II.</t>
  </si>
  <si>
    <t>Szakmai dolgozó</t>
  </si>
  <si>
    <t>Techn. dolgozó</t>
  </si>
  <si>
    <t>Kinev. össz. dolgozó</t>
  </si>
  <si>
    <t>Üres állások tényleges</t>
  </si>
  <si>
    <t>Részfogl. száma főre</t>
  </si>
  <si>
    <t xml:space="preserve"> Összesen</t>
  </si>
  <si>
    <t>Óvodák Igazgatósága</t>
  </si>
  <si>
    <t xml:space="preserve">Védőnői Szolgálat </t>
  </si>
  <si>
    <t>Intézmények összesen:</t>
  </si>
  <si>
    <t>Homokhátsági Önkorm.</t>
  </si>
  <si>
    <t>Város Összesen:</t>
  </si>
  <si>
    <t>Statisztika a Képviselő-testület üléseiről</t>
  </si>
  <si>
    <t>Képviselő-testületi ülések száma:</t>
  </si>
  <si>
    <t>ebből:</t>
  </si>
  <si>
    <t>- rendes ülés</t>
  </si>
  <si>
    <t>- rendkívüli ülés</t>
  </si>
  <si>
    <t>Hozott Ökt. határozatok száma:</t>
  </si>
  <si>
    <t>Tárgyalt napirendek száma:</t>
  </si>
  <si>
    <t>- főnapirendek száma</t>
  </si>
  <si>
    <t>- előterjesztések száma</t>
  </si>
  <si>
    <t>Ebből:</t>
  </si>
  <si>
    <t>- új rendelet</t>
  </si>
  <si>
    <t>- kiegészítés-módosítás</t>
  </si>
  <si>
    <r>
      <t xml:space="preserve">Megalkotott </t>
    </r>
    <r>
      <rPr>
        <i/>
        <sz val="12"/>
        <rFont val="Times New Roman"/>
        <family val="1"/>
        <charset val="238"/>
      </rPr>
      <t>rendeletek száma:</t>
    </r>
  </si>
  <si>
    <r>
      <t xml:space="preserve">Bizottsági ülések száma </t>
    </r>
    <r>
      <rPr>
        <b/>
        <sz val="12"/>
        <rFont val="Times New Roman"/>
        <family val="1"/>
        <charset val="238"/>
      </rPr>
      <t>összesen:</t>
    </r>
  </si>
  <si>
    <t>Fő</t>
  </si>
  <si>
    <t>Művelődési Központ és Városi Galéria</t>
  </si>
  <si>
    <t xml:space="preserve">A népesség korcsoportok szerinti megoszlása  </t>
  </si>
  <si>
    <t>Korcsoport</t>
  </si>
  <si>
    <t>0-2 éves</t>
  </si>
  <si>
    <t>3-5 éves</t>
  </si>
  <si>
    <t>6-13 éves</t>
  </si>
  <si>
    <t>14-17 éves</t>
  </si>
  <si>
    <t>18-54 éves</t>
  </si>
  <si>
    <t>55-59 éves</t>
  </si>
  <si>
    <t>60-69 éves</t>
  </si>
  <si>
    <t>70-79 éves</t>
  </si>
  <si>
    <t>Összesen:</t>
  </si>
  <si>
    <t>80-… éves</t>
  </si>
  <si>
    <t>tv. szerinti 
max.</t>
  </si>
  <si>
    <t>Önk. ált. 
alkalmazott</t>
  </si>
  <si>
    <t>Iparűzési adó</t>
  </si>
  <si>
    <t>Idegenforgalmi adó</t>
  </si>
  <si>
    <t>Lakosságszám, foglalk., adózás</t>
  </si>
  <si>
    <t xml:space="preserve">Gyovai Gáspár </t>
  </si>
  <si>
    <t xml:space="preserve">Murányi László </t>
  </si>
  <si>
    <t xml:space="preserve">Nagypál Sándor </t>
  </si>
  <si>
    <t>Bizottságok tagjai:</t>
  </si>
  <si>
    <t>A képviselő-testület tagjai:</t>
  </si>
  <si>
    <t xml:space="preserve"> </t>
  </si>
  <si>
    <t>Megnevezés</t>
  </si>
  <si>
    <t>Képviselő-testületi határozat száma</t>
  </si>
  <si>
    <t>Időpont</t>
  </si>
  <si>
    <t>Gépjárműadó</t>
  </si>
  <si>
    <t>Magánszemélyek kommunális adója</t>
  </si>
  <si>
    <t>Építményadó</t>
  </si>
  <si>
    <t>Idegenforgalmi adó épület után</t>
  </si>
  <si>
    <t>Kereskedelmi és vendéglátó-ipari egységek száma:</t>
  </si>
  <si>
    <t>Magánszemélyek üzlete</t>
  </si>
  <si>
    <t>Állami vállalat, szöv. üzlete</t>
  </si>
  <si>
    <t>Társas vállalkozások üzlete</t>
  </si>
  <si>
    <t xml:space="preserve">Összes üzlet  száma: </t>
  </si>
  <si>
    <t>Kimutatás az adóbevételek alakulásáról</t>
  </si>
  <si>
    <t>Vállalkozások, üzletek száma</t>
  </si>
  <si>
    <t>GYERMEKINTÉZMÉNYEK</t>
  </si>
  <si>
    <t>Bölcsőde</t>
  </si>
  <si>
    <t>Férőhely</t>
  </si>
  <si>
    <t>db</t>
  </si>
  <si>
    <t>fő</t>
  </si>
  <si>
    <t>Gyermekcsoport</t>
  </si>
  <si>
    <t>Gondozónő</t>
  </si>
  <si>
    <t>%</t>
  </si>
  <si>
    <t xml:space="preserve">Összesen </t>
  </si>
  <si>
    <t>Óvoda</t>
  </si>
  <si>
    <t>Főállású pedagógus</t>
  </si>
  <si>
    <t>Férőhely kihasználtság</t>
  </si>
  <si>
    <t>Egy csoportra jutó gyermek</t>
  </si>
  <si>
    <t>Engedélyezett kapacitás</t>
  </si>
  <si>
    <t>férőhely</t>
  </si>
  <si>
    <t>Ebből működő kapacitás</t>
  </si>
  <si>
    <t>Elhelyezett betegek</t>
  </si>
  <si>
    <t>Kihasználtság</t>
  </si>
  <si>
    <t>Körzeti egészségügyi szolgálat</t>
  </si>
  <si>
    <t>Engedélyezett körzet</t>
  </si>
  <si>
    <t>Ebből működő körzet</t>
  </si>
  <si>
    <t>Orvos</t>
  </si>
  <si>
    <t>Rendelőintézeti évi gyógykezelés eset</t>
  </si>
  <si>
    <t>Ebből nem fogászati gyógykezelési eset</t>
  </si>
  <si>
    <t xml:space="preserve">Bevétel </t>
  </si>
  <si>
    <t>Kiadás</t>
  </si>
  <si>
    <t>2019.</t>
  </si>
  <si>
    <t xml:space="preserve"> Csongrád Városi Önkormányzat</t>
  </si>
  <si>
    <t>Csongrád Városi Önkormányzat</t>
  </si>
  <si>
    <r>
      <t xml:space="preserve">Csongrád Városi Önkormányzat                                                        </t>
    </r>
    <r>
      <rPr>
        <sz val="12"/>
        <rFont val="Times New Roman"/>
        <family val="1"/>
        <charset val="238"/>
      </rPr>
      <t>10. melléklet</t>
    </r>
  </si>
  <si>
    <t xml:space="preserve">Bedő Tamás </t>
  </si>
  <si>
    <t xml:space="preserve">Cseri Gábor </t>
  </si>
  <si>
    <t xml:space="preserve">Laczkó Zsolt </t>
  </si>
  <si>
    <t xml:space="preserve">Dr. Somogyi Árpád </t>
  </si>
  <si>
    <t xml:space="preserve">Egészségügyi és Szociális Bizottság </t>
  </si>
  <si>
    <t xml:space="preserve">Dr. Somogyi Árpád, Nagypál Sándor, Máté Attila </t>
  </si>
  <si>
    <t>-Vállalkozások építményadója Ft/m2</t>
  </si>
  <si>
    <t>- Körös-toroki terület</t>
  </si>
  <si>
    <t>Likvid hitelkeret</t>
  </si>
  <si>
    <r>
      <t xml:space="preserve">Államigazgatási hatáskörben hozott </t>
    </r>
    <r>
      <rPr>
        <b/>
        <sz val="13"/>
        <rFont val="Times New Roman"/>
        <family val="1"/>
        <charset val="238"/>
      </rPr>
      <t>döntések száma</t>
    </r>
    <r>
      <rPr>
        <sz val="13"/>
        <rFont val="Times New Roman"/>
        <family val="1"/>
        <charset val="238"/>
      </rPr>
      <t>:</t>
    </r>
  </si>
  <si>
    <t xml:space="preserve">      - módosított</t>
  </si>
  <si>
    <t>- a Kormányhivatal</t>
  </si>
  <si>
    <t xml:space="preserve">      - megsemmisített és új eljárásra utasított</t>
  </si>
  <si>
    <t xml:space="preserve">      - megsemmisített és az eljárást  megszünt.</t>
  </si>
  <si>
    <t xml:space="preserve">Dr. Szarka Ödön Egyesített Eü. 
és Szoc. Int. </t>
  </si>
  <si>
    <t xml:space="preserve">
Városellátó Intézmény</t>
  </si>
  <si>
    <t>GESZ</t>
  </si>
  <si>
    <t>EFOP-3.9.2-16-2017-00005 "Tisza menti virágzás"</t>
  </si>
  <si>
    <t>1. Anyagok, vásárolt készletek</t>
  </si>
  <si>
    <t>2. Forint számla (34)</t>
  </si>
  <si>
    <t>4. Devizaszámla (36)</t>
  </si>
  <si>
    <t>1. Eszközök induláskori értéke (411)</t>
  </si>
  <si>
    <t xml:space="preserve">     tárgyévet követő kötelezettség</t>
  </si>
  <si>
    <t xml:space="preserve">     kötött jell. sajátos elszámolás</t>
  </si>
  <si>
    <t>3.Kötelezettség összesen</t>
  </si>
  <si>
    <t xml:space="preserve">   Halasztott bevételek</t>
  </si>
  <si>
    <t>5. Tárgyi eszközök értékhelyesbítése</t>
  </si>
  <si>
    <t xml:space="preserve">GESZ </t>
  </si>
  <si>
    <t>Önkormányzatok működési támogatásai</t>
  </si>
  <si>
    <t>Közhatalmi bevétel</t>
  </si>
  <si>
    <t>Működési bevételek</t>
  </si>
  <si>
    <t>Felhalmozási bevételek</t>
  </si>
  <si>
    <t xml:space="preserve">Működési célra átvett pénzeszközök </t>
  </si>
  <si>
    <t>Felhalmozásra átvett pénzeszközök</t>
  </si>
  <si>
    <t>Hitel, kölcsön felvétel pénzügyi vállalkozástól</t>
  </si>
  <si>
    <t xml:space="preserve">Előző évi maradvány igénybevétele </t>
  </si>
  <si>
    <t>Államháztartáson belüli megelőlegezés</t>
  </si>
  <si>
    <t xml:space="preserve">Lekötött bankbetétek megszüntetése </t>
  </si>
  <si>
    <t>Bevételek összesen (önkormányzat)</t>
  </si>
  <si>
    <t>Adatok Ft-ban</t>
  </si>
  <si>
    <t>Felhalmozási célú támogatások államháztart. belülről</t>
  </si>
  <si>
    <t>Költségvetési bevételek összesen 
(8+...+14)</t>
  </si>
  <si>
    <t>Gazdasági Ellátó Szervezet</t>
  </si>
  <si>
    <t>Csongrádi Információs Központ</t>
  </si>
  <si>
    <t xml:space="preserve">Összesen: </t>
  </si>
  <si>
    <t>számítógép</t>
  </si>
  <si>
    <t>Összeg Ft-ban</t>
  </si>
  <si>
    <t>Kávégép</t>
  </si>
  <si>
    <t>Router</t>
  </si>
  <si>
    <t>router</t>
  </si>
  <si>
    <t>telefon</t>
  </si>
  <si>
    <t>könyvespolc</t>
  </si>
  <si>
    <t>könyvek</t>
  </si>
  <si>
    <t xml:space="preserve">Művelődési Központ és Városi Galéria </t>
  </si>
  <si>
    <t>fűnyíró</t>
  </si>
  <si>
    <t>hangszóró</t>
  </si>
  <si>
    <t>Mosógép</t>
  </si>
  <si>
    <t>irodaszék</t>
  </si>
  <si>
    <t>Éjjeli szekrény</t>
  </si>
  <si>
    <t>asztali lámpa</t>
  </si>
  <si>
    <t>Hűtőszekrény</t>
  </si>
  <si>
    <t>Gyermek kerékpár</t>
  </si>
  <si>
    <t>Függönyök</t>
  </si>
  <si>
    <t>Porszívó</t>
  </si>
  <si>
    <t>Könyvek</t>
  </si>
  <si>
    <t>Kenyérpirító</t>
  </si>
  <si>
    <t>fűnyírógép</t>
  </si>
  <si>
    <t>Dacia Duster gépjármű</t>
  </si>
  <si>
    <t>Nyomtató</t>
  </si>
  <si>
    <t>Kávéfőző</t>
  </si>
  <si>
    <t>Turmixgép</t>
  </si>
  <si>
    <t xml:space="preserve">Elszámolásból származó bevétel </t>
  </si>
  <si>
    <t>Egyéb működési célú támogatások bevételei államháztartáson belülről</t>
  </si>
  <si>
    <t xml:space="preserve">Települési önkormányzatok egyes köznevelési feladatainak támogatása </t>
  </si>
  <si>
    <t>Helyi önkorm.működésének ált. tám.</t>
  </si>
  <si>
    <t>Fa</t>
  </si>
  <si>
    <t>Fűtés</t>
  </si>
  <si>
    <t>Időszakos gyógyszer</t>
  </si>
  <si>
    <t>Gyógyszerutalvány</t>
  </si>
  <si>
    <t xml:space="preserve">BURSA Hungarica Felsőoktatási Önkormányzati Ösztöndíj </t>
  </si>
  <si>
    <t xml:space="preserve">Nyári szünidei étkeztetés </t>
  </si>
  <si>
    <t xml:space="preserve">Köztemetés </t>
  </si>
  <si>
    <t>Időszaki pénzbeli támogatás</t>
  </si>
  <si>
    <t>Pénzbeli támogatás</t>
  </si>
  <si>
    <t>Hulladékgyűjtő edényzetre tám.</t>
  </si>
  <si>
    <t xml:space="preserve">Lakbér  támogatás </t>
  </si>
  <si>
    <t xml:space="preserve">Természetbeni tám. </t>
  </si>
  <si>
    <t>Születési tám.</t>
  </si>
  <si>
    <t>Temetés költségeinek viselésére tám.</t>
  </si>
  <si>
    <t>Fogyatékos gyermek tám.</t>
  </si>
  <si>
    <t>0</t>
  </si>
  <si>
    <t xml:space="preserve">ÖSSZESEN </t>
  </si>
  <si>
    <t>Iparűzési adó (mentesek nélkül)</t>
  </si>
  <si>
    <t xml:space="preserve">Kommunális adó </t>
  </si>
  <si>
    <t xml:space="preserve">Gépjárműadó </t>
  </si>
  <si>
    <t xml:space="preserve">- épület után </t>
  </si>
  <si>
    <t xml:space="preserve">- tartózkodás után </t>
  </si>
  <si>
    <t xml:space="preserve">(határozatok/ ügyirat darab)   </t>
  </si>
  <si>
    <t xml:space="preserve">Hozott határozatok száma </t>
  </si>
  <si>
    <t>Kommunális adó</t>
  </si>
  <si>
    <t>Talajterhelési díj</t>
  </si>
  <si>
    <t>összesen:</t>
  </si>
  <si>
    <t>Tartózkodás utáni idegenforgalmi adó bevallás, feldolgozás</t>
  </si>
  <si>
    <t>Kommunális adó bevallásra felhívás</t>
  </si>
  <si>
    <t>Egyenlegértesítők</t>
  </si>
  <si>
    <t>Adók módjára való behajtás</t>
  </si>
  <si>
    <t>Mindösszesen:</t>
  </si>
  <si>
    <t>Helyi adókra és gépjárműadókra vonatkozó adatok</t>
  </si>
  <si>
    <t>Adózók száma (fő/vállalkozó)</t>
  </si>
  <si>
    <t>Helyesbített folyó évi terhelés eFt</t>
  </si>
  <si>
    <t xml:space="preserve">Tényleges bevétel (eFt) </t>
  </si>
  <si>
    <t xml:space="preserve">Fizetési felszólítások száma </t>
  </si>
  <si>
    <t xml:space="preserve">Végrehajtási cselekmények száma (db) </t>
  </si>
  <si>
    <t xml:space="preserve">            - letiltás </t>
  </si>
  <si>
    <t xml:space="preserve">            - ingó végrehajtás</t>
  </si>
  <si>
    <t xml:space="preserve">            - jelzálogjog bejegyzése</t>
  </si>
  <si>
    <t xml:space="preserve">            - végrehajtó irodának átadás </t>
  </si>
  <si>
    <t xml:space="preserve">Végrehajtás befolyt bevételek (eFt) </t>
  </si>
  <si>
    <t xml:space="preserve">            - gépjár. forg. történő kivonásának kezd.</t>
  </si>
  <si>
    <t>4.3.2. Helyi adó ügyintézés adatai</t>
  </si>
  <si>
    <t xml:space="preserve">Feldolgozott könyvelési tételek </t>
  </si>
  <si>
    <t xml:space="preserve">Feldolgozott pénzforgalmi tételek </t>
  </si>
  <si>
    <t>Csongrádi Óvodák Igazgatósága</t>
  </si>
  <si>
    <t>függöny</t>
  </si>
  <si>
    <t>csiszológép</t>
  </si>
  <si>
    <t>klíma</t>
  </si>
  <si>
    <t>külső adathordozó</t>
  </si>
  <si>
    <t>szárítógép</t>
  </si>
  <si>
    <t>Piroskavárosi Szociális Család és Gyermekjóléti Intézmény</t>
  </si>
  <si>
    <t xml:space="preserve">Csongrád Városi Önkormányzat </t>
  </si>
  <si>
    <t>Lakáshoz jutást segítő támogatások (cofog: 061030)</t>
  </si>
  <si>
    <t>Nyert összeg
 eFt-ban</t>
  </si>
  <si>
    <t>Önkormány-zati önerő eFt</t>
  </si>
  <si>
    <t xml:space="preserve">Könyvtári érdekeltségnövelő támogatás </t>
  </si>
  <si>
    <t>Nyert összeg
 Ft-ban</t>
  </si>
  <si>
    <t>Összesen Ft</t>
  </si>
  <si>
    <t>Hosszabb időtartamú közfoglalkoztatás</t>
  </si>
  <si>
    <t>EFOP-1.2.9-17-2017-00096 Esély a nőknek</t>
  </si>
  <si>
    <t>EFOP-1.8.20-17-2017-00011 NézŐpont- Lelki egészségközpont kialakítása Csongrád térségében</t>
  </si>
  <si>
    <t>Nyári diákmunka program</t>
  </si>
  <si>
    <t>GINOP-5.2.1-14-2015-00001 pályázat</t>
  </si>
  <si>
    <t>TOP-5.1.2-15-CS1-2016-00003 pályázat</t>
  </si>
  <si>
    <t>Könyvtári érdekeltségnövelő támogatás</t>
  </si>
  <si>
    <t>összeg ezer Ft</t>
  </si>
  <si>
    <t>Lakbér (védendő-kiegészítés)</t>
  </si>
  <si>
    <t>Férőhely kihasználtsága</t>
  </si>
  <si>
    <t>Idegenforgalmi adó tartózkodás után</t>
  </si>
  <si>
    <t>Egy óvodapedagógusra jutó gyermek</t>
  </si>
  <si>
    <t>2020.</t>
  </si>
  <si>
    <t xml:space="preserve">2021. </t>
  </si>
  <si>
    <t>2022.</t>
  </si>
  <si>
    <t xml:space="preserve">2020. </t>
  </si>
  <si>
    <t xml:space="preserve">2023. </t>
  </si>
  <si>
    <t>F.) KÖTELEZETTSÉGEK ÖSSZESEN</t>
  </si>
  <si>
    <t>Működési célú hosszú lejáratú hitel
következő évi törlesztése</t>
  </si>
  <si>
    <t>2. Befejezetlen term. fék. term. (26)</t>
  </si>
  <si>
    <t xml:space="preserve">V. Vagyonkezelésbe adott eszközök </t>
  </si>
  <si>
    <t>2/a. Áruk és közv. szolg. (23-ból)</t>
  </si>
  <si>
    <t xml:space="preserve">3. Rövid lejáratú adott kölcsönök </t>
  </si>
  <si>
    <t>2. Forg. célú hitel-visz. Értékpapírok</t>
  </si>
  <si>
    <t>I. Ktgv-i tartalékok összesen</t>
  </si>
  <si>
    <t>1. Vállalk. tart. elszám. (4221,4224)</t>
  </si>
  <si>
    <t>Tartozás fejl. célú kötvény</t>
  </si>
  <si>
    <t>3.Beruh. fejlesztési hitelek</t>
  </si>
  <si>
    <t xml:space="preserve">    tárgy évet követő év szállítói köt.</t>
  </si>
  <si>
    <t xml:space="preserve">    tárgy évi ktgv-t terh. rövid köt.</t>
  </si>
  <si>
    <t>III. Passzív elszám. összesen</t>
  </si>
  <si>
    <t>2021.</t>
  </si>
  <si>
    <t>(2022. évről áthozott)</t>
  </si>
  <si>
    <t>Népesség csökkenés előző évhez képest</t>
  </si>
  <si>
    <t>C.) Pénzeszközök összesen</t>
  </si>
  <si>
    <t>D.) Követelések</t>
  </si>
  <si>
    <t>E.) Egyéb sajátos pü-i elsz. összesen</t>
  </si>
  <si>
    <t>2. Nemzeti vagyon változásai</t>
  </si>
  <si>
    <t>5. Eszközök értékesítése</t>
  </si>
  <si>
    <t>6. Mérleg szerinti eredmény</t>
  </si>
  <si>
    <t>8. Kötelezettségek</t>
  </si>
  <si>
    <t>7. SAJÁT TŐKE ÖSSZESEN</t>
  </si>
  <si>
    <t xml:space="preserve"> B.) Készletek összesen </t>
  </si>
  <si>
    <t>3. Egyéb eszk. indulásk. értékváltozás</t>
  </si>
  <si>
    <t>4. Felhalmozott eredmény (412)</t>
  </si>
  <si>
    <t>Rövid lejár. tartozások kötvény kibocs.</t>
  </si>
  <si>
    <t xml:space="preserve">Műk.célú kötvények sz. tart. köv. évi </t>
  </si>
  <si>
    <t>2. Gépek, berend., felsz., járművek(131,132)</t>
  </si>
  <si>
    <t>2. Ktsgv-i passzív átfutó elszám.</t>
  </si>
  <si>
    <t>1.Ktsgv-i passzív időbeli elhatárolás</t>
  </si>
  <si>
    <t xml:space="preserve">Magánszemélyek kommunális adója </t>
  </si>
  <si>
    <t>Telekadó</t>
  </si>
  <si>
    <t xml:space="preserve">            </t>
  </si>
  <si>
    <t xml:space="preserve">Telekadó </t>
  </si>
  <si>
    <t xml:space="preserve">        adatok eFt-ban</t>
  </si>
  <si>
    <t>4. Kimutatás az önkormányzat bevételeinek és kiadásainak 
alakulásáról 2019-2022.</t>
  </si>
  <si>
    <t>Dologi kiadás</t>
  </si>
  <si>
    <t>Ellátottak pénbeni juttatása</t>
  </si>
  <si>
    <t>Beruházási felújít. kiadás, 
kölcsönnyújtás visszafizetés</t>
  </si>
  <si>
    <t>Települési önkorm. kulturális feladat támogatás</t>
  </si>
  <si>
    <t>Működési célú költségvetési tám. kieg. Támogatás</t>
  </si>
  <si>
    <t xml:space="preserve">Működési célú támogatások államháztartartáson belülről </t>
  </si>
  <si>
    <t>Pénzeszköz átadás egyéb támogatás</t>
  </si>
  <si>
    <t>2023.</t>
  </si>
  <si>
    <t>Likvid célú hitel</t>
  </si>
  <si>
    <t>Finanszírozási bevételek összesen
 (16+...+19)</t>
  </si>
  <si>
    <t xml:space="preserve">      - tartózkodás után Ft/vendégéjszaka</t>
  </si>
  <si>
    <t xml:space="preserve">2019. </t>
  </si>
  <si>
    <t>2019. október 1.</t>
  </si>
  <si>
    <t>2020. október 1.</t>
  </si>
  <si>
    <t xml:space="preserve">2021. október 1.  </t>
  </si>
  <si>
    <t xml:space="preserve">2022. október 1.  </t>
  </si>
  <si>
    <t xml:space="preserve">2023. október 1.  </t>
  </si>
  <si>
    <t>össz.
eFt</t>
  </si>
  <si>
    <t>Csemegi K. Könyvtár</t>
  </si>
  <si>
    <t>Dr. Szarka Ödön Egy. Eü-i Int.</t>
  </si>
  <si>
    <t>CS.V.Ö. A Homokhátsági Regionális Szilárdhulladék Kez. Konz. Tul. Köz.Gesztor Intézménye</t>
  </si>
  <si>
    <t>Szociális Ellátások Intézm.</t>
  </si>
  <si>
    <t xml:space="preserve">Dr. Szarka Ödön Egy. Eü-i Int. </t>
  </si>
  <si>
    <t>Önkormányzat /helyi adók nélkül/</t>
  </si>
  <si>
    <t>2019. 
dec. 31.</t>
  </si>
  <si>
    <t>2020. 
dec. 31.</t>
  </si>
  <si>
    <t>2021.
dec. 31.</t>
  </si>
  <si>
    <t xml:space="preserve">2022.
dec. 31. </t>
  </si>
  <si>
    <t>CS.V.Ö. A Homokhátsági Regionális Szilárdhulladék Kez. Konz. Tul. Köz. Gesztor Intézménye</t>
  </si>
  <si>
    <t>Polgármesteri Hivatal összesen</t>
  </si>
  <si>
    <t>* Egyéb foglalkoztatottak közt szerepel: Közhasznú, TÁMOP, ideiglenesen felmerülő feladatokra (pl. pályázatokra) felvett létszám, megváltozott munkaképességű dolgozó</t>
  </si>
  <si>
    <t>Csemegi K. Könyvtár és Inf. Közp.</t>
  </si>
  <si>
    <t>Dr. Kádár László Levente</t>
  </si>
  <si>
    <t>Ebből kötelező feladatellátás</t>
  </si>
  <si>
    <t>Polgármesteri Hivatal /Igazgatás</t>
  </si>
  <si>
    <t>Megváltozott munkaképességű dolgozók</t>
  </si>
  <si>
    <t>Határozott idejű foglalkozt.</t>
  </si>
  <si>
    <t>Csongrád Városi Önkormányzat Gazdasági Ellátó Szervezet</t>
  </si>
  <si>
    <t>Aprító</t>
  </si>
  <si>
    <t>Serpenyő</t>
  </si>
  <si>
    <t>Szén-monoxid vészjelző</t>
  </si>
  <si>
    <t>Poroltó</t>
  </si>
  <si>
    <t>Szappan és kéztörlő adagolók</t>
  </si>
  <si>
    <t>Kisértékű informatikai eszközök a Sághy konyha irodájába</t>
  </si>
  <si>
    <t>Sághy konyhába bútorzat</t>
  </si>
  <si>
    <t>Konyhatechnológiai eszközök</t>
  </si>
  <si>
    <t>Vezetékes telefon</t>
  </si>
  <si>
    <t>Nagyüzemi konzervbontó</t>
  </si>
  <si>
    <t>Fali tömlőtartó</t>
  </si>
  <si>
    <t>Autó</t>
  </si>
  <si>
    <t>Autóba helyezhető belső lemeztálca</t>
  </si>
  <si>
    <t>Szemüvegek</t>
  </si>
  <si>
    <t>Átadó pult</t>
  </si>
  <si>
    <t>Tálcatartó pult</t>
  </si>
  <si>
    <t>Telefon</t>
  </si>
  <si>
    <t>Poroltók</t>
  </si>
  <si>
    <t>Perisztaltikus mosogatószer adagoló</t>
  </si>
  <si>
    <t xml:space="preserve">             GESZ összesen:</t>
  </si>
  <si>
    <t>Felújítások:</t>
  </si>
  <si>
    <t>Nagyfogyasztói mérőszekrény csere</t>
  </si>
  <si>
    <t>csapadékvíz csatorna felújítás Ady Endre u-i piaccal párhuzamosan</t>
  </si>
  <si>
    <t>Csapadékvíz átvez. Klauzál, Kazinczy, Ady Endre, Zöldkert u. szakaszon</t>
  </si>
  <si>
    <t>autóbuszváró üvegezés</t>
  </si>
  <si>
    <t>tengelyes betoncsiga csere</t>
  </si>
  <si>
    <t>Aszfaltfelújítás Attila u. Széchenyi kerékpár út, Szántói út</t>
  </si>
  <si>
    <t>Urnafal</t>
  </si>
  <si>
    <t xml:space="preserve">      Összesen</t>
  </si>
  <si>
    <t>Beruházások:</t>
  </si>
  <si>
    <t>Üzemanyagtartály</t>
  </si>
  <si>
    <t>Assos i3-91000 4 GB ram, 1 TB HDD gt 71 VGA asztali számítógép</t>
  </si>
  <si>
    <t>HP laserjet pro nyomtató</t>
  </si>
  <si>
    <t>TF 160 rezonátor és karburátor</t>
  </si>
  <si>
    <t xml:space="preserve">       Összesen</t>
  </si>
  <si>
    <t xml:space="preserve">                   Városellátó Intézmény mindösszesen:</t>
  </si>
  <si>
    <t>Beruházás:</t>
  </si>
  <si>
    <t>Tároló doboz (EFOP)</t>
  </si>
  <si>
    <t>Zászló</t>
  </si>
  <si>
    <t>Játékok, jógaszőnyeg</t>
  </si>
  <si>
    <t>Forgó szék 2 db</t>
  </si>
  <si>
    <t>Ruhásszekrény</t>
  </si>
  <si>
    <t>Kés, kancsó</t>
  </si>
  <si>
    <t>Merőkanál, reszelő</t>
  </si>
  <si>
    <t>Kés,vágódeszka</t>
  </si>
  <si>
    <t>Tál</t>
  </si>
  <si>
    <t>Polc</t>
  </si>
  <si>
    <t>Tányér</t>
  </si>
  <si>
    <t>CD lejátszó</t>
  </si>
  <si>
    <t>Olló, pohár, szőnyeg</t>
  </si>
  <si>
    <t>Tál, kancsó, asztal</t>
  </si>
  <si>
    <t>Mikró, szemetes</t>
  </si>
  <si>
    <t>Tál, kés, szemetes</t>
  </si>
  <si>
    <t>Lábtörlő</t>
  </si>
  <si>
    <t>CD-s rádió</t>
  </si>
  <si>
    <t>Adagtál, vasaló</t>
  </si>
  <si>
    <t>Kézi mixer</t>
  </si>
  <si>
    <t>E-személyi olvasó</t>
  </si>
  <si>
    <t>Pom-pom (EFOP)</t>
  </si>
  <si>
    <t>Terítő</t>
  </si>
  <si>
    <t>Óvodai székek</t>
  </si>
  <si>
    <t>Néptáncos blúz, szoknya (EFOP)</t>
  </si>
  <si>
    <t>Tűzoltó készülékek</t>
  </si>
  <si>
    <t>Ventilátor</t>
  </si>
  <si>
    <t>Párásító szett</t>
  </si>
  <si>
    <t>Vasalódeszka</t>
  </si>
  <si>
    <t>Mosogatógép</t>
  </si>
  <si>
    <t xml:space="preserve">                      Óvodák Igazgatósága összesen:</t>
  </si>
  <si>
    <t>Csongrádi Információs Központ Csemegi Károly Könyvtár és Tari László Múzeum</t>
  </si>
  <si>
    <t>Gyűjteménykezelő rendszer (Járásszékhely múzeumok támogatása)</t>
  </si>
  <si>
    <t>Karos papírvágó</t>
  </si>
  <si>
    <t>USB átalakító</t>
  </si>
  <si>
    <t>Irodaszékek</t>
  </si>
  <si>
    <t>Kulcskészlet</t>
  </si>
  <si>
    <t>Támlás székek (Érdekeltségnövelő)</t>
  </si>
  <si>
    <t>Céhlevél (NKA 204110/00736)</t>
  </si>
  <si>
    <t>Állványos lámpa</t>
  </si>
  <si>
    <t>összesen</t>
  </si>
  <si>
    <t>Felújítás:</t>
  </si>
  <si>
    <t>Fénymásológép felújítás</t>
  </si>
  <si>
    <t xml:space="preserve">               Csongrádi Információs Központ mindösszesen:</t>
  </si>
  <si>
    <t>Külső adathordozó</t>
  </si>
  <si>
    <t>Vezeték nélküli rendszer, lejátszó, mikrofon (CSSP-NÉPTÁNC)</t>
  </si>
  <si>
    <t>Karaktercipő  (CSSP-NÉPTÁNC)</t>
  </si>
  <si>
    <t>Viselet  (CSSP-NÉPTÁNC)</t>
  </si>
  <si>
    <t>Körfűrész</t>
  </si>
  <si>
    <t>Védőálarc</t>
  </si>
  <si>
    <t>Fűrész</t>
  </si>
  <si>
    <t>Cipő, kalap  (CSSP-NÉPTÁNC)</t>
  </si>
  <si>
    <t>Bakancs, cipő  (CSSP-NÉPTÁNC)</t>
  </si>
  <si>
    <t xml:space="preserve">     Összesen:</t>
  </si>
  <si>
    <t>Táncház tető felújítás</t>
  </si>
  <si>
    <t xml:space="preserve">    Összesen:</t>
  </si>
  <si>
    <t>Művelődési Központ és Városi Galéria mindösszesen:</t>
  </si>
  <si>
    <t>Dr. Szarka Ödön Egy. Egészségügyi és Szociális Intézmény</t>
  </si>
  <si>
    <t>mérleg védőnők</t>
  </si>
  <si>
    <t>kerékpár védőnők</t>
  </si>
  <si>
    <t>vérnyomásmérő védőnők</t>
  </si>
  <si>
    <t>csecsemő hosszmérő védőnők</t>
  </si>
  <si>
    <t>kávéfőző járóbeteg</t>
  </si>
  <si>
    <t>vizsgáló lámpa járóbeteg</t>
  </si>
  <si>
    <t>vérnyomásmérő orvosi ügyelet</t>
  </si>
  <si>
    <t>létra bölcsőde</t>
  </si>
  <si>
    <t>kamerarendszer Kereszt tér</t>
  </si>
  <si>
    <t>orvosi eszközök EFOP 2.2.19-17 járóbeteg szakell fejl. pályázat</t>
  </si>
  <si>
    <t>6 db gyerekasztal+24 db gyerekszék bölcsőde</t>
  </si>
  <si>
    <t>fotelágy védőnők</t>
  </si>
  <si>
    <t>Suzuki személygépkocsi orvosi ügyelet</t>
  </si>
  <si>
    <t>audiométer védőnők</t>
  </si>
  <si>
    <t xml:space="preserve">            Dr. Szarka Ödön Egy. Eü-i és Szoc. Int. mindösszesen:</t>
  </si>
  <si>
    <t>Kártyaolvasó E-személyi 2 db</t>
  </si>
  <si>
    <t>HP CARE Pack for 3Y LaserJet UG086E</t>
  </si>
  <si>
    <t>PR HP LaserJet</t>
  </si>
  <si>
    <t>Használt Monitor 22"</t>
  </si>
  <si>
    <t>Samsung porszívó</t>
  </si>
  <si>
    <t>Dimarson DM 233 hűtőgép</t>
  </si>
  <si>
    <t>Kerti bútor szett /12 db/</t>
  </si>
  <si>
    <t>Klíma berendezés 3 db</t>
  </si>
  <si>
    <t>Szünetmentes tápegység</t>
  </si>
  <si>
    <t>GPS 5"</t>
  </si>
  <si>
    <t>Egyszemélyes heverő 10 db</t>
  </si>
  <si>
    <t>Étkező szék 50 db</t>
  </si>
  <si>
    <t>Irattartó szekrény 3 db</t>
  </si>
  <si>
    <t>Fürdetőszék</t>
  </si>
  <si>
    <t>Fénymásoló 2 db</t>
  </si>
  <si>
    <t>Egyszemélyes heverő 15 db</t>
  </si>
  <si>
    <t>Zanussi hűtőgép</t>
  </si>
  <si>
    <t>Samsung micro</t>
  </si>
  <si>
    <t>Beko mosógép</t>
  </si>
  <si>
    <t>Bosch takarítógép</t>
  </si>
  <si>
    <t>Szarvasi kávéfőző</t>
  </si>
  <si>
    <t xml:space="preserve">              Piroskavárosi SZCSGYI összesen:</t>
  </si>
  <si>
    <t>OnaBona Alkotótábor technológiai eszközbeszerzés</t>
  </si>
  <si>
    <t>Beltéri ajtólap csere</t>
  </si>
  <si>
    <t>Csongrádi Alkotóház összesen:</t>
  </si>
  <si>
    <t>Vízforraló 2 db</t>
  </si>
  <si>
    <t>Lenovo laptop</t>
  </si>
  <si>
    <t>Hálózati eszközök (switch, router)</t>
  </si>
  <si>
    <t>irodaszék 6 db</t>
  </si>
  <si>
    <t>kártyaolvasó 2 db</t>
  </si>
  <si>
    <t>használt monitor</t>
  </si>
  <si>
    <t>Canon lézernyomtató</t>
  </si>
  <si>
    <t>levélmérleg</t>
  </si>
  <si>
    <t>Polgármesteri Hivatal összesen:</t>
  </si>
  <si>
    <t>KEHOP 2.2.2-15-2015-00045 Szennyvíztisztitótelep</t>
  </si>
  <si>
    <t xml:space="preserve">VP6-7.2.1-7.4.1.2-16 pályázat Külter.közutak fejl. Mária út, Gyójai út </t>
  </si>
  <si>
    <t>TOP 1.2.1-16-CS1-2017-00009 Körös torok fejlesztése pályázat</t>
  </si>
  <si>
    <t>TOP-7.1.1-16-H-2016-011-1 Bokrosi Művelődési Ház és Könyvtár fejleszt.</t>
  </si>
  <si>
    <t>TOP 2.1.1-15-CS1-2016-00003 Barnamezős területek rehabilitációja</t>
  </si>
  <si>
    <t>TOP 1.1.3-16-CS1-2017-00008 Sághy konyha fejlesztése</t>
  </si>
  <si>
    <t xml:space="preserve">Út és parkoló felújítások (mozi mellett, OTP mögött, Piac parkoló, Fövenyi utcai parkoló) </t>
  </si>
  <si>
    <t>Lechner pályázat halászházak felújítása</t>
  </si>
  <si>
    <t>451-es út melletti kerékpárút helyreállítása</t>
  </si>
  <si>
    <t>Sághy konyha tetőszigetelése és nyílászárócseréje</t>
  </si>
  <si>
    <t>Templom utcai óvoda födém felújítás és csoportszobák festése</t>
  </si>
  <si>
    <t>Földterület vásárlás ipari park bővítéshez</t>
  </si>
  <si>
    <t>Erzsébet utca . Szám alatti ingatlan megvásárlása</t>
  </si>
  <si>
    <t xml:space="preserve">Alkotóház-Művésztelep villaépület felújítása </t>
  </si>
  <si>
    <t>Platánfa Óvoda felújítása</t>
  </si>
  <si>
    <t>Nagyfelületű kátyúzási munkák-útjavítás</t>
  </si>
  <si>
    <t xml:space="preserve">csapadékvíz elvezetés </t>
  </si>
  <si>
    <t xml:space="preserve">Orgona u. 20. közérdekű lakás felújítása </t>
  </si>
  <si>
    <t>Szántói út felújítása</t>
  </si>
  <si>
    <t xml:space="preserve">térfigyelő kamerák telepítése </t>
  </si>
  <si>
    <t xml:space="preserve">lakásfelújítások </t>
  </si>
  <si>
    <t xml:space="preserve">Volt Honvédüdülő épületgépészeti átalakítás </t>
  </si>
  <si>
    <t>Széchenyi úti Óvoda csoportszoba kialakítása</t>
  </si>
  <si>
    <t xml:space="preserve">Önkormányzati lakásfelúítások bérlők által </t>
  </si>
  <si>
    <t>lakossági járdaépítéshez anyag biztosítása</t>
  </si>
  <si>
    <t>betontörmelék darálás külterületi útfelújításhoz</t>
  </si>
  <si>
    <t>Járdafelújítás Ordódy rakpart József Attila u. és a Csemegi Károly u. között</t>
  </si>
  <si>
    <t>Településrendezési terv felülvizsgálata</t>
  </si>
  <si>
    <t>járdafelúj. Templom Utcai óvoda előtti szakasz</t>
  </si>
  <si>
    <t>Irodabútor beszerzése</t>
  </si>
  <si>
    <t>TOP 1.1.1-15-CS1-2016-00002 Ipari Park fejlesztése</t>
  </si>
  <si>
    <t xml:space="preserve">Járdaépítés Jegenye utca </t>
  </si>
  <si>
    <t>Klíma berendezések beszerzése Galli J. Általános Iskola részére</t>
  </si>
  <si>
    <t>Önkormányzati lakások berendezés beszerzése (gáztűzhelyek, konyha és fürdőszobabútorok</t>
  </si>
  <si>
    <t>Járdaépítés Fő utca 32-től Jegenye utca sarokig</t>
  </si>
  <si>
    <t>Bökényi járdaépítéshez anyagbeszerzés</t>
  </si>
  <si>
    <t xml:space="preserve">Kézilabda csarnok területelőkészítés </t>
  </si>
  <si>
    <t>Dózsa Gy. tér 1. üzlethelyiség felújítása</t>
  </si>
  <si>
    <t>Síp utcai iskolaépület festése</t>
  </si>
  <si>
    <t>Hírlapbolt nyílászárócsere</t>
  </si>
  <si>
    <t>Felhalmozási célú visszatérítendő támogatások nyújtása (első lakáshoz jutók)</t>
  </si>
  <si>
    <t xml:space="preserve">Idegenforgalmi adóból fejlesztésre pályázók </t>
  </si>
  <si>
    <t>Lakásbérleti szerődés megszűnése miatt (önk. lakás)</t>
  </si>
  <si>
    <t xml:space="preserve">           Csongrád Városi Önkormányzat összesen:</t>
  </si>
  <si>
    <t>Közművelődés-közösségi és társadalmi részvétel fejlesztése</t>
  </si>
  <si>
    <t>EFOP 3.7.3-16-2017-00137 Az egész életen át tartó tanuláshoz hozzáférés</t>
  </si>
  <si>
    <t>EFOP 3.9.2-16-2017-00005 Humánkapacitások fejl.térségi szemléletben</t>
  </si>
  <si>
    <t xml:space="preserve">                      Összesen:</t>
  </si>
  <si>
    <t>Közfoglalkoztatási Mintaprogram</t>
  </si>
  <si>
    <t>Helyi sajátosságokra épülő közfoglalkoztatás 13 fő 2019.03.01-2020.02.29 anyag és eszközbeszerzése</t>
  </si>
  <si>
    <t>Helyi sajátosságokra épülő közfoglalk.2018.03.01-2019.02.28 anyag és eszközbeszerzése</t>
  </si>
  <si>
    <t>Szociális jellegű program 25 fő 2019.03.01-2020.02.29. anyag és eszközbeszerzése</t>
  </si>
  <si>
    <r>
      <t xml:space="preserve">                     </t>
    </r>
    <r>
      <rPr>
        <b/>
        <i/>
        <sz val="11"/>
        <rFont val="Times New Roman"/>
        <family val="1"/>
        <charset val="238"/>
      </rPr>
      <t xml:space="preserve">    Összesen:</t>
    </r>
  </si>
  <si>
    <t>Első lakáshoz jutók kölcsöne</t>
  </si>
  <si>
    <t xml:space="preserve">                        Összesen:</t>
  </si>
  <si>
    <t>Fejlesztési hitel törlesztése</t>
  </si>
  <si>
    <t xml:space="preserve">           Csongrád Városi Önkormányzat mindösszesen:</t>
  </si>
  <si>
    <t>MINDÖSSZESEN:</t>
  </si>
  <si>
    <t>-halmozódás</t>
  </si>
  <si>
    <t>Önkormányzat összesen halmozódás nélkül</t>
  </si>
  <si>
    <t>Fiat Talento</t>
  </si>
  <si>
    <t>Thermo boksz 6 db</t>
  </si>
  <si>
    <t>Fazék 2 db</t>
  </si>
  <si>
    <t>Lábas 2 db</t>
  </si>
  <si>
    <t>Belső tálca autóba</t>
  </si>
  <si>
    <t>Kuka 120 literes 2 db</t>
  </si>
  <si>
    <t>Badella l8 db</t>
  </si>
  <si>
    <t>Memóriakártya</t>
  </si>
  <si>
    <t>Badella 2 db</t>
  </si>
  <si>
    <t>Naturasoft raktározó program</t>
  </si>
  <si>
    <t>Melegködképző beszerzése és a meglévő felújítása</t>
  </si>
  <si>
    <t>Kávéfőző vásárlása</t>
  </si>
  <si>
    <t>Kegyeleti hűtő beszerzése</t>
  </si>
  <si>
    <t xml:space="preserve">játékok, </t>
  </si>
  <si>
    <t>szőnyeg</t>
  </si>
  <si>
    <t>szekrény</t>
  </si>
  <si>
    <t>szennyeskosár,asztal, gyerekszék</t>
  </si>
  <si>
    <t>fiók, asztal</t>
  </si>
  <si>
    <t>tornaszőnyeg</t>
  </si>
  <si>
    <t>lábtörlő</t>
  </si>
  <si>
    <t>öltöző polcok</t>
  </si>
  <si>
    <t>konyhabútor</t>
  </si>
  <si>
    <t>monitor, számítógép</t>
  </si>
  <si>
    <t>játék</t>
  </si>
  <si>
    <t>érintésmentes lázmérő</t>
  </si>
  <si>
    <t>fertőtlenítő tálca</t>
  </si>
  <si>
    <t>OXO játék rajztáblával (TESCO pályázat)</t>
  </si>
  <si>
    <t>Készségfejlesztő játék</t>
  </si>
  <si>
    <t>porraloltó</t>
  </si>
  <si>
    <t>Laptop (3 db)</t>
  </si>
  <si>
    <t>Külső adathordozó (6 db)</t>
  </si>
  <si>
    <t>számítógép (2 db)</t>
  </si>
  <si>
    <t>spirálozógép</t>
  </si>
  <si>
    <t>porszívó,vasaló,kézimixer, aszaló</t>
  </si>
  <si>
    <t>kenyérpirító</t>
  </si>
  <si>
    <t>takarítógép, porszívó (3 db)</t>
  </si>
  <si>
    <t>játékok</t>
  </si>
  <si>
    <t>porszívó,csengő</t>
  </si>
  <si>
    <t>mosógép tűzhely</t>
  </si>
  <si>
    <t>telefon, grillsütő</t>
  </si>
  <si>
    <t>csúszdaállvány hintával</t>
  </si>
  <si>
    <t>Ipari páramentesítő</t>
  </si>
  <si>
    <t>wifi</t>
  </si>
  <si>
    <t>tárlatvezető eszköz</t>
  </si>
  <si>
    <t>fekvő vitrin</t>
  </si>
  <si>
    <t>mobil telefon</t>
  </si>
  <si>
    <t>ózongenerátor</t>
  </si>
  <si>
    <t>kerékpárok</t>
  </si>
  <si>
    <t>könyvtári szekrény</t>
  </si>
  <si>
    <t>klíma (3 db)</t>
  </si>
  <si>
    <t>ruhaállvány</t>
  </si>
  <si>
    <t>kölcsönzőpult átalakítás</t>
  </si>
  <si>
    <t>számítógép (3 db)</t>
  </si>
  <si>
    <t>számítógép (3 db)+ program</t>
  </si>
  <si>
    <t>postaláda</t>
  </si>
  <si>
    <t>alulétra</t>
  </si>
  <si>
    <t>karaktercipő</t>
  </si>
  <si>
    <t>asztalok, székek</t>
  </si>
  <si>
    <t>szalagfüggöny</t>
  </si>
  <si>
    <t>Clip-sín, fémsodrony</t>
  </si>
  <si>
    <t>Hűtőgép</t>
  </si>
  <si>
    <t>Csavarbehajtó</t>
  </si>
  <si>
    <t>áramfejlesztő</t>
  </si>
  <si>
    <t>kalap, karaktercipő</t>
  </si>
  <si>
    <t>viselet</t>
  </si>
  <si>
    <t>konyhabútor gépekkel</t>
  </si>
  <si>
    <t>fényzáró roló</t>
  </si>
  <si>
    <t>dugókulcskészlet</t>
  </si>
  <si>
    <t>szúnyogháló</t>
  </si>
  <si>
    <t>kézfertőtlenítő és állvány</t>
  </si>
  <si>
    <t>kábeldob</t>
  </si>
  <si>
    <t>villámhárító Bokros</t>
  </si>
  <si>
    <t>Díszterem felújítás (előleg)</t>
  </si>
  <si>
    <t>Eszközpark bővítés (Laptop, egér, fényképezőgép optikával,
 mikrofonok, memóriakártya)</t>
  </si>
  <si>
    <t>Projektor beszerzés</t>
  </si>
  <si>
    <t>Dr. Szarka Ödön Egyesíett Eü-i és Szociális Intézmény</t>
  </si>
  <si>
    <t>Hőkamera</t>
  </si>
  <si>
    <t>Klíma</t>
  </si>
  <si>
    <t>Beruházások mindösszesen:</t>
  </si>
  <si>
    <t>Rendelőintézet épület felújítás Gyöngyvirág u. 5.</t>
  </si>
  <si>
    <t>Röntgen gép felújítás</t>
  </si>
  <si>
    <t>UH gép felújítás</t>
  </si>
  <si>
    <t>Felújítások mindösszesen:</t>
  </si>
  <si>
    <t>Operációs rendszer, office</t>
  </si>
  <si>
    <t>Zanussi hűtőszekrény</t>
  </si>
  <si>
    <t>Ruhásszekrények</t>
  </si>
  <si>
    <t>Heverők</t>
  </si>
  <si>
    <t>Klímaberendezés, téliesítő szett</t>
  </si>
  <si>
    <t>43" tv</t>
  </si>
  <si>
    <t>Samsung okostelefonok</t>
  </si>
  <si>
    <t>Acélszerkezetű tároló</t>
  </si>
  <si>
    <t>Monitor, nyomtató</t>
  </si>
  <si>
    <t>Szekrény</t>
  </si>
  <si>
    <t>Beléptető, kaputelefonrendszer</t>
  </si>
  <si>
    <t>TV, vízszűrő</t>
  </si>
  <si>
    <t>Gőztisztitó</t>
  </si>
  <si>
    <t>NOD 32 vírusírtó</t>
  </si>
  <si>
    <t>Videó konferencia</t>
  </si>
  <si>
    <t xml:space="preserve">TP link, Router </t>
  </si>
  <si>
    <t>Rack-polcok</t>
  </si>
  <si>
    <t>Irodai forgószékek</t>
  </si>
  <si>
    <t>Informatikai eszközök</t>
  </si>
  <si>
    <t>TV, konzol</t>
  </si>
  <si>
    <t>Csongrád Városi  Önkormányzat</t>
  </si>
  <si>
    <t>10108/4 hrszú ingatlanból terület vásárlás  kerítés  és útépítés 
(Bokrosi szennyvízátemelő)</t>
  </si>
  <si>
    <t>Alkotóház Műterem épületének részleges nyílászáró felújítása</t>
  </si>
  <si>
    <t>Csapadékvíz elvezető csatorna építése</t>
  </si>
  <si>
    <t xml:space="preserve">Csemegi Károly utcai személygépkocsi  parkoló </t>
  </si>
  <si>
    <t xml:space="preserve">Csongrád 2866/12 hrsz-ú (Pázmány Péter utca) telek </t>
  </si>
  <si>
    <t>Csongrád,Csókási F u. 8/b Műanyag nyílászáró beépítése</t>
  </si>
  <si>
    <t>Csongrád,Templom utcai óvoda radiátor cseréje</t>
  </si>
  <si>
    <t>Csongrád-Bokrosi kerékpárút javítási munkái</t>
  </si>
  <si>
    <t>Csongrádi Alkotóház és Műterem ép.felúj.</t>
  </si>
  <si>
    <t>Csongrádi,Ipari Park út mechanikai stabilizálási munkái</t>
  </si>
  <si>
    <t>Digitális videó rögzítő</t>
  </si>
  <si>
    <t>DM és a kínai áruház mögött lévő Fő utca szervíz útnál talál</t>
  </si>
  <si>
    <t>EFOP 3.9.2. informatikai eszközök, és Windows szoftver</t>
  </si>
  <si>
    <t>Fénydekorációs elemek</t>
  </si>
  <si>
    <t xml:space="preserve">Fő utcai Óvoda felújítás </t>
  </si>
  <si>
    <t>Galéria nyílászárócsere</t>
  </si>
  <si>
    <t xml:space="preserve">Ipari parki területe közművesítés </t>
  </si>
  <si>
    <t>Ipari parki út mechanikai stabilizási munkái</t>
  </si>
  <si>
    <t>Irattároló szekrény</t>
  </si>
  <si>
    <t>Kézilabda munkacsarnok terület közművesítése</t>
  </si>
  <si>
    <t>Körös torok fejlesztése pályázat</t>
  </si>
  <si>
    <t>Lakossági járdaépítés</t>
  </si>
  <si>
    <t>Mora villanytűzhely Fő utvcai Óvodába</t>
  </si>
  <si>
    <t>Múzeum talajmegerősítése</t>
  </si>
  <si>
    <t>Műfű óvodák részére</t>
  </si>
  <si>
    <t>Napelemes kandeláber javítása,beüzemelése Bokrosi kerékpárút</t>
  </si>
  <si>
    <t>Nyílászáró csere Aranykosár üzlethelyiség</t>
  </si>
  <si>
    <t>Öregvár 24/1 lakás festése, vállalkozási szerződés szerint</t>
  </si>
  <si>
    <t>Szentháromság téri játszótér javítása</t>
  </si>
  <si>
    <t>Térfigyelő kamerák cseréje és átállása IP kommunikációs rend</t>
  </si>
  <si>
    <t>Körös-toroki mellékút tükörszedése,úthengerelés</t>
  </si>
  <si>
    <t>Összesen beruházások felújítások:</t>
  </si>
  <si>
    <t>Lakáshoz jutást segítő támogatások</t>
  </si>
  <si>
    <t xml:space="preserve">Beruházási hitel törlesztése </t>
  </si>
  <si>
    <t xml:space="preserve">Beruházás: </t>
  </si>
  <si>
    <t>Zsírfogó ( Széchenyi tálaló konyha)</t>
  </si>
  <si>
    <t>Web kamera</t>
  </si>
  <si>
    <t>Pénztárgép</t>
  </si>
  <si>
    <t>Élezőgép</t>
  </si>
  <si>
    <t>Mikró</t>
  </si>
  <si>
    <t>Monitor</t>
  </si>
  <si>
    <t>Router (Tourinform)</t>
  </si>
  <si>
    <t>Klíma (konyha)</t>
  </si>
  <si>
    <t>Klíma (iroda)</t>
  </si>
  <si>
    <t xml:space="preserve">Számítógépek </t>
  </si>
  <si>
    <t>Kamerarendszer Bercsényi u. és Betontelep</t>
  </si>
  <si>
    <t>Klíma berendezés Bercsényi telep</t>
  </si>
  <si>
    <t>TOP-7. Attila utcai játszótér</t>
  </si>
  <si>
    <t>Biztonsági hinta vásárlása</t>
  </si>
  <si>
    <t xml:space="preserve">EFOP eszköz vásárlás </t>
  </si>
  <si>
    <t>Xerox nyomtató</t>
  </si>
  <si>
    <t>Slag</t>
  </si>
  <si>
    <t>Hangszer készlet</t>
  </si>
  <si>
    <t>Tükör</t>
  </si>
  <si>
    <t>Babakocsi</t>
  </si>
  <si>
    <t>Bélyegzők</t>
  </si>
  <si>
    <t>Szerszámok</t>
  </si>
  <si>
    <t>Lombgyűjtő kosár</t>
  </si>
  <si>
    <t>Komód</t>
  </si>
  <si>
    <t>Lámpa</t>
  </si>
  <si>
    <t>Mosogatógép 2 db</t>
  </si>
  <si>
    <t>Mérleg</t>
  </si>
  <si>
    <t>Játékok</t>
  </si>
  <si>
    <t>Cd- rádió</t>
  </si>
  <si>
    <t>Wifi kiépítés</t>
  </si>
  <si>
    <t>Tűzoltó készülék</t>
  </si>
  <si>
    <t>Klíma 2 db</t>
  </si>
  <si>
    <t>Bokros könyvtár bútorzat</t>
  </si>
  <si>
    <t>Babzsákfotel</t>
  </si>
  <si>
    <t>Vonalkód olvasó</t>
  </si>
  <si>
    <t>Ülőke</t>
  </si>
  <si>
    <t>Karnis</t>
  </si>
  <si>
    <t>Dohányzóasztal</t>
  </si>
  <si>
    <t>Mobil paraván</t>
  </si>
  <si>
    <t>Fejhallgató</t>
  </si>
  <si>
    <t>Webkamera</t>
  </si>
  <si>
    <t>Vízforraló, kávéfőző</t>
  </si>
  <si>
    <t>Vasaló</t>
  </si>
  <si>
    <t>Szövet paraván</t>
  </si>
  <si>
    <t>Kanapé, babzsákfotel</t>
  </si>
  <si>
    <t>Térkép</t>
  </si>
  <si>
    <t>Sátor</t>
  </si>
  <si>
    <t>Lombfúvó</t>
  </si>
  <si>
    <t>Vágógép</t>
  </si>
  <si>
    <t>Karaktercipő</t>
  </si>
  <si>
    <t>Szintező</t>
  </si>
  <si>
    <t>Díszterem felújítás</t>
  </si>
  <si>
    <t>2 db sátor EFI működéshez</t>
  </si>
  <si>
    <t>2 db hűtőszekrény</t>
  </si>
  <si>
    <t>1 db mosógép</t>
  </si>
  <si>
    <t>Ózongenerátor</t>
  </si>
  <si>
    <t>Mini hűtő</t>
  </si>
  <si>
    <t>Kerti kiülő</t>
  </si>
  <si>
    <t>Használt számítógép és tartozékok</t>
  </si>
  <si>
    <t>Szárítógép</t>
  </si>
  <si>
    <t>Íróasztal</t>
  </si>
  <si>
    <t>Tálaló garnitúra</t>
  </si>
  <si>
    <t>Nyomtató Hp Laserjet</t>
  </si>
  <si>
    <t>Sharp 65 UHD Android LED TV</t>
  </si>
  <si>
    <t>Whirpool FFb 9458 WV mosógép</t>
  </si>
  <si>
    <t>100 nm tető héjazat csere, ereszcsatorna csere</t>
  </si>
  <si>
    <t>Telefon Samsung Galaxy 1 db</t>
  </si>
  <si>
    <t>Bútor (Mérnöki Iroda)</t>
  </si>
  <si>
    <t>Nyomtató 1 db</t>
  </si>
  <si>
    <t>Szervízkocsi (takarításhoz)</t>
  </si>
  <si>
    <t>Nilfisk padlótisztító berendezés</t>
  </si>
  <si>
    <t>Nilfisk Hepa porszívó berendezés</t>
  </si>
  <si>
    <t>Nilfisk Aero porszívó berendezés</t>
  </si>
  <si>
    <t>Irattároló szekrény 5 db</t>
  </si>
  <si>
    <t>Laplábas íróasztal 2 db</t>
  </si>
  <si>
    <t>Görgős konténer 2 db</t>
  </si>
  <si>
    <t>Irattároló szekrény  1 db</t>
  </si>
  <si>
    <t>4 db Polar klíma</t>
  </si>
  <si>
    <t>Számítógép HP használt</t>
  </si>
  <si>
    <t>Szoftver Macrium Server</t>
  </si>
  <si>
    <t>Not HD laptop</t>
  </si>
  <si>
    <t>Iiyama Prolite Monitor</t>
  </si>
  <si>
    <t>Számítógép Lenovo használt</t>
  </si>
  <si>
    <t xml:space="preserve">Fujitsu monitor </t>
  </si>
  <si>
    <t>Számítógép ASUS</t>
  </si>
  <si>
    <t>Dell laptop 1 db</t>
  </si>
  <si>
    <t xml:space="preserve">Monitor 2 db AOC </t>
  </si>
  <si>
    <t>Szerver, memória, merevlemez DEL server</t>
  </si>
  <si>
    <t>Laminált parketta</t>
  </si>
  <si>
    <t>Vagyongazdálkodási feladat</t>
  </si>
  <si>
    <t>Ingatlanvásárlás 499/6 (Platán)</t>
  </si>
  <si>
    <t>KEHOP 2.2.2-15-2015-00045 Szennyvíztisztító felúj. és csatornahálózat fejlesztés</t>
  </si>
  <si>
    <t>Havaria építési rekontrukciók Alföldvíz Zrt.</t>
  </si>
  <si>
    <t xml:space="preserve">Ingatlanvásárlás 4926 hrsz.(Kis-Tisza utca) </t>
  </si>
  <si>
    <t>Kisfaludy Strandfejlesztési kons. Körös-torok lépcsőlejárók, tusolók</t>
  </si>
  <si>
    <t>Ipari park útburkolat kiépítése</t>
  </si>
  <si>
    <t>TOP-2.1.1-15-CS1-2016-00020 Barnamezős terület rehabilitációja,</t>
  </si>
  <si>
    <t>Galéria nyílászáró csere, akadálymentesítés CLLD</t>
  </si>
  <si>
    <t xml:space="preserve">Barna mezős beruházáshoz kapcsolódó kiegészítő munkák, víz, szennyvíz, csapadékvíz elvezetés, tűzivíztároló, parkoló építés </t>
  </si>
  <si>
    <t xml:space="preserve">Mellkompressziós eszköz (OMSZ) </t>
  </si>
  <si>
    <t>Ingatlanvásárlás Mars melletti parkoló részére 0505/125</t>
  </si>
  <si>
    <t xml:space="preserve">Településrendezési terv módosítás </t>
  </si>
  <si>
    <t xml:space="preserve">Kertészeti terv Szentháromság-Hunyadi tér </t>
  </si>
  <si>
    <t>Látványraktár vitrinek beszerzése</t>
  </si>
  <si>
    <t>Batsányi János Gimnázium energetikai felújítási terv</t>
  </si>
  <si>
    <t>Favizsgáló készülék</t>
  </si>
  <si>
    <t>Belvízelvezetés Fohász utca, Kétágú utca, Sport utca</t>
  </si>
  <si>
    <t>Útfelújítási terv Szentháromság-Hunyadi tér</t>
  </si>
  <si>
    <t>Tari László Múzeum melléképület és raktárépület felújítás</t>
  </si>
  <si>
    <t>Tompa Mihály u. 14. lakás felújítás</t>
  </si>
  <si>
    <t>Térfigyelő kamerák cseréje és telepítés</t>
  </si>
  <si>
    <t>PH udvari raktár betonozás és kazánház tetőszigetelés</t>
  </si>
  <si>
    <t>Körös-torok tájékoztató táblák kihelyezése</t>
  </si>
  <si>
    <t>U-12 Galambász Egyesület részére épület felúj. kialakítás a Polg. Hiv. udvari épületből</t>
  </si>
  <si>
    <t>Ipari Park Szolgáltatóház osztópárkány</t>
  </si>
  <si>
    <t xml:space="preserve">Ipari park csomópont tervezés </t>
  </si>
  <si>
    <t>Külterületi utak felújítás tervezése VP 6-7.2.1.1-21 pályázat</t>
  </si>
  <si>
    <t>Régészeti raktár fűtéskorszerűsítés Laczkó Róbert</t>
  </si>
  <si>
    <t>Barnamezős beruházáshoz kapacsolódó eszközök beszerzése</t>
  </si>
  <si>
    <t>Fő utca 2-4. ruházati üzlet nyílászáró csere</t>
  </si>
  <si>
    <t>Iskola utca 2. IV/30. nyílászáró csere</t>
  </si>
  <si>
    <t>Széchenyi úti bölcsőde felújítás végszámla (garanciális visszatartás) kifizetése</t>
  </si>
  <si>
    <t>József A. utca 9/B. lakás stabilizálás</t>
  </si>
  <si>
    <t>Járdaépítés 2021 lakossági</t>
  </si>
  <si>
    <t>Dózsa Gy. tér 2. 2/7. lakás fűtéskorszerűsítés</t>
  </si>
  <si>
    <t>LTE felhős vadkamera</t>
  </si>
  <si>
    <t>Nyílászáró csere Fő utca 2-4. fsz.</t>
  </si>
  <si>
    <t>Bokros utca 42. mérőszekrény előleg MVM</t>
  </si>
  <si>
    <t>Felhalmozási célú támogatások nyújtása</t>
  </si>
  <si>
    <t xml:space="preserve">Vagyongazdálkodás összesen: </t>
  </si>
  <si>
    <t xml:space="preserve">Közművelődés-Közösségi és társadalmi részvétel fejlesztése </t>
  </si>
  <si>
    <t>Játszókert kialakítása Dózsa Gy. téri park EFOP 3.9.2.</t>
  </si>
  <si>
    <t>Számítógép, laptop beszerzés</t>
  </si>
  <si>
    <t>Szoftverbeszerzés számítógépekhez</t>
  </si>
  <si>
    <t>Lakáshoz jutást segítő támogatások, kölcsönök</t>
  </si>
  <si>
    <t>monitorok</t>
  </si>
  <si>
    <t>fénymásológép</t>
  </si>
  <si>
    <t>turmix</t>
  </si>
  <si>
    <t>Attila u. játszótér felújításának befejezése</t>
  </si>
  <si>
    <t>számítógépek</t>
  </si>
  <si>
    <t>IVECO teherautó beszerzése</t>
  </si>
  <si>
    <t>használt nyomtató</t>
  </si>
  <si>
    <t>Gianni Ferrari</t>
  </si>
  <si>
    <t>Gianni Ferrarihoz lombszívócső</t>
  </si>
  <si>
    <t>polisztirol vágó</t>
  </si>
  <si>
    <t>kamera</t>
  </si>
  <si>
    <t>Beruházások összesen:</t>
  </si>
  <si>
    <t xml:space="preserve">Bercsényi telep felújítása (folyamatos) </t>
  </si>
  <si>
    <t>gyermeknyilvántartás program</t>
  </si>
  <si>
    <t>laptop</t>
  </si>
  <si>
    <t>tp-link</t>
  </si>
  <si>
    <t>jelerősítő</t>
  </si>
  <si>
    <t>vár őrtorony, libikóka, csúszda telepítéssel Bokros</t>
  </si>
  <si>
    <t>kötélpiramis udvari játék, és telepítés Templom u.</t>
  </si>
  <si>
    <t>Vízijáték-Kalózhajó Templom u.</t>
  </si>
  <si>
    <t>Molino</t>
  </si>
  <si>
    <t>kötélpiramis, hinta Fő u.</t>
  </si>
  <si>
    <t>riasztórendszer bővítés Templom u.</t>
  </si>
  <si>
    <t>tömlőkocsi Bökény</t>
  </si>
  <si>
    <t>szekrény polcokkal</t>
  </si>
  <si>
    <t>Zanussi hűtőgép Bokros</t>
  </si>
  <si>
    <t>tömlőkocsi Bercsényi</t>
  </si>
  <si>
    <t>porszívó Fő u.</t>
  </si>
  <si>
    <t>konyhablokk Bokrosi Óvoda</t>
  </si>
  <si>
    <t>gyermeköltöző szekrény Bokros</t>
  </si>
  <si>
    <t>fémtámlás szék Templom u.</t>
  </si>
  <si>
    <t>tisztítószer tároló szekrény Bokros</t>
  </si>
  <si>
    <t>óvodai asztalok Bökény</t>
  </si>
  <si>
    <t>Dini székek Bökény</t>
  </si>
  <si>
    <t>udvari játék csúszda, kistorony Bökény</t>
  </si>
  <si>
    <t>udvari játék kistorony "Kalocsa" Templom u.</t>
  </si>
  <si>
    <t>zsúrkocsi Templom u.</t>
  </si>
  <si>
    <t>ipari tárolóállvány, evőeszköztartó Templom u.</t>
  </si>
  <si>
    <t>poroltó készülékek 5 db</t>
  </si>
  <si>
    <t>Karcher porszívó, szőnyeg és kárpittisztító gép Bökény</t>
  </si>
  <si>
    <t>Nagy kombinált egyensúlyozó udvari játék Templom u.</t>
  </si>
  <si>
    <t>kis torony Bercsényi</t>
  </si>
  <si>
    <t>ovivár udvari játék Fő u.</t>
  </si>
  <si>
    <t>takaróponyva, metszőolló Bercsényi</t>
  </si>
  <si>
    <t>szekrények Bokros</t>
  </si>
  <si>
    <t>cd rádió Bökény</t>
  </si>
  <si>
    <t>konyhamérleg Bökény</t>
  </si>
  <si>
    <t>festményszárító Bercsényi</t>
  </si>
  <si>
    <t>fektető Templom u.</t>
  </si>
  <si>
    <t>Sencor rádiós magnó Széchenyi</t>
  </si>
  <si>
    <t>mókuskerék telepítés, speciális kültéri hinta Széchenyi</t>
  </si>
  <si>
    <t>szőnyegek Igazgatóság</t>
  </si>
  <si>
    <t>fémvázas székek Bercsényi</t>
  </si>
  <si>
    <t>tányérmosogató kosár Templom u.</t>
  </si>
  <si>
    <t>Philips cd lejátszó, hangfal Széchenyi</t>
  </si>
  <si>
    <t>függönyök Templom u.</t>
  </si>
  <si>
    <t>led tv +fali konzol Templom u.</t>
  </si>
  <si>
    <t>porszívó 1 db Templom u.</t>
  </si>
  <si>
    <t>szekrény Bokros</t>
  </si>
  <si>
    <t>fűtés korszerűsítés Templom u.</t>
  </si>
  <si>
    <t>csoportszoba burkolás Bercsényi u.</t>
  </si>
  <si>
    <t xml:space="preserve">udvar térkövezése Templom u. </t>
  </si>
  <si>
    <t>járda felújítás Fő u.</t>
  </si>
  <si>
    <t>Felújítás összesen:</t>
  </si>
  <si>
    <t>3d nyomtató</t>
  </si>
  <si>
    <t>szünetmentes tápegység</t>
  </si>
  <si>
    <t>szvich TP-Link</t>
  </si>
  <si>
    <t>számítógép, monitor, nyomtató érdekeltségnövelő</t>
  </si>
  <si>
    <t>notebook érdekeltségnövelő</t>
  </si>
  <si>
    <t>vonalkódolvasó</t>
  </si>
  <si>
    <t>babzsákfotel, falvédő</t>
  </si>
  <si>
    <t>klímaadat rögzítő</t>
  </si>
  <si>
    <t>elektromos fűnyíró</t>
  </si>
  <si>
    <t>ulrahangos riasztó</t>
  </si>
  <si>
    <t>Windows 10 program+képszerkesztő program</t>
  </si>
  <si>
    <t>acélszerkezetű építmény Bokros</t>
  </si>
  <si>
    <t>Tp-link</t>
  </si>
  <si>
    <t>mobil lépcső Bokros</t>
  </si>
  <si>
    <t>karnis, függ.karika, függ.csipesz, Fiskars olló</t>
  </si>
  <si>
    <t>színpadi függönyzet</t>
  </si>
  <si>
    <t>reflektor</t>
  </si>
  <si>
    <t>Szennyvízgyűjtő létesítése</t>
  </si>
  <si>
    <t>Dr. Szarka Ödön Egyesített Eü-i és Szociális Intézmény</t>
  </si>
  <si>
    <t>Ultrahang készülék (nőgyógyászat)</t>
  </si>
  <si>
    <t>Simple cart készülékállvány</t>
  </si>
  <si>
    <t>Klímaberendezés</t>
  </si>
  <si>
    <t>Fagyasztóláda</t>
  </si>
  <si>
    <t>Piroskavárosi Szociális Család- és Gyermekjóléti Intézmény</t>
  </si>
  <si>
    <t>MS Office Home, Windows 10 op.rendszer</t>
  </si>
  <si>
    <t>Laptop HP 255 2 db</t>
  </si>
  <si>
    <t>Lézernyomtató XEROX</t>
  </si>
  <si>
    <t>Asztali számítógép 1 db</t>
  </si>
  <si>
    <t>Mosogatógép Bosch</t>
  </si>
  <si>
    <t>STIHL motoros fűnyíró</t>
  </si>
  <si>
    <t>Fűtéskorszerűsítés</t>
  </si>
  <si>
    <t>Falszigetelés</t>
  </si>
  <si>
    <t xml:space="preserve">Vagyongazdálkodás </t>
  </si>
  <si>
    <t>Településrendezési eszközök</t>
  </si>
  <si>
    <t>Csongrád, 677 hrsz. ingatlan vételár (Dob utca 15.)</t>
  </si>
  <si>
    <t>Belterületi csapadékvíz gazd.rendszer</t>
  </si>
  <si>
    <t>Csongrád, 0307/21, 0307/22 hrsz. ing.vételár</t>
  </si>
  <si>
    <t>Csongrád, 8345 hrsz ing.vételár</t>
  </si>
  <si>
    <t>Csongrád, 499/5 hrsz ing.vételár</t>
  </si>
  <si>
    <t>Csongrád-Bokros Fehérkereszt út építési engedélyezési terv elkészítése</t>
  </si>
  <si>
    <t>lakossági járdaépítés (kavics, homok)</t>
  </si>
  <si>
    <t>Fő utca-Arany J. utca -Vég utca körforgalmi csomópont kialakítás kiviteli terv</t>
  </si>
  <si>
    <t>Csongrád-Bokros Mars Mo. Kisállateledel Gyártó</t>
  </si>
  <si>
    <t>Csongrád Város Fenntartható Városfejl. Stratégiák</t>
  </si>
  <si>
    <t>Gáztűzhely önk.lakás Szentháromság tér 16. 10/60.</t>
  </si>
  <si>
    <t xml:space="preserve">Gáztűzhely önk.lakás </t>
  </si>
  <si>
    <t>Csongrád Körös-toroki strandfejlesztés (SUP deszka, inf.tábla, kerékpáros szervízpont bútor)</t>
  </si>
  <si>
    <t>Csongrád, Öregszőlők út felújítása</t>
  </si>
  <si>
    <t>Csongrád, 8508 hrsz. fa tűzcsap csere és áthelyezés</t>
  </si>
  <si>
    <t>Kossuth tér 9. mozgássérült berendezés áttelepítése</t>
  </si>
  <si>
    <t>Konténeres, előtetős akadálymentesített vizesblokk kiépítése Körös-torok</t>
  </si>
  <si>
    <t>Értékmegőrző telepítése, kültéri világítás felújítása</t>
  </si>
  <si>
    <t>Polgármesteri Hivatal épületének energetikai korszerűsítése</t>
  </si>
  <si>
    <t>Bokrosi Általános Iskola épületének energetikai korszerűsítése tervek</t>
  </si>
  <si>
    <t>Batsányi J. Gimnázium új épületrészének energetikai korszerűsítése tervek</t>
  </si>
  <si>
    <t>Körös-toroki üdülőterület Kisfaludy Strandfejlesztés pályázati terv</t>
  </si>
  <si>
    <t>Körös-toroki üdülőterület  strandfejlesztés akadálymentes terv</t>
  </si>
  <si>
    <t>Kisréti Fehér tanyai dűlő zúzott darálékkal való feltöltése</t>
  </si>
  <si>
    <t>Tompa M. utca 14. felújítási munkálatok, villanyszerelés</t>
  </si>
  <si>
    <t>Gyógyfürdő kerek medence átépítés újraengedély tervdok.</t>
  </si>
  <si>
    <t>Kiszolgáló épület átépítése eng.tervdok. Körös-torok strandfejl.</t>
  </si>
  <si>
    <t>Alkotóház udvarában kockakő burkolat készítése</t>
  </si>
  <si>
    <t>Iskola u.2. IV/25 önk.lakás víz- szennyvíz hálózat kiépítése</t>
  </si>
  <si>
    <t>Gyógyfürdő 662/1 hrsz technológiai gépészeti tan.terv</t>
  </si>
  <si>
    <t>Fő utca 2-4. 2/42 önk.lakás nyílászáró csere</t>
  </si>
  <si>
    <t xml:space="preserve">Városközpont rehabilitáció keretében kertépítészeti terv </t>
  </si>
  <si>
    <t>Városközpont rehabilitáció keretében közvilágítási terv</t>
  </si>
  <si>
    <t>Attila u.73. Ipari Park Szolgáltatóház tűzkár javítása</t>
  </si>
  <si>
    <t>Felgyői kerékpárút felújítása Vendel szobor és a Gázátadó közötti szakasz</t>
  </si>
  <si>
    <t>Posta tetőszerkezetének felújítása</t>
  </si>
  <si>
    <t>Csongrád, Öregvár u.60. sz. halászház nádtető felújítása</t>
  </si>
  <si>
    <t>Zöldkert u.2. fsz. 2. nyílászáró csere</t>
  </si>
  <si>
    <t>Csongrád, Öregvár u.56. sz. halászház nádtető felújítása</t>
  </si>
  <si>
    <t>Csongrád, Öregvár u. 52. sz.halászház nádtető felújítása</t>
  </si>
  <si>
    <t>Faragó kripta felújítása</t>
  </si>
  <si>
    <t>Csongrád, Öregvár u. 58. sz.halászház nádtető felújítása</t>
  </si>
  <si>
    <t>Csongrád, Gyökér u.19. sz. halászház nádtető felújítása</t>
  </si>
  <si>
    <t>Csongrád, Öregvár u. 53. sz. halászház nádtető felújítása</t>
  </si>
  <si>
    <t>Csongrád, Öregvár u. 55. sz. halászház nádtető felújítása</t>
  </si>
  <si>
    <t>Csongrád, Öregvár u. 47. sz. halászház nádtető felújítása</t>
  </si>
  <si>
    <t>Csongrád, Öregvár u. 51. sz. halászház nádtető felújítása</t>
  </si>
  <si>
    <t>Csongrád, Ék u.1. sz. halászház nádtető felújítása</t>
  </si>
  <si>
    <t>Csongrád, Hársfa u. 59. 2/4. nyílászáró csere</t>
  </si>
  <si>
    <t>Bokrosi kerékpárút felújítása</t>
  </si>
  <si>
    <t>Városi Galéria akadálymentesítéséhez kapcs.mozgáskorl.</t>
  </si>
  <si>
    <t xml:space="preserve">Piroska J. tér 4.szám. alatti Szent József Plébánia </t>
  </si>
  <si>
    <t>Szőlőhegyi u.-Alma u. sarok aknás csomópont rekonstrukció</t>
  </si>
  <si>
    <t>Pacsirta u.-Kereszt tér sarok aknás csomópont rekonstrukció</t>
  </si>
  <si>
    <t>Iskola u .2. Könyvesbolt fűtéskorsz.</t>
  </si>
  <si>
    <t>Halászházak műszaki leírásának elkészítése, tervezése</t>
  </si>
  <si>
    <t>Rehab.szakmérnöki tevékenység</t>
  </si>
  <si>
    <t>Polgármesteri Hivatal, Batsányi J. G. póttervezési díj</t>
  </si>
  <si>
    <t>Havaria építési rekonstrukció</t>
  </si>
  <si>
    <t>Vég u. 43. ivóvíz gerinc</t>
  </si>
  <si>
    <t>Kisrét Vízmű telep</t>
  </si>
  <si>
    <t>Ivóvíz bekötővezeték</t>
  </si>
  <si>
    <t>Erzsébet u.25.</t>
  </si>
  <si>
    <t>Engedélyezési és kivitelezési tervdok.</t>
  </si>
  <si>
    <t>Első lakáshoz jutók kölcsöne és támogatása</t>
  </si>
  <si>
    <t>Csongrád Városi Vízilabda Sportegyesület felh.c.pe.átad.úszómed.</t>
  </si>
  <si>
    <t>Fő utca 11-17. nyílászáró csere</t>
  </si>
  <si>
    <t>Felhalm. c.pe.átadás lakosságnak</t>
  </si>
  <si>
    <t xml:space="preserve">Önkormányzat összesen: </t>
  </si>
  <si>
    <t>Nod 32 Eset szoftver</t>
  </si>
  <si>
    <t xml:space="preserve">Kárpittisztító berendezés </t>
  </si>
  <si>
    <t>Szavazófülke</t>
  </si>
  <si>
    <t>Üveges szekrény</t>
  </si>
  <si>
    <t>Dacia Lodgy személygépkocsi</t>
  </si>
  <si>
    <t>Csongrád Városi Galéria nyílászáró és párkány csere</t>
  </si>
  <si>
    <t>INTÉZMÉNY/FELADAT</t>
  </si>
  <si>
    <t>ÖSSZEG FT-BAN</t>
  </si>
  <si>
    <t>Switch</t>
  </si>
  <si>
    <t>Botmixer</t>
  </si>
  <si>
    <t>Mosogatógépek</t>
  </si>
  <si>
    <t>Hajdú vízmelegítő</t>
  </si>
  <si>
    <t>Tálalószekrény</t>
  </si>
  <si>
    <t>Talicska</t>
  </si>
  <si>
    <t>Beruházás összesen:</t>
  </si>
  <si>
    <t>Csongrádi Információs Központ 
Csemegi Károly Könyvtár és Tari László Múzeum</t>
  </si>
  <si>
    <t>Villa épületben központi fűtés és gázvezeték felújítás</t>
  </si>
  <si>
    <t>Zöldségszeletelő és sajtreszelő</t>
  </si>
  <si>
    <t>Polár klíma 4 db</t>
  </si>
  <si>
    <t>Nyílászáró csere</t>
  </si>
  <si>
    <t>Homlokzat szigetelés</t>
  </si>
  <si>
    <t>Csongrádi Polgármesteri Hivatal</t>
  </si>
  <si>
    <t>Galéria ablakcsere</t>
  </si>
  <si>
    <t>Önkormányzat összesen:</t>
  </si>
  <si>
    <t>2019. évben</t>
  </si>
  <si>
    <t>Csongrádi Információs Kp. Városi Könyvtár és Tari László Múzeum</t>
  </si>
  <si>
    <t>NKA 204110/00736 Céhlevél</t>
  </si>
  <si>
    <t>NKA 204106/02318 Interaktív kiállítás</t>
  </si>
  <si>
    <t>NKA 205118/00173 Dalban mondott versek</t>
  </si>
  <si>
    <t>NKA 205104/02022 Versmondó tábor</t>
  </si>
  <si>
    <t>NKA 205107/02986 Érzékenyítés</t>
  </si>
  <si>
    <t xml:space="preserve">Csoóri Sándor pályázat Táncház </t>
  </si>
  <si>
    <t>Csoóri Sándor pályázat Néptánc</t>
  </si>
  <si>
    <t>Onabona Alkotótábor technológiai eszközfejlesztés és szakmai anyagbeszerzés</t>
  </si>
  <si>
    <t>XIX. Bronz szimpózium megrendezése</t>
  </si>
  <si>
    <t>Dr. Szarka Ödön Egy. Eü-i és Szoc. Intézmény</t>
  </si>
  <si>
    <t>EFIT-19-0009 Nem központi fenntartású Egészségfejlesztő Irodák  támogatása</t>
  </si>
  <si>
    <t>GINOP pályázatok</t>
  </si>
  <si>
    <t>Piroskavárosi Intézmény</t>
  </si>
  <si>
    <t>Közfoglalkoztatás</t>
  </si>
  <si>
    <t>Diákmunka</t>
  </si>
  <si>
    <t>Autómentes Napra</t>
  </si>
  <si>
    <t>Helyi közösségi közlekedés támogatására</t>
  </si>
  <si>
    <t>Fő u-i Platánfa Óvoda felújítására</t>
  </si>
  <si>
    <t>Kiegyenlítő bérrendezési Alapból támogatás /köztisztviselők bérfejlesztésére/</t>
  </si>
  <si>
    <t>Minimálbér, bérminimum eléréséhez</t>
  </si>
  <si>
    <t>TESCO játszóudvar</t>
  </si>
  <si>
    <t>NKA 204110/00791 Műtárgy vásárlás</t>
  </si>
  <si>
    <t>NKA 204105/03403 Kölcsönzőpult</t>
  </si>
  <si>
    <t>NKA 106107/01759 Hagyományok átörökítése</t>
  </si>
  <si>
    <t>Csoóri Sándor pályázat Táncház 2020</t>
  </si>
  <si>
    <t>Csoóri Sándor pályázat  Néptánc 2020</t>
  </si>
  <si>
    <t>Művésztelep technikai eszközparkjának bővítése</t>
  </si>
  <si>
    <t>GINOP foglalkoztatás</t>
  </si>
  <si>
    <t>EFOP-10.2.17-17-2017-00029 Egészségügyi humánerőforrás-fejlesztés</t>
  </si>
  <si>
    <t>IV/6577-1/2020/EKF  Egészségfejlesztő Iroda  támogatása</t>
  </si>
  <si>
    <t>Kisfaludy Strandfejlesztési Konstrukció IV.</t>
  </si>
  <si>
    <t>"Tisztítsuk meg az országot" pályázati támogatás illegális hulladéklerakók felszámolására</t>
  </si>
  <si>
    <t xml:space="preserve">Járásszékhely múzeumok szakmai támogatására </t>
  </si>
  <si>
    <t>Autómentes napra</t>
  </si>
  <si>
    <t>Külterületi utak felújítására</t>
  </si>
  <si>
    <t>2020. évben</t>
  </si>
  <si>
    <t>pályázata nem volt 2021. évben</t>
  </si>
  <si>
    <t>Tesco pályázat</t>
  </si>
  <si>
    <t>Piroska János téri játszótér gumiburkolat
létesítése</t>
  </si>
  <si>
    <t>Új játszótér kialakítása az Attila utcában</t>
  </si>
  <si>
    <t>NKA Bokros fiókkönyvtár eszközfejlesztés</t>
  </si>
  <si>
    <t>NKA 2021/4763 műtárgy restaurálás</t>
  </si>
  <si>
    <t>Díszterem felújítás CLLD</t>
  </si>
  <si>
    <t>NKA 106107/01896 Mentanap</t>
  </si>
  <si>
    <t>Csoóri Sándor pályázat - Megyei</t>
  </si>
  <si>
    <t>Csoóri Sándor pályázat - Tárgyalkotó</t>
  </si>
  <si>
    <t>Csoóri Sándor pályázat - Néptánc - 2021.</t>
  </si>
  <si>
    <t>Nyílt nap a Csongrádi Művésztelepen</t>
  </si>
  <si>
    <t>XX. Nemzetközi bronz szimpózium megrendezése</t>
  </si>
  <si>
    <t>EFOP-1.2.9-17-2017-00096 Esély a nőknek pályázat</t>
  </si>
  <si>
    <t xml:space="preserve">OKFŐ/61154-3/2021. Egészségfejlesztő Iroda és Lelki Egészségközpont működésére </t>
  </si>
  <si>
    <t xml:space="preserve">Önkormányzati feladat "Tisztítsuk meg az országot" pályázat TOP-7.1.1-17-H-ERFA-2020-00547 </t>
  </si>
  <si>
    <t>Galéria felújítása</t>
  </si>
  <si>
    <t>Öregszőlők útjának felújítása 
VP6-7.2.1.1-21</t>
  </si>
  <si>
    <t>Experidance együttes fellépésére</t>
  </si>
  <si>
    <t>Autómentes Napra pályázaton nyert összeg</t>
  </si>
  <si>
    <t>2022. évben</t>
  </si>
  <si>
    <t>2021. évben</t>
  </si>
  <si>
    <t>TESCO pályázat</t>
  </si>
  <si>
    <t>Csongrádi Információs Központ Városi Könyvtár és Tari László Múzeum</t>
  </si>
  <si>
    <t>Nemzeti Kulturális Alap - Óbecse</t>
  </si>
  <si>
    <t>Emberi Erőforrások Minisztériuma (Múzeum)</t>
  </si>
  <si>
    <t>Nemzeti Kulturális Alap Tűz és sár 1848-49 Csongrádon történetalapú játék</t>
  </si>
  <si>
    <t>KBFT-E-22-2322 20% bérfejlesztés</t>
  </si>
  <si>
    <t>NKA 650131/00035 Fekete vár állandó kiállítás GÉNIUSZ</t>
  </si>
  <si>
    <t xml:space="preserve">KBFT-E-22-2147 20% bérfejlesztés </t>
  </si>
  <si>
    <t>CLLD TOP-7.1.1-16-H-ESZA-2020-02035 Adventtől-Adventig</t>
  </si>
  <si>
    <t>HUNG-2022/8738 HF/322/2022 Borfesztivál</t>
  </si>
  <si>
    <t>Csoóri Sándor Pályázat-TARGYALKOTO-SZ-2022-0068</t>
  </si>
  <si>
    <t>Csoóri Sándor Pályázat-NEPTANC-MO-2022-0218</t>
  </si>
  <si>
    <t>Csoóri Sándor Pályázat-M-MEGYEI-2022-0006 </t>
  </si>
  <si>
    <t>Alkotó – szőlőtő, Csongrád is alkot</t>
  </si>
  <si>
    <t>Petrichor Című Rendhagyó Szabadtéri Tárlat megrendezése</t>
  </si>
  <si>
    <t>XXI. Nemzetközi Bronz Szimpózium</t>
  </si>
  <si>
    <t>Piroskavárosi Család- és Gyermekjóléti Int.</t>
  </si>
  <si>
    <t>Erzsébet a Kárpát-medencei Gyermekekért Alapítvány</t>
  </si>
  <si>
    <t>Dr. Szarka Ödön Egy. Eü-i és Szoc. Int.</t>
  </si>
  <si>
    <t>Közfoglalkoztatás hatósági szerződés sz. 70602/26/00521</t>
  </si>
  <si>
    <t>TOP-5.1.1-15-CS1-2016-00003 pályázat</t>
  </si>
  <si>
    <t>Nyári diákmunka</t>
  </si>
  <si>
    <t>GINOP-5.1.1-15-2016-00001 pályázat</t>
  </si>
  <si>
    <t>Körös-toroki standfejlesztés</t>
  </si>
  <si>
    <t>Népi építészeti program keretében:</t>
  </si>
  <si>
    <t>Nyílt Nap a Csongrádi Művésztelepen</t>
  </si>
  <si>
    <t>Csongrádi Alkotóház 45. évi jubileumi programsorozata</t>
  </si>
  <si>
    <t xml:space="preserve">Dr. Szarka Ödön Egyesített Egészségügyi
és Szociális Intézmény </t>
  </si>
  <si>
    <t>Autómentes Napra /Mobilitás hét/</t>
  </si>
  <si>
    <t>Hagyományőrző Húsvétolásra</t>
  </si>
  <si>
    <t>2019-2023. összesen:</t>
  </si>
  <si>
    <t>Önkormány-zati önerő Ft</t>
  </si>
  <si>
    <t xml:space="preserve">2020. évben </t>
  </si>
  <si>
    <t xml:space="preserve">2021. évben </t>
  </si>
  <si>
    <t>Járdafelújítás Fő utca 38-40.</t>
  </si>
  <si>
    <t xml:space="preserve">Klímaberendezés </t>
  </si>
  <si>
    <t>mosogatógép, állvány, pohármosogató, tányérmosogató kosár Templom u.</t>
  </si>
  <si>
    <t>terv</t>
  </si>
  <si>
    <t>tény</t>
  </si>
  <si>
    <t>    - épület után</t>
  </si>
  <si>
    <t xml:space="preserve">    -  tartózkodás után</t>
  </si>
  <si>
    <t>Helyi adók összesen</t>
  </si>
  <si>
    <t xml:space="preserve">  
        -</t>
  </si>
  <si>
    <t>Átengedett adók összesen</t>
  </si>
  <si>
    <t>Helyi adók és átengedett össz.:</t>
  </si>
  <si>
    <t xml:space="preserve">Az önkormányzat iparűzési adó alapja </t>
  </si>
  <si>
    <t>42.766.349.400Ft</t>
  </si>
  <si>
    <t>44.710.800.175Ft</t>
  </si>
  <si>
    <t>52.541.044.514Ft</t>
  </si>
  <si>
    <t>53.457.065.777Ft</t>
  </si>
  <si>
    <t>59.438.542.599Ft</t>
  </si>
  <si>
    <t>Számított iparűzési adó előírás</t>
  </si>
  <si>
    <t xml:space="preserve">     855.326.988Ft</t>
  </si>
  <si>
    <t xml:space="preserve">     894.216.003Ft</t>
  </si>
  <si>
    <t xml:space="preserve">  1.050.820.890Ft</t>
  </si>
  <si>
    <t xml:space="preserve">  1.069.141.315Ft</t>
  </si>
  <si>
    <t xml:space="preserve">  1.188.770.852Ft</t>
  </si>
  <si>
    <t xml:space="preserve">Önkormányzat által adott kedvezmények </t>
  </si>
  <si>
    <t xml:space="preserve">      -20.000.000Ft</t>
  </si>
  <si>
    <t xml:space="preserve">      -25.000.000Ft</t>
  </si>
  <si>
    <t xml:space="preserve">      -30.000.000Ft</t>
  </si>
  <si>
    <t xml:space="preserve">      -35.000.000Ft</t>
  </si>
  <si>
    <t xml:space="preserve">      -38.770.852Ft</t>
  </si>
  <si>
    <t>Jogszabály által adott kedvezmények (KKV. számára 1 %)</t>
  </si>
  <si>
    <t xml:space="preserve">            ­</t>
  </si>
  <si>
    <t xml:space="preserve">    -125.480.515Ft</t>
  </si>
  <si>
    <t xml:space="preserve">   -100.000.000Ft</t>
  </si>
  <si>
    <t>Tervezett adóbevétel 100%-os teljesülés esetén</t>
  </si>
  <si>
    <t xml:space="preserve">     835.326.988Ft</t>
  </si>
  <si>
    <t xml:space="preserve">     869.216.003Ft</t>
  </si>
  <si>
    <t xml:space="preserve">     895.340.375Ft</t>
  </si>
  <si>
    <t xml:space="preserve">    934.141.315Ft</t>
  </si>
  <si>
    <t xml:space="preserve">  1.150.000.000Ft</t>
  </si>
  <si>
    <t xml:space="preserve">Önkormányzat iparűzési 
adóerő-képessége </t>
  </si>
  <si>
    <t xml:space="preserve"> 598.728.892Ft</t>
  </si>
  <si>
    <t>625.951.202Ft</t>
  </si>
  <si>
    <t>735.574.623Ft</t>
  </si>
  <si>
    <t>748.398.920Ft</t>
  </si>
  <si>
    <t>832.139.596Ft</t>
  </si>
  <si>
    <t xml:space="preserve"> 598.728.892Ft  </t>
  </si>
  <si>
    <t>=35.749Ft/fő</t>
  </si>
  <si>
    <t xml:space="preserve">625.951.202Ft  </t>
  </si>
  <si>
    <t>=37.629Ft/fő</t>
  </si>
  <si>
    <t xml:space="preserve">735.574.623Ft  </t>
  </si>
  <si>
    <t>= 44.551Ft/fő</t>
  </si>
  <si>
    <t xml:space="preserve">748.398.920Ft  </t>
  </si>
  <si>
    <t>= 45.866Ft/fő</t>
  </si>
  <si>
    <t xml:space="preserve">832.139.596Ft  </t>
  </si>
  <si>
    <t xml:space="preserve"> 16.749 fő</t>
  </si>
  <si>
    <t xml:space="preserve"> 16.635 fő</t>
  </si>
  <si>
    <t xml:space="preserve"> 16.511 fő</t>
  </si>
  <si>
    <t xml:space="preserve"> 16.317 fő</t>
  </si>
  <si>
    <t xml:space="preserve"> 16.163 fő</t>
  </si>
  <si>
    <t>Iparűzési adó beszámítás köz-ponti költségvetési támog.-ból 
önkormányzatot megillető részhez</t>
  </si>
  <si>
    <t xml:space="preserve">
201.004.155  Ft</t>
  </si>
  <si>
    <t xml:space="preserve">
206.641.389 Ft</t>
  </si>
  <si>
    <t>önkormányzatot megillető részhez
szolidaritási hozzájárulás fizetése                                              -                                                     -                                    163.584.691Ft</t>
  </si>
  <si>
    <t>164.031.228 Ft</t>
  </si>
  <si>
    <t>248.773.968Ft</t>
  </si>
  <si>
    <t>2023.01.26-tól Kókai Dezső helyett Hekkel Zoltán</t>
  </si>
  <si>
    <t xml:space="preserve">Dr. Fekete János, Tóth Irén </t>
  </si>
  <si>
    <t xml:space="preserve">Oktatási, Művelődési, Vallási- és Sport Bizottság </t>
  </si>
  <si>
    <r>
      <t xml:space="preserve">Csongrád Városi Önkormányzat                                                                           </t>
    </r>
    <r>
      <rPr>
        <sz val="12"/>
        <rFont val="Times New Roman"/>
        <family val="1"/>
        <charset val="238"/>
      </rPr>
      <t>11. melléklet</t>
    </r>
  </si>
  <si>
    <t>Murányi László, Dr. Kádár László Levente, Nagypál Sándor, Gyovai Zsolt, Hajdú László, Horváth János, Kókai Dezső</t>
  </si>
  <si>
    <t>Közúthálózat javítása, illegális hulladéklerakók felszámolása</t>
  </si>
  <si>
    <t>Önerő</t>
  </si>
  <si>
    <t xml:space="preserve">Helyi sajátosságok </t>
  </si>
  <si>
    <t>Helyi sajátottságok</t>
  </si>
  <si>
    <t>2023. terv</t>
  </si>
  <si>
    <t>135/2022. (VI.30.)</t>
  </si>
  <si>
    <t xml:space="preserve">Bokrosi Egészségház üzemeltetési jogának átadása a Városellátó Intézménytől a Dr. Szarka Ödön Egyesített Egészségügyi és Szociális Intézmény számára </t>
  </si>
  <si>
    <t>A Védőnői Szolgálat állami fenntartásba történő átadása</t>
  </si>
  <si>
    <t>Az ügyeleti feladatok ellátásának állami fenntartásba történő átadása</t>
  </si>
  <si>
    <t xml:space="preserve">Közmű Kft. által a Városi Gyógyfürdőben ellátott NEAK által finanszírozott gyógyászati tevékenység átadása a Dr. Szarka Ödön Egyesített Egészségügyi és Szociális Intézmény számára </t>
  </si>
  <si>
    <t>Ifjúsági Ház és Városi Sporttelep átadása működtetésre a Csongrádi Tiszapart SE számára</t>
  </si>
  <si>
    <t>A Piroskavárosi Kft. üzemeltetésében lévő Csongrád Szent Imre utca 19. sz. alatt lévő főzőkonyha átadása a Piroskavárosi Szociális és Gyermekjóléti Intézménynek</t>
  </si>
  <si>
    <t xml:space="preserve">A Csongrád-Csanyteleki Ivóvízminőség Javító Társulás jogutód nélküli megszüntetése </t>
  </si>
  <si>
    <t xml:space="preserve">A Csongrád, Muskátli u. 1. sz. alatt lévő Közösségi Ház üzemeletetési jogának átadása a Csongrádi Vendégváró Start Szociális Szövetkezettől a Csongrádi Közmű Kft. számára </t>
  </si>
  <si>
    <t>A víziközmű vagyon és az azzal járó feladatellátási kötelezettség átadása a Magyar Állam számára</t>
  </si>
  <si>
    <t>148/2022. (VII.28.)</t>
  </si>
  <si>
    <t>3/2023. (I.26.)</t>
  </si>
  <si>
    <t>154/2023. (VIII.31.)</t>
  </si>
  <si>
    <t xml:space="preserve">126/2022. (V.30.) </t>
  </si>
  <si>
    <t>2019. (adatok eFt-ban)</t>
  </si>
  <si>
    <t>2020. (adatok Ft-ban)</t>
  </si>
  <si>
    <t>2021. (adatok Ft-ban)</t>
  </si>
  <si>
    <t>2022. (adatok Ft-ban)</t>
  </si>
  <si>
    <t>2023.  (adatok Ft-ban)</t>
  </si>
  <si>
    <t>2024.  (adatok Ft-ban)</t>
  </si>
  <si>
    <t>2025.  (adatok Ft-ban)</t>
  </si>
  <si>
    <t xml:space="preserve">TOP-2.1.1-15-CS1-2016-00003 Barnamezős területek rehabilitációja Csongrádon </t>
  </si>
  <si>
    <t>TOP-5.3-1-16-CS1-2017-00007" A helyi identitás és kohézió erősítése Csongrádon"</t>
  </si>
  <si>
    <t>EFOP-1.5.3-16-2017-00001 "Tisza menti virágzás 2"</t>
  </si>
  <si>
    <t>EFOP-1.8.2-17-2017-00023 "EGÉSZ-ség - praxisközösség kialakítása Csongrád térségében"</t>
  </si>
  <si>
    <t>2018.  és megelőző évek 
(adatok eFt-ban)</t>
  </si>
  <si>
    <t xml:space="preserve">                                  EURÓPAI UNIÓS TÁMOGATÁSSAL MEGVALÓSULÓ PROGRAMOK, PROJEKTEK BEVÉTELEI, KIADÁSAI    (eredeti költségvetési adatok alapján)                                                                                                     6. melléklet </t>
  </si>
  <si>
    <t>Szervezeti változások        (2020-tól – 2023. 12. 31.)</t>
  </si>
  <si>
    <t>141/2023. (VIII.31.)</t>
  </si>
  <si>
    <t>53/2023. (III.30.)</t>
  </si>
  <si>
    <t>119/2023. (VI.22.)</t>
  </si>
  <si>
    <t>124/2023. (VI.22.)</t>
  </si>
  <si>
    <t>- ünnepi testületi ülés</t>
  </si>
  <si>
    <t>- közmeghallgatás</t>
  </si>
  <si>
    <t>- veszélyhelyzet miatti polgármesteri döntés</t>
  </si>
  <si>
    <t>Alszám</t>
  </si>
  <si>
    <t xml:space="preserve">       - Bíróság elutasította a keresetet</t>
  </si>
  <si>
    <t>Dajkák</t>
  </si>
  <si>
    <t>479</t>
  </si>
  <si>
    <t>466</t>
  </si>
  <si>
    <t>473</t>
  </si>
  <si>
    <t>490</t>
  </si>
  <si>
    <t>22</t>
  </si>
  <si>
    <t>21</t>
  </si>
  <si>
    <t>87,09</t>
  </si>
  <si>
    <t>88,76</t>
  </si>
  <si>
    <t>90,09</t>
  </si>
  <si>
    <t>89,09</t>
  </si>
  <si>
    <t>21,77</t>
  </si>
  <si>
    <t>22,19</t>
  </si>
  <si>
    <t>22,52</t>
  </si>
  <si>
    <t>22,27</t>
  </si>
  <si>
    <t xml:space="preserve">Lakónépesség január 01-jén  </t>
  </si>
  <si>
    <t xml:space="preserve">                        3. melléklet</t>
  </si>
  <si>
    <t>Állampolgári eskütétel</t>
  </si>
  <si>
    <t>RGY-hoz kapcsolódó települési támogatás</t>
  </si>
  <si>
    <t>Veszélyhelyzet miatti támogatás</t>
  </si>
  <si>
    <t xml:space="preserve">Agyhártyagyulladás elleni védőoltás </t>
  </si>
  <si>
    <t>Bárányhimlő elleni oltás</t>
  </si>
  <si>
    <t>Települési tám. Időskorúak tám.</t>
  </si>
  <si>
    <t>Települési tám.-Bölcsődés étk. Erzsébet tábor</t>
  </si>
  <si>
    <t>TOP PLUSZ-1.3.1-21-CS1-2022-00003 Fenntartható városfejlesztési stratégiák támogatása</t>
  </si>
  <si>
    <t>Bejegyzett élettársi kapcsolat</t>
  </si>
  <si>
    <t>Csongrádi lakóhelyű elhunytak száma</t>
  </si>
  <si>
    <t xml:space="preserve">Csongrádi állandó lakóhellyel rendelkező szülők született gyermekeinek száma </t>
  </si>
  <si>
    <t>Adatok Ft-ban, Ft-ban</t>
  </si>
  <si>
    <t xml:space="preserve">Egyéb technikai jellegű kiadás </t>
  </si>
  <si>
    <t xml:space="preserve">Beíratott gyerekek </t>
  </si>
  <si>
    <t xml:space="preserve">Férőhely kihasználtság </t>
  </si>
  <si>
    <t xml:space="preserve">Egy csoportra jutó gyermek </t>
  </si>
  <si>
    <t xml:space="preserve">Egy gondozónőre jutó gyermek </t>
  </si>
  <si>
    <t xml:space="preserve">EGÉSZSÉGÜGYI - SZOCIÁLIS ELLÁTÁS </t>
  </si>
  <si>
    <t>Beíratott gyerekek</t>
  </si>
  <si>
    <t>550</t>
  </si>
  <si>
    <t>525</t>
  </si>
  <si>
    <t>Fejlesztési hitelkeret / hiány</t>
  </si>
  <si>
    <t>Tényleges hitelfelvétel /fejlesztési/</t>
  </si>
  <si>
    <t xml:space="preserve">Zárótőke dec. 31-én (fejlesztési) </t>
  </si>
  <si>
    <t>Fejlesztési hiteltörlesztés</t>
  </si>
  <si>
    <t xml:space="preserve">Önk. kezességvállalás (XII.31.) </t>
  </si>
  <si>
    <t>- Csoterm Kft. (termálkút felújítás)</t>
  </si>
  <si>
    <t xml:space="preserve">- Közmű Szolg. Kft. (fürdő felújítás) </t>
  </si>
  <si>
    <t>4.3.5 Önkormányzat adóerőképessége 2019-2023. évben és a szolidaritási hozzájárulás összege</t>
  </si>
  <si>
    <t>Szervezeti változások (2019-2023)</t>
  </si>
  <si>
    <t>Vállalkozások, üzletek száma  (2019-2023)</t>
  </si>
  <si>
    <t>Ellátottsági adatok  (2019-2023)</t>
  </si>
  <si>
    <t>Kimutatás az önkormányzat bevételeinek és kiadásainak alakulásáról  (2019-2023)</t>
  </si>
  <si>
    <t xml:space="preserve">Szociálpolitikai célú kiadások (települési támogatások) 2019-2023. évben </t>
  </si>
  <si>
    <t>4.3.5. Adóerőképesség  (2019-2023)</t>
  </si>
  <si>
    <t>Mérleg adatok  (2019-2023)</t>
  </si>
  <si>
    <t>Európai Uniós támogatással megvalósuló programok, projektek, bev., kiad.  (2018-2025)</t>
  </si>
  <si>
    <t>Hitelállomány részletezése  (2019-2023)</t>
  </si>
  <si>
    <t>Intézményi dolgozói létszám alakulása (2019. és 2023. években)</t>
  </si>
  <si>
    <t>Kistérségi Start-munka Mintaprogram  (2019-2023)</t>
  </si>
  <si>
    <t>Polgármesteri Hivatal hatósági munkája, ügyintézés adatai  (2019-2023)</t>
  </si>
  <si>
    <t>Statisztika a Képviselő-testület üléseiről  (2019-2023. I. félév)</t>
  </si>
  <si>
    <t>A Képviselő-testület és bizottságok tagjai (2019-2023)</t>
  </si>
  <si>
    <t>Az önkormányzat költségvetési intézményeinél és gazdasági társaságainál végzett vizsgálatok alakulása (belső ellenőrzés) (2019-2023)</t>
  </si>
  <si>
    <t>bevallásra felhívás küldése</t>
  </si>
  <si>
    <t xml:space="preserve">Iparűzési adóbevallás feldolgozása, </t>
  </si>
  <si>
    <t xml:space="preserve">Egyéb  (túlfizetés visszautalása,
 fizetési felhívások kiadása, stb.) </t>
  </si>
  <si>
    <t xml:space="preserve">Egyéb (adóigazolások kiadása)
 </t>
  </si>
  <si>
    <t>Megjegyzés: 2021. évtől a gépjárműadó ügyintézést a NAV vette át.</t>
  </si>
  <si>
    <t>Megjegyzés: 2020. évben a Covid veszélyhelyzet miatt nem lehetett végrehajtást foganatosítani.</t>
  </si>
  <si>
    <t>Megjegyzés: A feldolgozott tételek száma 2021. évtől a gépjárműadó NAV-hoz kerülése miatt csökkent.</t>
  </si>
  <si>
    <t>(rendeletek alapján)</t>
  </si>
  <si>
    <t>Jogcím</t>
  </si>
  <si>
    <t>kommunális beruházások, vagy ilyen célú befizetések, 
70 éven felüliek</t>
  </si>
  <si>
    <t>egyedi méltányosság</t>
  </si>
  <si>
    <t>3 vagy több gyermek nevelése</t>
  </si>
  <si>
    <t>2 millió Ft adóalap alatti mentesség</t>
  </si>
  <si>
    <t>háziorvosok mentessége</t>
  </si>
  <si>
    <t xml:space="preserve">Csongrádi Információs Központ Csemegi Károly Könyvtár és Tari László Múzeum szétválása </t>
  </si>
  <si>
    <t>181/2023. (X.26.)</t>
  </si>
  <si>
    <t xml:space="preserve">2024. </t>
  </si>
  <si>
    <t>Önk. ált. 
Alkal-mazott</t>
  </si>
  <si>
    <t xml:space="preserve">   Külterület, alsóváros </t>
  </si>
  <si>
    <t xml:space="preserve">    Garázs</t>
  </si>
  <si>
    <t>Telekadó - vállalkozások</t>
  </si>
  <si>
    <t xml:space="preserve">   - magánszemélyek 3000 m2 felett</t>
  </si>
  <si>
    <t xml:space="preserve">    Zártkert 25 m2 felett</t>
  </si>
  <si>
    <t xml:space="preserve">                                          Adatok fő/vállalkozó</t>
  </si>
  <si>
    <t>4.3.1. Adózók számának összetétele 2019-2023. évben</t>
  </si>
  <si>
    <t>4.3.3. Adóvégrehajtásra vonatkozó adatok 2019-2023. években</t>
  </si>
  <si>
    <t>4.3.4. Adók könyvelési adatai 2019-2023. évben</t>
  </si>
  <si>
    <t>2023-tól Telekadó</t>
  </si>
  <si>
    <t xml:space="preserve">2023.
december 31. </t>
  </si>
  <si>
    <t xml:space="preserve">Városgazdasági, Ügyrendi- és 
Összeférhetetlenségi Bizottság </t>
  </si>
  <si>
    <r>
      <t xml:space="preserve">Kommunális adó 
</t>
    </r>
    <r>
      <rPr>
        <i/>
        <sz val="12"/>
        <color rgb="FF000000"/>
        <rFont val="Times New Roman"/>
        <family val="1"/>
        <charset val="238"/>
      </rPr>
      <t>2023-ban mértékváltó nyitó: 677 db</t>
    </r>
  </si>
  <si>
    <r>
      <t xml:space="preserve">Építményadó 
</t>
    </r>
    <r>
      <rPr>
        <i/>
        <sz val="12"/>
        <color rgb="FF000000"/>
        <rFont val="Times New Roman"/>
        <family val="1"/>
        <charset val="238"/>
      </rPr>
      <t>2020-ban mértékváltó nyitó: 323 db</t>
    </r>
  </si>
  <si>
    <t>+</t>
  </si>
  <si>
    <t xml:space="preserve">   Szabályszerűségi ellenőrzés</t>
  </si>
  <si>
    <t>Piroskavárosi Szoc., Család- és Gyermekjóléti Intézmény</t>
  </si>
  <si>
    <t xml:space="preserve">   Pénzügyi ellenőrzés</t>
  </si>
  <si>
    <t xml:space="preserve">   Teljesítmény ellenőrzés</t>
  </si>
  <si>
    <t>Közmű Kft.</t>
  </si>
  <si>
    <t xml:space="preserve">   Rendszer ellenőrzés</t>
  </si>
  <si>
    <t>+++</t>
  </si>
  <si>
    <t>++</t>
  </si>
  <si>
    <t>++++</t>
  </si>
  <si>
    <t>Könyvtár és Információs Központ</t>
  </si>
  <si>
    <t>Művelődési Központ és Város Galéria</t>
  </si>
  <si>
    <t>Dr. Szarka Ö. Egy. Eü. Int.</t>
  </si>
  <si>
    <t>Intézmény / ellenőrzés típusa</t>
  </si>
  <si>
    <t>végzett belső ellenőrzések</t>
  </si>
  <si>
    <t xml:space="preserve">    Az Önkormányzat költségvetési intézményeinél, gazdasági társaságainál </t>
  </si>
  <si>
    <t>12.  melléklet</t>
  </si>
  <si>
    <t>2019.01.01 - 2023.</t>
  </si>
  <si>
    <t>509</t>
  </si>
  <si>
    <t>44</t>
  </si>
  <si>
    <t>94,54</t>
  </si>
  <si>
    <t>23,13</t>
  </si>
  <si>
    <t>10,64</t>
  </si>
  <si>
    <t>10,59</t>
  </si>
  <si>
    <t>11</t>
  </si>
  <si>
    <t>10,88</t>
  </si>
  <si>
    <t>11,56</t>
  </si>
  <si>
    <t>45</t>
  </si>
  <si>
    <t>43</t>
  </si>
  <si>
    <t>16</t>
  </si>
  <si>
    <t>15</t>
  </si>
  <si>
    <t xml:space="preserve">Járóbeteg szakellátás </t>
  </si>
  <si>
    <t>30</t>
  </si>
  <si>
    <t>28</t>
  </si>
  <si>
    <t>29</t>
  </si>
  <si>
    <t>32</t>
  </si>
  <si>
    <t>31</t>
  </si>
  <si>
    <t>100</t>
  </si>
  <si>
    <t>93,3</t>
  </si>
  <si>
    <t>96,7</t>
  </si>
  <si>
    <t>106,7</t>
  </si>
  <si>
    <t>103,3</t>
  </si>
  <si>
    <t xml:space="preserve"> 29</t>
  </si>
  <si>
    <t>103,4</t>
  </si>
  <si>
    <t>90</t>
  </si>
  <si>
    <t>Dr. Törőcsik Attila /2024.02.29-ig/</t>
  </si>
  <si>
    <t>Vig Zoltán /2024.03.14-től/</t>
  </si>
  <si>
    <t>Bartókné Vincze Zsuzsanna, Dr. Törőcsik Attila /2024.02.29-ig/, Almási Mariann, Rostáné Hajdú Erzsébet, Laczkó Zsolt, Vig Zoltán /2024.03.21-től/</t>
  </si>
  <si>
    <t>13.  melléklet</t>
  </si>
  <si>
    <t>adatok db, Ft</t>
  </si>
  <si>
    <t>L a k á s ü g y</t>
  </si>
  <si>
    <t>Jegyzői igazolás kiadása</t>
  </si>
  <si>
    <t>Támogatásban részesülő családok száma:</t>
  </si>
  <si>
    <t xml:space="preserve">       - építéshez</t>
  </si>
  <si>
    <t xml:space="preserve">       - vásárláshoz</t>
  </si>
  <si>
    <t>Kiosztott támogatás összege eFt</t>
  </si>
  <si>
    <t>Kiosztott kamatmentes kölcsön összege eFt</t>
  </si>
  <si>
    <t>Városközpontban régi épület bontásáért kiosztott támogatási összeg</t>
  </si>
  <si>
    <t>Jelzálogjog átvitel másik lakásra</t>
  </si>
  <si>
    <t>Önkormányzati tulajdonú szociális bérlakások száma</t>
  </si>
  <si>
    <t>összkomfort</t>
  </si>
  <si>
    <t>komfort</t>
  </si>
  <si>
    <t>félkomfort</t>
  </si>
  <si>
    <t>komfort nélküli</t>
  </si>
  <si>
    <t>Önkormányzati tulajdonú szociális bérlakások pénzügyi adatai</t>
  </si>
  <si>
    <t xml:space="preserve">Lakás karbantartásra, üzemeltetésre ford. összeg
</t>
  </si>
  <si>
    <t>Felújításra fordított összeg</t>
  </si>
  <si>
    <r>
      <rPr>
        <u/>
        <sz val="12"/>
        <rFont val="Times New Roman"/>
        <family val="1"/>
        <charset val="238"/>
      </rPr>
      <t>Megjegyzés:</t>
    </r>
    <r>
      <rPr>
        <sz val="12"/>
        <rFont val="Times New Roman"/>
        <family val="1"/>
        <charset val="238"/>
      </rPr>
      <t xml:space="preserve"> 2021. évben 1 lakás közérdekű lakássá lett átminősítve.</t>
    </r>
  </si>
  <si>
    <t>2022. évben 3 önkormányzati tulajdonú szociális bérlakás költségelvű bérlakássá lett minősítve.</t>
  </si>
  <si>
    <t>Gyermekétkeztetési feldat</t>
  </si>
  <si>
    <t xml:space="preserve">Települési önkormányzatok szociális gyermekjóléti feladatok támogatása </t>
  </si>
  <si>
    <t>Fők.  szla</t>
  </si>
  <si>
    <t>Igénybe vétel idő-pontja</t>
  </si>
  <si>
    <t xml:space="preserve">Igénybe vett hitel összege </t>
  </si>
  <si>
    <t>2020.01.31 Záró (tőke)</t>
  </si>
  <si>
    <t>Évek</t>
  </si>
  <si>
    <t>2027.  és ezt követő időszak</t>
  </si>
  <si>
    <t>2018. évi hitelszerződés</t>
  </si>
  <si>
    <t xml:space="preserve">Több célú fejlesztési hitel </t>
  </si>
  <si>
    <t>2018-2019</t>
  </si>
  <si>
    <t>kamat</t>
  </si>
  <si>
    <t>2019. évi hitelszerződés</t>
  </si>
  <si>
    <t>TisaWater HUSBR Kishajókikötő pályázat önrész</t>
  </si>
  <si>
    <t>Templom utcai óvoda felújítása</t>
  </si>
  <si>
    <t>Bokrosi Műv. Ház felújítása önrész</t>
  </si>
  <si>
    <t>2019-2020</t>
  </si>
  <si>
    <t>Sághy Konyha felújítása kiegészítő munkák</t>
  </si>
  <si>
    <t>Mindösszesen</t>
  </si>
  <si>
    <t>Mindösszesen (tőke)</t>
  </si>
  <si>
    <t>Mindösszesen (kamat)</t>
  </si>
  <si>
    <t>Önkormányzati által nyújtott kezességgel felvett hitelek lejárata</t>
  </si>
  <si>
    <t>adatok Ft-ban</t>
  </si>
  <si>
    <t>Hitelfel-vétel időpontja</t>
  </si>
  <si>
    <r>
      <t xml:space="preserve">2020.01.31-én fennálló </t>
    </r>
    <r>
      <rPr>
        <b/>
        <sz val="7.5"/>
        <rFont val="Times New Roman"/>
        <family val="1"/>
        <charset val="238"/>
      </rPr>
      <t>hitelállomány</t>
    </r>
  </si>
  <si>
    <t>2027. és ezt követő időszak</t>
  </si>
  <si>
    <t xml:space="preserve">Beruhási hitel Csoterm Kft (termálkút felújítás) </t>
  </si>
  <si>
    <t xml:space="preserve">Csongrádi Közmű Szolgáltató Kft. Beruházási hitel (fürdő felújítás </t>
  </si>
  <si>
    <t>Barna mezős területek rehab. 
Kiegészítő forrás</t>
  </si>
  <si>
    <t>2022. évi fejlesztési hitelkeret K&amp;H Bank, komm. gépek és energetika</t>
  </si>
  <si>
    <t>2022-2023</t>
  </si>
  <si>
    <t>Önkormányzat által nyújtott kezességgel felvett hitelek lejárata</t>
  </si>
  <si>
    <r>
      <t xml:space="preserve">2023.12.31-én fennálló </t>
    </r>
    <r>
      <rPr>
        <b/>
        <sz val="7.5"/>
        <rFont val="Times New Roman"/>
        <family val="1"/>
        <charset val="238"/>
      </rPr>
      <t>hitelállomány</t>
    </r>
  </si>
  <si>
    <t xml:space="preserve">Beruházási hitel Csoterm Kft. (termálkút felújítás) </t>
  </si>
  <si>
    <t>Ék u. 1. épület felújítása</t>
  </si>
  <si>
    <t>Ék u. 18. sz. alatti épület felújítása</t>
  </si>
  <si>
    <t>Gyökér u. 18. sz. alatti épület felújítása</t>
  </si>
  <si>
    <t>Öregvár u. 47. sz. alatti épület felújítása</t>
  </si>
  <si>
    <t>Öregvár u. 51. sz. alatti épület felújítása</t>
  </si>
  <si>
    <t>Öregvár u. 52. sz. alatti épület felújítása</t>
  </si>
  <si>
    <t>Öregvár u. 53. sz. alatti épület felújítása</t>
  </si>
  <si>
    <t>Öregvár u. 55. sz. alatti épület felújítása</t>
  </si>
  <si>
    <t>Öregvár u. 56. sz. alatti épület felújítása</t>
  </si>
  <si>
    <t>Öregvár u. 58. sz. alatti épület felújítása</t>
  </si>
  <si>
    <t>Öregvár u. 60. sz. alatti épület felújítása</t>
  </si>
  <si>
    <t>Támogatás
(igényelt)</t>
  </si>
  <si>
    <t>TOP_PLUSZ-1.1.1-21-CS1-2024-00015
Ipari park fejlesztése 2.</t>
  </si>
  <si>
    <t>TOP_PLUSZ-1.2.1-21-CS1-2024-00049
KözPONT városfejlesztés</t>
  </si>
  <si>
    <t>TOP_PLUSZ-1.2.3-21-CS1-2024-00032
KözPONT belterületi utak felújítása</t>
  </si>
  <si>
    <t>TOP_PLUSZ-1.2.1-21-CS1-2024-00050
Belterületi csapadékvíz elvezető hálózat fejlesztése Csongrádon</t>
  </si>
  <si>
    <t>TOP_PLUSZ-2.1.1-21-CS1-2024-00027
GEO-LÉT - a Csongrádi Gyógyfürdő és Uszoda energetikai korszerűsítése</t>
  </si>
  <si>
    <t>TOP_PLUSZ-2.1.1-21-CS1-2024-00028
Könyvtár épület energetikai felújítása</t>
  </si>
  <si>
    <t xml:space="preserve">TOP_PLUSZ-3.1.3-23-CS1-2024-00025
“Összekötő” – helyi human fejlesztések Csongrádon </t>
  </si>
  <si>
    <t>TOP_PLUSZ-3.3.1-21-CS1-2024-00013
Kalandvár! - óvodai fejlesztések Csongrádon!</t>
  </si>
  <si>
    <t>TOP_PLUSZ-3.3.2-21-CS1-2024-00013
Szentháromság téri orvosi rendelő felújítása Csongrádon</t>
  </si>
  <si>
    <t>TOP_PLUSZ-6.1.4-23-CS1-2024-00001
EuroVelo11 nemzetközi kerékpárút-hálózat aktív turisztikai fejlesztése Csongrád-Csanád vármegyében</t>
  </si>
  <si>
    <t>TOP_PLUSZ-6.1.4-23-CS1-2024-00002
Az Alsó-Tisza és a Maros aktív vízi turizmusának fejlesztése</t>
  </si>
  <si>
    <t xml:space="preserve">TOP-5.1.2-15-CS1-2016-000003 "Foglalkoztatási együttműködések kialakítása Csongrád megye északi részén </t>
  </si>
  <si>
    <t>Sulizsák program</t>
  </si>
  <si>
    <t>TESCO pályázat Bercsényi</t>
  </si>
  <si>
    <t>Emberi Erőforrás Minisztériuma NKA 208113/00004 Kárpád-Medencei konferencia</t>
  </si>
  <si>
    <t>Nemzeti Kulturális Alap Nemzetközi kapcsolatok (Óbecse)</t>
  </si>
  <si>
    <t>Emberi Erőforrás Minisztériuma NKA 650131/00035 A fekete vár világa állandó kiállítás GÉNIUSZ</t>
  </si>
  <si>
    <t>CSSP-Tárgyalkotó-2023-0114</t>
  </si>
  <si>
    <t>CSSP-Megyei-2023-0021</t>
  </si>
  <si>
    <t>CSSP-Néptánc-2023-0266</t>
  </si>
  <si>
    <t>TOP Majális záró elszámolás</t>
  </si>
  <si>
    <t>TOP Adventől-Adventig záró elszámolás</t>
  </si>
  <si>
    <t>XXII. Nemzetközi Bronz Szimpózium megrendezése</t>
  </si>
  <si>
    <t>Technológiai eszközfejlesztés</t>
  </si>
  <si>
    <t>Erzsébet a Kárpát-medencei Gyermeekért Alapítvány</t>
  </si>
  <si>
    <t>OKFŐ/71062-3/2022  Egészségfejlesztési Irodák működésére</t>
  </si>
  <si>
    <t>OKFŐ/56666-2/2023  Egészségfejlesztési Irodák működésére</t>
  </si>
  <si>
    <t>CS-01M/01/004849-3/2023. Nyári diákmunkára</t>
  </si>
  <si>
    <t>TOP-PLUSZ-1.3.1-21-CS1-2022-00003 pályázat</t>
  </si>
  <si>
    <t>2023.  évben</t>
  </si>
  <si>
    <t>2023. évben</t>
  </si>
  <si>
    <t>Klímaberendezés 6 db</t>
  </si>
  <si>
    <t xml:space="preserve">                      2019-2023. években összesen:</t>
  </si>
  <si>
    <t>Hangszóró</t>
  </si>
  <si>
    <t>Badella</t>
  </si>
  <si>
    <t>Konzervnyitó</t>
  </si>
  <si>
    <t>Rozsdamentes edények</t>
  </si>
  <si>
    <t>Mosogatószer adagoló</t>
  </si>
  <si>
    <t xml:space="preserve">Klímák </t>
  </si>
  <si>
    <t>Asztali telefon</t>
  </si>
  <si>
    <t>Asztali számítógép</t>
  </si>
  <si>
    <t>Temető ravatalozó felújítása 2023. (nem aktivált)</t>
  </si>
  <si>
    <t>Bercsényi energetikai felújítás 2023. (nem aktivált)</t>
  </si>
  <si>
    <t>Bercsényi energetikai felújítás 2022. (nem került aktiválásra)</t>
  </si>
  <si>
    <t>Bercsényi energetikai felújítás aktivált: hűtő-fűtő klímák</t>
  </si>
  <si>
    <t>Felújítások összesen:</t>
  </si>
  <si>
    <t>Mászóháló</t>
  </si>
  <si>
    <t>Rámpakötél</t>
  </si>
  <si>
    <t>Klímák</t>
  </si>
  <si>
    <t>Vízmelegítő</t>
  </si>
  <si>
    <t>Hosszabbító</t>
  </si>
  <si>
    <t>Szőnyegtisztítógép</t>
  </si>
  <si>
    <t>Óvodai fektető</t>
  </si>
  <si>
    <t>Postaláda</t>
  </si>
  <si>
    <t>Kábeldob</t>
  </si>
  <si>
    <t>Laptop</t>
  </si>
  <si>
    <t>Akkus fúró</t>
  </si>
  <si>
    <t>Gőzállomás</t>
  </si>
  <si>
    <t>Létra</t>
  </si>
  <si>
    <t>Takarítógép</t>
  </si>
  <si>
    <t>Takarító kocsi</t>
  </si>
  <si>
    <t>Szekrények</t>
  </si>
  <si>
    <t>Asztalok</t>
  </si>
  <si>
    <t>Not hp</t>
  </si>
  <si>
    <t>Asztal, szék</t>
  </si>
  <si>
    <t>Székek</t>
  </si>
  <si>
    <t>Forgószék</t>
  </si>
  <si>
    <t>Futóbicikli</t>
  </si>
  <si>
    <t>Kerti kocsi</t>
  </si>
  <si>
    <t>Hűtő</t>
  </si>
  <si>
    <t>Szappanadagoló</t>
  </si>
  <si>
    <t>Esővíztároló</t>
  </si>
  <si>
    <t>Fektető, székek</t>
  </si>
  <si>
    <t>Vérnyomásmérő</t>
  </si>
  <si>
    <t>Kärher mop</t>
  </si>
  <si>
    <t>Tricikli</t>
  </si>
  <si>
    <t>Hangszórók</t>
  </si>
  <si>
    <t>Bútor garnitúra</t>
  </si>
  <si>
    <t>Szőnyeg</t>
  </si>
  <si>
    <t>Asztalok, székek</t>
  </si>
  <si>
    <t>Szőnyegtisztító</t>
  </si>
  <si>
    <t>Gáztűzhely</t>
  </si>
  <si>
    <t>Kerti házikó</t>
  </si>
  <si>
    <t>Ivókút</t>
  </si>
  <si>
    <t>Eséscsillapító</t>
  </si>
  <si>
    <t>Libikóka</t>
  </si>
  <si>
    <t xml:space="preserve">Fűtés korszerűsítés Templom u. </t>
  </si>
  <si>
    <t>Napvitorla</t>
  </si>
  <si>
    <t>Csillár</t>
  </si>
  <si>
    <t>Párátlanító</t>
  </si>
  <si>
    <t>Kabáttartó</t>
  </si>
  <si>
    <t>Könyvespolc</t>
  </si>
  <si>
    <t>Asztal</t>
  </si>
  <si>
    <t>Múzeum oromfal felújítás</t>
  </si>
  <si>
    <t>Viselet</t>
  </si>
  <si>
    <t>JBL partybox</t>
  </si>
  <si>
    <t>Tv</t>
  </si>
  <si>
    <t>Poroltó készülék</t>
  </si>
  <si>
    <t>Ssd</t>
  </si>
  <si>
    <t>Szivárgó építés Ék u. 18</t>
  </si>
  <si>
    <t>Szolgálati lakás tető javítás</t>
  </si>
  <si>
    <t>Homlokzat javítás</t>
  </si>
  <si>
    <t>Energetika ajtó, ablak csere</t>
  </si>
  <si>
    <t xml:space="preserve">Kaputelefon szett </t>
  </si>
  <si>
    <t xml:space="preserve">Lézernyomtató </t>
  </si>
  <si>
    <t>Elöltöltős mosógép</t>
  </si>
  <si>
    <t>Szűrőaudiométer</t>
  </si>
  <si>
    <t>Épület felújítás Vasút u. 92. (födém és homlokzat szigetelés)</t>
  </si>
  <si>
    <t>Fűtés korszerűsítés, villanybojler csere, gazd. épület tetőfelúj.)</t>
  </si>
  <si>
    <t>Terasz felújítás Templom u. bölcsőde</t>
  </si>
  <si>
    <t>Udvar felújítás Templom u. bölcsőde</t>
  </si>
  <si>
    <t>Konvektorok</t>
  </si>
  <si>
    <t>Mídea klíma 3,5 kW</t>
  </si>
  <si>
    <t>Konyhai szeletelőgép</t>
  </si>
  <si>
    <t>Bútorok, szőnyegek, párnák</t>
  </si>
  <si>
    <t>Iróasztal 2 db</t>
  </si>
  <si>
    <t>Split Klíma 3,5 KW</t>
  </si>
  <si>
    <t>STIHL FS56 motoros fűkasza</t>
  </si>
  <si>
    <t>SWR MS Macrium server edition</t>
  </si>
  <si>
    <t>Gree klíma</t>
  </si>
  <si>
    <t>Not Acer A515-56G-59RB tárgyaló</t>
  </si>
  <si>
    <t xml:space="preserve">Monitor </t>
  </si>
  <si>
    <t>Településrendezési eszközök elkészítése</t>
  </si>
  <si>
    <t>Ipari Park területén 20 kV-os légvezeték kiváltása</t>
  </si>
  <si>
    <t>Rév I. utca burkolat felújítás</t>
  </si>
  <si>
    <t>Fő utca 17-21. sz. ingatlan előtt várakozóhely kialakítása</t>
  </si>
  <si>
    <t xml:space="preserve">Templom u. óvoda fém kapu </t>
  </si>
  <si>
    <t>Sport u. gyalogút, sétány kialakítása</t>
  </si>
  <si>
    <t xml:space="preserve">2 db tűzcsap telepítése Csongrád Kis-Tisza u. 4924 hrsz </t>
  </si>
  <si>
    <t>Körös-torok gyermektábor épület kerékpáros pihenő,kölcsönző</t>
  </si>
  <si>
    <t>Kézilabda munkacsarnok szennyvízbekötés - szennyvízhálózat</t>
  </si>
  <si>
    <t>Kézilabda Munkacsarnok ivóvízbekötés - ivóvízhálózat</t>
  </si>
  <si>
    <t>0505/125 hrsz MARS Mo. Kft. kamionparkoló</t>
  </si>
  <si>
    <t>Csongrádi óvodák fejlesztéséhez kapcs.környezetrend.tervek</t>
  </si>
  <si>
    <t>Csongrád-Bokros-bokros park zöldfelületi terv</t>
  </si>
  <si>
    <t>Körös-toroki üdülőter. szabadtereinek, váll. udvar terv</t>
  </si>
  <si>
    <t xml:space="preserve">Kétágú utca csapadékvíz elvezető </t>
  </si>
  <si>
    <t>Ipari Park víz- és szennyvíz hálózat bővítés</t>
  </si>
  <si>
    <t>Templom u. 4-8. bölcsőde, óvoda termálközmű hálózat bővítésének terve</t>
  </si>
  <si>
    <t>Kézilabdacsarnok oltóvíz-intenzitás bizt. tűzvéd. eng.</t>
  </si>
  <si>
    <t>Rév István u. 1. 1642/7 hrsz.ingatlant érintő bekötő út kialak.</t>
  </si>
  <si>
    <t>Attila u. körforg. átalak. kiviteli tervdok</t>
  </si>
  <si>
    <t xml:space="preserve">ASUS VivoBook S15 OLED S513EA-L 13146 </t>
  </si>
  <si>
    <t>Midea klímaber. MGP2X-12-SP Xtreme Save Pro</t>
  </si>
  <si>
    <t>Candy FIDC N502 beépíthető sütő 2 db</t>
  </si>
  <si>
    <t>Futballpálya felújítás támogatás</t>
  </si>
  <si>
    <t>Jókai M. utca 3/1. önk.lakás felújítás</t>
  </si>
  <si>
    <t>Központi városrész rehab. Közvilágítási kivit.terv</t>
  </si>
  <si>
    <t>Faragó kripta felújítás pótmunka</t>
  </si>
  <si>
    <t>PH irattár felújítás</t>
  </si>
  <si>
    <t>Fő utca 3. ereszcsatorna csere, tető felújítás</t>
  </si>
  <si>
    <t>Orgona u. 16. 4/11. fürdőszoba felújítás</t>
  </si>
  <si>
    <t>PH udvari épület faljavítás, NAV irodahelyiség előtető készítés</t>
  </si>
  <si>
    <t>Könyvtár energetikai korszerűsítés tervdok.</t>
  </si>
  <si>
    <t>Könyvtár műanyag nyílászárócsere belső udvar felől</t>
  </si>
  <si>
    <t>PH kazánház gépészeti terv</t>
  </si>
  <si>
    <t>Templom u. óvoda nagykapu bejáró betonozás</t>
  </si>
  <si>
    <t xml:space="preserve">Attila u. - Móra Ferenc u. körforgalmi csomópont átalakítás </t>
  </si>
  <si>
    <t>Iskola u. 2. műanyag nyílászárók cseréje</t>
  </si>
  <si>
    <t>Galéria bejárati nyílászáró csere műa.</t>
  </si>
  <si>
    <t>Művelődési Központ udvar megújítás tervdok.</t>
  </si>
  <si>
    <t>Művelődési Kp. szabadterek funkcióbővítő átalak.környezetrend.tervdok.</t>
  </si>
  <si>
    <t>Művelődési Központ bemutató tér belsőépítészeti tervei</t>
  </si>
  <si>
    <t>Ék u. 18. műemlék statikai megerősítése</t>
  </si>
  <si>
    <t>Belterületi utak kátyúzási munkái</t>
  </si>
  <si>
    <t>Belterületi járdák felújít.kivitelzési munkák</t>
  </si>
  <si>
    <t>Borovi fenyőgerenda belvárosi házak lámpaoszlopaihoz</t>
  </si>
  <si>
    <t>Csongrád közig.területét érintő közvilágítási  rendsz. korszer. terv</t>
  </si>
  <si>
    <t>Sportcsarnok tisztasági festése (Sághy M.)</t>
  </si>
  <si>
    <t>HMKE napelemes rendszer kiviteli terv készítése</t>
  </si>
  <si>
    <t xml:space="preserve">Körös-torok gyermektábor épület kerékpáros pihenő, kölcsönző </t>
  </si>
  <si>
    <t>Szabadstrand kiszolgáló épület építési tervdok.</t>
  </si>
  <si>
    <t>Templom u. óvoda radiátorcsere gépészeti tervek elkész.</t>
  </si>
  <si>
    <t>Bökényi óvoda radiátorcsere gépészeti tervek elkész.</t>
  </si>
  <si>
    <t>Szentesi út, Hunyadi tér, Szentháromság tér, Fő u., Dob.u., Kereszt u.</t>
  </si>
  <si>
    <t>Építészeti terv a műemlék halászházak megerősítéséhez</t>
  </si>
  <si>
    <t>Könyvtár udavarának geodéziai felmérése</t>
  </si>
  <si>
    <t>Padlásfödém szigetelő Ursa DF39 üveggyapot 10/5 cm</t>
  </si>
  <si>
    <t>Fő u. 26. hátsó tetőrész tetőfedés, kieg. munkák</t>
  </si>
  <si>
    <t>Öregvár u. 54. épület felúj. terv</t>
  </si>
  <si>
    <t>Öregvár u. 45. épület felúj. terv</t>
  </si>
  <si>
    <t xml:space="preserve">Öregvár u. 57/A.ép.felúj. terv. </t>
  </si>
  <si>
    <t>Havaria építési rekonsrukció</t>
  </si>
  <si>
    <t>Csongrád, Zöldkert u. 2. 3/2. lakás felújítás</t>
  </si>
  <si>
    <t>Fejlesztési hitel tőke törlesztés</t>
  </si>
  <si>
    <t>Első lakáshoz jutás kölcsön, támogatás</t>
  </si>
  <si>
    <t>Önk. lakásban lakók felújításai</t>
  </si>
  <si>
    <t>Adóterhek alakulása (2019-2024)</t>
  </si>
  <si>
    <t>4.3.1. Adózók száma és összetétele  (2019-2023)</t>
  </si>
  <si>
    <t>4.3.2. Helyi adó ügyintézés iratai  (2019-2023)</t>
  </si>
  <si>
    <t>4.3.3.Adóvégrehajtásra vonatkozó adatok (2019-2023)</t>
  </si>
  <si>
    <t>4.3.4. Adók könyvelési adatai (2019-2023)</t>
  </si>
  <si>
    <t>4.3.6. Kimutatás az adókedvezményekről (2019-2023)</t>
  </si>
  <si>
    <t>Kifizetetlen számlák, kintlévőségek  (2019-2023.)</t>
  </si>
  <si>
    <t>Pályázatokon nyert összegek  (2019-2023)</t>
  </si>
  <si>
    <t>Beruházások, felújítások  (2019-2023)</t>
  </si>
  <si>
    <t>Demográfiai adatok  (2019-2024)</t>
  </si>
  <si>
    <t>=51.484Ft/fő</t>
  </si>
  <si>
    <t xml:space="preserve">                                  4.3.6 Kimutatás az adókedvezményekről 2019-2023. években</t>
  </si>
  <si>
    <t xml:space="preserve">                                                      Adatok Ft-ban</t>
  </si>
  <si>
    <t>8.1.  Kistérségi START-munka Mintaprogram 2019-2023.
/tervadatok alapján/</t>
  </si>
  <si>
    <t xml:space="preserve">      Adatok Ft-ban</t>
  </si>
  <si>
    <t>6.1 Csongrád Városi Önkormányzat hitel lejárati nyilvántartás 2020. január 1-i állapot szerint</t>
  </si>
  <si>
    <t>6.1 Csongrád Városi Önkormányzat hitel lejárati nyilvántartás 2024. január 1-i állapot szerint</t>
  </si>
  <si>
    <t>4.2. Települési támogatások   /összesített adat/</t>
  </si>
  <si>
    <t>Önkormányzati tulajdonú szociális, bérlakások vagyoni, pénzügyi adatai</t>
  </si>
  <si>
    <t>2023. évben a 137 lakásból 119 db szociális bérlakás, 14 db honvédségi kijelölésű bérlakás,
3 db költségelvű bérlakás, 1 db közérdekű bérlakás az átminősítések következtében.</t>
  </si>
  <si>
    <t>Lakásügyi statisztika  (2019-2023)</t>
  </si>
  <si>
    <t>Csongrádi Beruházó Víziközmű Társulat megszűnése</t>
  </si>
  <si>
    <t xml:space="preserve">Ebből: - inkasso </t>
  </si>
  <si>
    <t>Óvodai gyermeklétszám alakulása  (2019-2023)</t>
  </si>
  <si>
    <t>Ejektoros kutak</t>
  </si>
  <si>
    <t>gázkonvektor szociális</t>
  </si>
  <si>
    <t>kávéfőző szociális</t>
  </si>
  <si>
    <t>mosógép szociális</t>
  </si>
  <si>
    <t>orvosi eszközök járóbeteg szakellátás</t>
  </si>
  <si>
    <t>Síp u-i épület felújítás EFOP 2.2.19-17 járóbeteg szakell fejl. pályázat</t>
  </si>
  <si>
    <t>keringetőszivattyú</t>
  </si>
  <si>
    <t xml:space="preserve">Tisa Water Tours Kishajó kikötő létestése </t>
  </si>
  <si>
    <t>Szőlőhegyi utca 19/A. ingatlan megvásárlása és korszerűsítése</t>
  </si>
  <si>
    <t>Karácsonyi díszvilágítás beszerzése dísz</t>
  </si>
  <si>
    <t>Parkoló Rév István utca</t>
  </si>
  <si>
    <t>járdafelújítás  Orgona</t>
  </si>
  <si>
    <t>járdafelújítás Gyöngyösi u. 4-11.</t>
  </si>
  <si>
    <t>Kerékpártároló létesítése Platánfa Óvoda előtt</t>
  </si>
  <si>
    <t>Iskola utca 2. üzlethelyiség felújítása</t>
  </si>
  <si>
    <t>Egyéb felhalmozási célú támogatások Tisa Water Tours Algyői Önkormányzat részére hajókikötőre</t>
  </si>
  <si>
    <t>szolgálati lakás felújítás</t>
  </si>
  <si>
    <t>Tető terasz felújítás Széchenyi bölcsőde</t>
  </si>
  <si>
    <t>Bérlakások felújítás bérlő által</t>
  </si>
  <si>
    <t>Bökényi Kereskedelmi és Szolgáltató Központ és környezete felújítása</t>
  </si>
  <si>
    <t>Csongrád Kereszt tér 1. szennyvíz bekötés</t>
  </si>
  <si>
    <t>Csongrád,Csemegi Károly u. 8. nyílókapu automatizálása</t>
  </si>
  <si>
    <t>Csongrád,Gyökér u.1. szám alatti Tájház felújítása</t>
  </si>
  <si>
    <t>Csongrád,Hársfa u.65. 2/10. lakás felújítás</t>
  </si>
  <si>
    <t>Csongrád,Iskola u. 2. Üzlet felújítás</t>
  </si>
  <si>
    <t>Csongrád,Tulipán u.13. 5/14. lakás felújítás</t>
  </si>
  <si>
    <t>Csongrád-Bokros, Mars útját keresztező önkormányzati út forgalomcsillapítás</t>
  </si>
  <si>
    <t>Havaria ivóvízvezeték rekontrukció</t>
  </si>
  <si>
    <t>Havaria szennyvízrendszer rekonstrukció</t>
  </si>
  <si>
    <t>Művelődési Központ tetőtéri helyiségének villamos hálózatának felújítása</t>
  </si>
  <si>
    <t>Önkormányzati udvar burkolat felújítása,udvari parkoló burkolatának felújítása</t>
  </si>
  <si>
    <t>Polgármesteri  Hivatal udvari épület felújítás</t>
  </si>
  <si>
    <t>Polgármesteri Hivatal udvarában csapadék elvezető csatorna építése</t>
  </si>
  <si>
    <t>TOP-7.1.1-16 Bokrosi Művelődési ház fejlesztése - műszaki ellenőrzés</t>
  </si>
  <si>
    <t>Havaria gépi rekonstrukciók Alföldvíz Zrt.</t>
  </si>
  <si>
    <t>Zöldkert utca 2./2. lakás felújítása</t>
  </si>
  <si>
    <t>Muskátli utca 1. üzlethelyiség felújítása</t>
  </si>
  <si>
    <t>Hársfa utca Gyöngyvirág utca közötti út (Négyöles) tervezése</t>
  </si>
  <si>
    <t>Bokros utca 16. szám alatti ingatlan 3/10 tul. hányad megvásárlása</t>
  </si>
  <si>
    <t>Erdészeti tervdokumentáció</t>
  </si>
  <si>
    <t>Csongrád, Tulipán u. 17. 4/11. önk.lakás bejárati ajtó, kádcsere</t>
  </si>
  <si>
    <t>Csongrád, Ék u. 18. sz. halászház nádtető felújítása</t>
  </si>
  <si>
    <t>Zeneiskola udvarán lévő szolg.lakás lapos tető felújítása</t>
  </si>
  <si>
    <t>Fő u. 2-4. fsz. 5. műanyag nyílászáró csere</t>
  </si>
  <si>
    <t>Aljzatbeton készítés Bercsényi</t>
  </si>
  <si>
    <t>Fő u.- Arany J. u. - Vég u.l. csomópont jelzőlámpás csomópont kialakítása</t>
  </si>
  <si>
    <t>Vízilabda sportmedence fedés eng. terv készítése</t>
  </si>
  <si>
    <t>Központi városrész rehab. Kertépítészeti kiviteli terv</t>
  </si>
  <si>
    <t>Szent Rókus tér 6. plébánia megsüllyedt falszakasz helyreállítása</t>
  </si>
  <si>
    <t>Ajtócsere Fő utca 2-4. 3/59.</t>
  </si>
  <si>
    <t>Ajtócsere Fő utca 2-4. 4/64.</t>
  </si>
  <si>
    <t>Tompa M. utca 14/1. fásszín készítés</t>
  </si>
  <si>
    <t>hrsz:662/1 alatt létesítendő kompl. geoterm. Közműrendszer</t>
  </si>
  <si>
    <t>Tetőhéjazat csere Bethlen G.u.13/2.</t>
  </si>
  <si>
    <t>Városi Galéria nyílászáró korszer. és akadályment. Szakértő</t>
  </si>
  <si>
    <t>Öregvár u. 56. tetőjav., külső homlokzat javítás</t>
  </si>
  <si>
    <t>Könyvtár,Tari L. múzeum, Szentháromság tér 12. napelem létesítés tervdokumentáció</t>
  </si>
  <si>
    <t>Homokföveny Szoc.Szöv. Defibrillátorra átadott pénzeszköz</t>
  </si>
  <si>
    <t>Piroskavárosi Szoc. Kft. felhalm. átadott pénzeszköz</t>
  </si>
  <si>
    <t>Csoportok száma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</si>
</sst>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F_t_-;\-* #,##0.00\ _F_t_-;_-* &quot;-&quot;??\ _F_t_-;_-@_-"/>
    <numFmt numFmtId="164" formatCode="0.0"/>
    <numFmt numFmtId="165" formatCode="0.000"/>
    <numFmt numFmtId="166" formatCode="_-* #,##0\ _F_t_-;\-* #,##0\ _F_t_-;_-* &quot;-&quot;??\ _F_t_-;_-@_-"/>
    <numFmt numFmtId="167" formatCode="#,##0\ _F_t"/>
    <numFmt numFmtId="168" formatCode="#,##0.0"/>
    <numFmt numFmtId="169" formatCode="#,##0;[Red]\-#,##0"/>
    <numFmt numFmtId="170" formatCode="#,##0.000"/>
    <numFmt numFmtId="171" formatCode="yyyy\.mm\.dd\."/>
  </numFmts>
  <fonts count="8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</font>
    <font>
      <b/>
      <i/>
      <sz val="12"/>
      <name val="Times New Roman"/>
      <family val="1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i/>
      <sz val="12"/>
      <name val="Times New Roman"/>
      <family val="1"/>
      <charset val="238"/>
    </font>
    <font>
      <i/>
      <sz val="13"/>
      <name val="Times New Roman"/>
      <family val="1"/>
      <charset val="238"/>
    </font>
    <font>
      <sz val="13"/>
      <name val="Times New Roman"/>
      <family val="1"/>
      <charset val="238"/>
    </font>
    <font>
      <b/>
      <i/>
      <u/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u/>
      <sz val="13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Arial CE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"/>
      <family val="1"/>
    </font>
    <font>
      <b/>
      <sz val="9"/>
      <name val="Times New Roman"/>
      <family val="1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Arial CE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sz val="10"/>
      <name val="Times New Roman"/>
      <family val="1"/>
    </font>
    <font>
      <sz val="11"/>
      <name val="Arial CE"/>
      <charset val="238"/>
    </font>
    <font>
      <sz val="10.5"/>
      <name val="Arial CE"/>
      <charset val="238"/>
    </font>
    <font>
      <b/>
      <sz val="11.5"/>
      <name val="Times New Roman"/>
      <family val="1"/>
      <charset val="238"/>
    </font>
    <font>
      <sz val="11.5"/>
      <name val="Times New Roman"/>
      <family val="1"/>
      <charset val="238"/>
    </font>
    <font>
      <b/>
      <i/>
      <sz val="11.5"/>
      <name val="Times New Roman"/>
      <family val="1"/>
      <charset val="238"/>
    </font>
    <font>
      <sz val="11.5"/>
      <name val="Arial"/>
      <family val="2"/>
      <charset val="238"/>
    </font>
    <font>
      <sz val="10"/>
      <name val="Calibri"/>
      <family val="2"/>
      <charset val="238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sz val="9"/>
      <name val="Times New Roman"/>
      <family val="1"/>
    </font>
    <font>
      <sz val="10"/>
      <color theme="1"/>
      <name val="Times New Roman"/>
      <family val="1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Arial CE"/>
      <charset val="238"/>
    </font>
    <font>
      <b/>
      <i/>
      <u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sz val="12"/>
      <color theme="1"/>
      <name val="Times New Roman"/>
      <family val="1"/>
    </font>
    <font>
      <b/>
      <sz val="10"/>
      <name val="Arial CE"/>
      <charset val="238"/>
    </font>
    <font>
      <b/>
      <i/>
      <sz val="10"/>
      <name val="Arial CE"/>
      <charset val="238"/>
    </font>
    <font>
      <sz val="9"/>
      <name val="Calibri"/>
      <family val="2"/>
      <charset val="238"/>
    </font>
    <font>
      <i/>
      <sz val="12"/>
      <color rgb="FF000000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Times New Roman"/>
      <family val="1"/>
      <charset val="238"/>
    </font>
    <font>
      <u/>
      <sz val="12"/>
      <name val="Times New Roman"/>
      <family val="1"/>
      <charset val="238"/>
    </font>
    <font>
      <sz val="8"/>
      <name val="Times New Roman"/>
      <family val="1"/>
    </font>
    <font>
      <b/>
      <sz val="8"/>
      <name val="Times New Roman"/>
      <family val="1"/>
      <charset val="238"/>
    </font>
    <font>
      <sz val="7"/>
      <name val="Times New Roman"/>
      <family val="1"/>
      <charset val="238"/>
    </font>
    <font>
      <sz val="8"/>
      <name val="Arial CE"/>
      <charset val="238"/>
    </font>
    <font>
      <i/>
      <sz val="8"/>
      <name val="Times New Roman"/>
      <family val="1"/>
      <charset val="238"/>
    </font>
    <font>
      <b/>
      <sz val="8"/>
      <name val="Times New Roman"/>
      <family val="1"/>
    </font>
    <font>
      <b/>
      <sz val="7"/>
      <name val="Times New Roman"/>
      <family val="1"/>
    </font>
    <font>
      <b/>
      <sz val="7.5"/>
      <name val="Times New Roman"/>
      <family val="1"/>
      <charset val="238"/>
    </font>
    <font>
      <sz val="11"/>
      <color theme="1"/>
      <name val="Times New Roman"/>
      <family val="1"/>
    </font>
    <font>
      <b/>
      <i/>
      <sz val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31" fillId="0" borderId="0"/>
    <xf numFmtId="0" fontId="31" fillId="0" borderId="0"/>
    <xf numFmtId="0" fontId="27" fillId="0" borderId="0"/>
    <xf numFmtId="167" fontId="27" fillId="0" borderId="0" applyFont="0" applyFill="0" applyBorder="0" applyAlignment="0" applyProtection="0"/>
    <xf numFmtId="0" fontId="31" fillId="0" borderId="0"/>
    <xf numFmtId="43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1" fillId="0" borderId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</cellStyleXfs>
  <cellXfs count="13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5" fillId="0" borderId="0" xfId="0" applyFont="1"/>
    <xf numFmtId="0" fontId="7" fillId="0" borderId="0" xfId="0" applyFont="1"/>
    <xf numFmtId="0" fontId="9" fillId="0" borderId="5" xfId="0" applyFont="1" applyBorder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horizontal="justify" vertical="top" wrapText="1"/>
    </xf>
    <xf numFmtId="0" fontId="16" fillId="0" borderId="17" xfId="0" applyFont="1" applyBorder="1" applyAlignment="1"/>
    <xf numFmtId="0" fontId="16" fillId="0" borderId="0" xfId="0" applyFont="1"/>
    <xf numFmtId="0" fontId="16" fillId="0" borderId="0" xfId="0" applyFont="1" applyBorder="1" applyAlignment="1">
      <alignment vertical="center"/>
    </xf>
    <xf numFmtId="0" fontId="17" fillId="0" borderId="12" xfId="0" applyFont="1" applyBorder="1"/>
    <xf numFmtId="0" fontId="17" fillId="0" borderId="0" xfId="0" applyFont="1" applyBorder="1"/>
    <xf numFmtId="0" fontId="17" fillId="0" borderId="0" xfId="0" applyFont="1"/>
    <xf numFmtId="0" fontId="17" fillId="0" borderId="5" xfId="0" applyFont="1" applyBorder="1"/>
    <xf numFmtId="0" fontId="17" fillId="0" borderId="1" xfId="0" applyFont="1" applyBorder="1"/>
    <xf numFmtId="0" fontId="17" fillId="0" borderId="18" xfId="0" applyFont="1" applyBorder="1"/>
    <xf numFmtId="0" fontId="17" fillId="0" borderId="19" xfId="0" applyFont="1" applyBorder="1"/>
    <xf numFmtId="0" fontId="17" fillId="0" borderId="20" xfId="0" applyFont="1" applyBorder="1"/>
    <xf numFmtId="0" fontId="17" fillId="0" borderId="21" xfId="0" applyFont="1" applyBorder="1"/>
    <xf numFmtId="0" fontId="18" fillId="0" borderId="7" xfId="0" applyFont="1" applyBorder="1"/>
    <xf numFmtId="0" fontId="18" fillId="0" borderId="0" xfId="0" applyFont="1"/>
    <xf numFmtId="0" fontId="18" fillId="0" borderId="9" xfId="0" applyFont="1" applyBorder="1"/>
    <xf numFmtId="0" fontId="18" fillId="0" borderId="10" xfId="0" applyFont="1" applyBorder="1"/>
    <xf numFmtId="0" fontId="6" fillId="0" borderId="0" xfId="0" applyFont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7" fillId="0" borderId="5" xfId="0" applyFont="1" applyBorder="1"/>
    <xf numFmtId="0" fontId="9" fillId="0" borderId="1" xfId="0" applyFont="1" applyBorder="1" applyAlignment="1">
      <alignment horizontal="right"/>
    </xf>
    <xf numFmtId="0" fontId="9" fillId="0" borderId="5" xfId="0" applyFont="1" applyBorder="1" applyAlignment="1">
      <alignment horizontal="left"/>
    </xf>
    <xf numFmtId="2" fontId="9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7" fillId="0" borderId="5" xfId="0" applyFont="1" applyBorder="1" applyAlignment="1">
      <alignment horizontal="left"/>
    </xf>
    <xf numFmtId="0" fontId="26" fillId="0" borderId="5" xfId="0" applyFont="1" applyBorder="1"/>
    <xf numFmtId="0" fontId="26" fillId="0" borderId="1" xfId="0" applyFont="1" applyBorder="1" applyAlignment="1">
      <alignment horizontal="right"/>
    </xf>
    <xf numFmtId="0" fontId="26" fillId="0" borderId="0" xfId="0" applyFont="1"/>
    <xf numFmtId="164" fontId="9" fillId="0" borderId="1" xfId="0" applyNumberFormat="1" applyFont="1" applyBorder="1" applyAlignment="1">
      <alignment horizontal="right"/>
    </xf>
    <xf numFmtId="0" fontId="7" fillId="0" borderId="7" xfId="0" applyFont="1" applyBorder="1"/>
    <xf numFmtId="0" fontId="7" fillId="0" borderId="8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7" fillId="0" borderId="0" xfId="0" applyFont="1" applyAlignment="1">
      <alignment horizontal="justify" wrapText="1"/>
    </xf>
    <xf numFmtId="0" fontId="26" fillId="0" borderId="10" xfId="0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right" vertical="top" wrapText="1"/>
    </xf>
    <xf numFmtId="3" fontId="9" fillId="0" borderId="6" xfId="0" applyNumberFormat="1" applyFont="1" applyBorder="1" applyAlignment="1">
      <alignment horizontal="right" vertical="top" wrapText="1"/>
    </xf>
    <xf numFmtId="3" fontId="9" fillId="0" borderId="1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justify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21" fillId="0" borderId="22" xfId="0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23" xfId="0" applyFont="1" applyBorder="1" applyAlignment="1">
      <alignment vertical="center" wrapText="1"/>
    </xf>
    <xf numFmtId="0" fontId="21" fillId="0" borderId="24" xfId="0" applyFont="1" applyBorder="1" applyAlignment="1">
      <alignment vertical="center" wrapText="1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12" fillId="0" borderId="0" xfId="0" applyFont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6" fillId="0" borderId="0" xfId="0" applyFont="1"/>
    <xf numFmtId="1" fontId="9" fillId="0" borderId="1" xfId="0" applyNumberFormat="1" applyFont="1" applyBorder="1" applyAlignment="1">
      <alignment horizontal="right"/>
    </xf>
    <xf numFmtId="0" fontId="17" fillId="0" borderId="25" xfId="0" applyFont="1" applyBorder="1"/>
    <xf numFmtId="0" fontId="17" fillId="0" borderId="25" xfId="0" applyFont="1" applyBorder="1" applyAlignment="1"/>
    <xf numFmtId="0" fontId="17" fillId="0" borderId="19" xfId="0" applyFont="1" applyBorder="1" applyAlignment="1"/>
    <xf numFmtId="0" fontId="9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0" fontId="16" fillId="0" borderId="16" xfId="0" applyFont="1" applyBorder="1" applyAlignment="1">
      <alignment horizontal="center" vertical="center" wrapText="1"/>
    </xf>
    <xf numFmtId="3" fontId="32" fillId="0" borderId="27" xfId="0" applyNumberFormat="1" applyFont="1" applyBorder="1"/>
    <xf numFmtId="3" fontId="30" fillId="0" borderId="27" xfId="0" applyNumberFormat="1" applyFont="1" applyBorder="1"/>
    <xf numFmtId="2" fontId="17" fillId="0" borderId="0" xfId="0" applyNumberFormat="1" applyFont="1" applyBorder="1"/>
    <xf numFmtId="3" fontId="33" fillId="0" borderId="28" xfId="0" applyNumberFormat="1" applyFont="1" applyBorder="1"/>
    <xf numFmtId="2" fontId="17" fillId="0" borderId="21" xfId="0" applyNumberFormat="1" applyFont="1" applyBorder="1"/>
    <xf numFmtId="3" fontId="17" fillId="0" borderId="21" xfId="0" applyNumberFormat="1" applyFont="1" applyBorder="1"/>
    <xf numFmtId="0" fontId="17" fillId="0" borderId="5" xfId="0" applyFont="1" applyBorder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center" wrapText="1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vertical="center" wrapText="1"/>
    </xf>
    <xf numFmtId="0" fontId="37" fillId="0" borderId="0" xfId="0" applyFont="1" applyBorder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3" fillId="0" borderId="0" xfId="0" applyFont="1"/>
    <xf numFmtId="0" fontId="9" fillId="0" borderId="5" xfId="0" applyFont="1" applyBorder="1" applyAlignment="1">
      <alignment vertical="top" wrapText="1"/>
    </xf>
    <xf numFmtId="3" fontId="21" fillId="0" borderId="1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1" fillId="0" borderId="22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top"/>
    </xf>
    <xf numFmtId="49" fontId="9" fillId="0" borderId="1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right" vertical="center" textRotation="133" wrapText="1"/>
    </xf>
    <xf numFmtId="49" fontId="9" fillId="0" borderId="13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distributed" vertical="center" wrapText="1"/>
    </xf>
    <xf numFmtId="3" fontId="9" fillId="0" borderId="1" xfId="0" applyNumberFormat="1" applyFont="1" applyFill="1" applyBorder="1" applyAlignment="1"/>
    <xf numFmtId="3" fontId="9" fillId="0" borderId="1" xfId="0" applyNumberFormat="1" applyFont="1" applyFill="1" applyBorder="1" applyAlignment="1">
      <alignment horizontal="right"/>
    </xf>
    <xf numFmtId="0" fontId="3" fillId="0" borderId="0" xfId="0" applyFont="1"/>
    <xf numFmtId="0" fontId="6" fillId="0" borderId="1" xfId="0" applyFont="1" applyBorder="1"/>
    <xf numFmtId="9" fontId="6" fillId="0" borderId="1" xfId="0" applyNumberFormat="1" applyFont="1" applyBorder="1"/>
    <xf numFmtId="0" fontId="6" fillId="0" borderId="1" xfId="0" applyFont="1" applyBorder="1" applyAlignment="1">
      <alignment wrapText="1"/>
    </xf>
    <xf numFmtId="168" fontId="6" fillId="0" borderId="1" xfId="0" applyNumberFormat="1" applyFont="1" applyBorder="1"/>
    <xf numFmtId="3" fontId="6" fillId="0" borderId="1" xfId="0" applyNumberFormat="1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/>
    <xf numFmtId="3" fontId="6" fillId="0" borderId="22" xfId="0" applyNumberFormat="1" applyFont="1" applyBorder="1" applyAlignment="1"/>
    <xf numFmtId="168" fontId="6" fillId="0" borderId="22" xfId="0" applyNumberFormat="1" applyFont="1" applyBorder="1" applyAlignment="1"/>
    <xf numFmtId="0" fontId="6" fillId="0" borderId="22" xfId="0" applyFont="1" applyBorder="1" applyAlignment="1"/>
    <xf numFmtId="3" fontId="6" fillId="0" borderId="1" xfId="0" applyNumberFormat="1" applyFont="1" applyBorder="1" applyAlignment="1">
      <alignment horizontal="right"/>
    </xf>
    <xf numFmtId="168" fontId="6" fillId="0" borderId="22" xfId="0" applyNumberFormat="1" applyFont="1" applyBorder="1" applyAlignment="1">
      <alignment horizontal="right"/>
    </xf>
    <xf numFmtId="0" fontId="38" fillId="0" borderId="0" xfId="0" applyFont="1" applyAlignment="1">
      <alignment horizontal="left" vertical="top" wrapText="1"/>
    </xf>
    <xf numFmtId="49" fontId="6" fillId="0" borderId="1" xfId="0" applyNumberFormat="1" applyFont="1" applyBorder="1" applyAlignment="1">
      <alignment wrapText="1"/>
    </xf>
    <xf numFmtId="168" fontId="6" fillId="0" borderId="1" xfId="0" applyNumberFormat="1" applyFont="1" applyBorder="1" applyAlignment="1">
      <alignment horizontal="right"/>
    </xf>
    <xf numFmtId="167" fontId="9" fillId="0" borderId="29" xfId="0" applyNumberFormat="1" applyFont="1" applyBorder="1" applyAlignment="1">
      <alignment horizontal="center" vertical="center"/>
    </xf>
    <xf numFmtId="167" fontId="9" fillId="0" borderId="29" xfId="0" applyNumberFormat="1" applyFont="1" applyBorder="1" applyAlignment="1">
      <alignment horizontal="right" vertical="center"/>
    </xf>
    <xf numFmtId="49" fontId="21" fillId="0" borderId="1" xfId="0" applyNumberFormat="1" applyFont="1" applyBorder="1" applyAlignment="1">
      <alignment vertical="center" wrapText="1"/>
    </xf>
    <xf numFmtId="49" fontId="20" fillId="0" borderId="1" xfId="0" applyNumberFormat="1" applyFont="1" applyBorder="1" applyAlignment="1">
      <alignment vertical="center" wrapText="1"/>
    </xf>
    <xf numFmtId="0" fontId="7" fillId="0" borderId="5" xfId="0" applyFont="1" applyBorder="1" applyAlignment="1">
      <alignment wrapText="1"/>
    </xf>
    <xf numFmtId="3" fontId="9" fillId="0" borderId="1" xfId="0" applyNumberFormat="1" applyFont="1" applyBorder="1" applyAlignment="1">
      <alignment horizontal="center" vertical="center"/>
    </xf>
    <xf numFmtId="3" fontId="39" fillId="0" borderId="1" xfId="0" applyNumberFormat="1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1" xfId="0" applyNumberFormat="1" applyFont="1" applyBorder="1" applyAlignment="1">
      <alignment horizontal="center" vertical="center" wrapText="1"/>
    </xf>
    <xf numFmtId="3" fontId="39" fillId="0" borderId="5" xfId="0" applyNumberFormat="1" applyFont="1" applyBorder="1" applyAlignment="1">
      <alignment horizontal="center" vertical="center" wrapText="1"/>
    </xf>
    <xf numFmtId="3" fontId="39" fillId="0" borderId="6" xfId="0" applyNumberFormat="1" applyFont="1" applyBorder="1" applyAlignment="1">
      <alignment horizontal="center" vertical="center" wrapText="1"/>
    </xf>
    <xf numFmtId="3" fontId="39" fillId="0" borderId="1" xfId="4" applyNumberFormat="1" applyFont="1" applyFill="1" applyBorder="1" applyAlignment="1">
      <alignment horizontal="center" vertical="center" wrapText="1"/>
    </xf>
    <xf numFmtId="3" fontId="52" fillId="0" borderId="1" xfId="0" applyNumberFormat="1" applyFont="1" applyBorder="1" applyAlignment="1">
      <alignment horizontal="center" vertical="center"/>
    </xf>
    <xf numFmtId="3" fontId="39" fillId="0" borderId="1" xfId="4" applyNumberFormat="1" applyFont="1" applyBorder="1" applyAlignment="1">
      <alignment horizontal="center" vertical="center" wrapText="1"/>
    </xf>
    <xf numFmtId="3" fontId="39" fillId="2" borderId="1" xfId="4" applyNumberFormat="1" applyFont="1" applyFill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 wrapText="1"/>
    </xf>
    <xf numFmtId="3" fontId="29" fillId="0" borderId="5" xfId="0" applyNumberFormat="1" applyFont="1" applyBorder="1" applyAlignment="1">
      <alignment horizontal="center" vertical="center" wrapText="1"/>
    </xf>
    <xf numFmtId="3" fontId="29" fillId="0" borderId="6" xfId="0" applyNumberFormat="1" applyFont="1" applyBorder="1" applyAlignment="1">
      <alignment horizontal="center" vertical="center" wrapText="1"/>
    </xf>
    <xf numFmtId="3" fontId="39" fillId="0" borderId="5" xfId="4" applyNumberFormat="1" applyFont="1" applyFill="1" applyBorder="1" applyAlignment="1">
      <alignment horizontal="center" vertical="center" wrapText="1"/>
    </xf>
    <xf numFmtId="3" fontId="39" fillId="0" borderId="6" xfId="4" applyNumberFormat="1" applyFont="1" applyFill="1" applyBorder="1" applyAlignment="1">
      <alignment horizontal="center" vertical="center" wrapText="1"/>
    </xf>
    <xf numFmtId="3" fontId="39" fillId="0" borderId="5" xfId="4" applyNumberFormat="1" applyFont="1" applyBorder="1" applyAlignment="1">
      <alignment horizontal="center" vertical="center" wrapText="1"/>
    </xf>
    <xf numFmtId="3" fontId="39" fillId="2" borderId="5" xfId="4" applyNumberFormat="1" applyFont="1" applyFill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right"/>
    </xf>
    <xf numFmtId="3" fontId="30" fillId="0" borderId="32" xfId="0" applyNumberFormat="1" applyFont="1" applyBorder="1"/>
    <xf numFmtId="3" fontId="30" fillId="0" borderId="4" xfId="0" applyNumberFormat="1" applyFont="1" applyBorder="1"/>
    <xf numFmtId="3" fontId="30" fillId="0" borderId="6" xfId="0" applyNumberFormat="1" applyFont="1" applyBorder="1"/>
    <xf numFmtId="0" fontId="36" fillId="0" borderId="0" xfId="0" applyFont="1"/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41" fillId="0" borderId="0" xfId="0" applyFont="1"/>
    <xf numFmtId="43" fontId="41" fillId="0" borderId="0" xfId="1" applyFont="1"/>
    <xf numFmtId="3" fontId="26" fillId="0" borderId="6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43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43" fillId="0" borderId="39" xfId="0" applyFont="1" applyBorder="1" applyAlignment="1">
      <alignment wrapText="1"/>
    </xf>
    <xf numFmtId="0" fontId="43" fillId="0" borderId="40" xfId="0" applyFont="1" applyBorder="1" applyAlignment="1">
      <alignment wrapText="1"/>
    </xf>
    <xf numFmtId="0" fontId="42" fillId="0" borderId="40" xfId="0" applyFont="1" applyBorder="1" applyAlignment="1">
      <alignment horizontal="justify" wrapText="1"/>
    </xf>
    <xf numFmtId="0" fontId="43" fillId="0" borderId="36" xfId="0" applyFont="1" applyBorder="1" applyAlignment="1">
      <alignment horizontal="justify" vertical="top" wrapText="1"/>
    </xf>
    <xf numFmtId="0" fontId="43" fillId="0" borderId="19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Border="1" applyAlignment="1">
      <alignment horizontal="left" vertical="top" wrapText="1" indent="3"/>
    </xf>
    <xf numFmtId="0" fontId="53" fillId="0" borderId="2" xfId="0" applyFont="1" applyBorder="1" applyAlignment="1">
      <alignment horizontal="center" vertical="top" wrapText="1"/>
    </xf>
    <xf numFmtId="0" fontId="53" fillId="0" borderId="3" xfId="0" applyFont="1" applyBorder="1" applyAlignment="1">
      <alignment horizontal="center" vertical="top"/>
    </xf>
    <xf numFmtId="0" fontId="53" fillId="0" borderId="5" xfId="0" applyFont="1" applyBorder="1" applyAlignment="1">
      <alignment vertical="top" wrapText="1"/>
    </xf>
    <xf numFmtId="0" fontId="46" fillId="0" borderId="1" xfId="0" applyFont="1" applyBorder="1" applyAlignment="1">
      <alignment vertical="top"/>
    </xf>
    <xf numFmtId="0" fontId="54" fillId="0" borderId="5" xfId="0" applyFont="1" applyBorder="1" applyAlignment="1">
      <alignment vertical="top"/>
    </xf>
    <xf numFmtId="0" fontId="54" fillId="0" borderId="5" xfId="0" applyFont="1" applyBorder="1" applyAlignment="1">
      <alignment vertical="top" wrapText="1"/>
    </xf>
    <xf numFmtId="0" fontId="53" fillId="0" borderId="7" xfId="0" applyFont="1" applyBorder="1" applyAlignment="1">
      <alignment vertical="top"/>
    </xf>
    <xf numFmtId="0" fontId="53" fillId="0" borderId="33" xfId="0" applyFont="1" applyBorder="1" applyAlignment="1">
      <alignment horizontal="center" vertical="top"/>
    </xf>
    <xf numFmtId="3" fontId="54" fillId="0" borderId="1" xfId="0" applyNumberFormat="1" applyFont="1" applyBorder="1" applyAlignment="1">
      <alignment horizontal="right" vertical="top"/>
    </xf>
    <xf numFmtId="3" fontId="54" fillId="0" borderId="1" xfId="0" applyNumberFormat="1" applyFont="1" applyBorder="1" applyAlignment="1">
      <alignment vertical="top"/>
    </xf>
    <xf numFmtId="3" fontId="53" fillId="0" borderId="1" xfId="0" applyNumberFormat="1" applyFont="1" applyBorder="1" applyAlignment="1">
      <alignment horizontal="right" vertical="top"/>
    </xf>
    <xf numFmtId="3" fontId="55" fillId="0" borderId="1" xfId="0" applyNumberFormat="1" applyFont="1" applyBorder="1" applyAlignment="1">
      <alignment horizontal="right" vertical="top"/>
    </xf>
    <xf numFmtId="3" fontId="53" fillId="0" borderId="8" xfId="0" applyNumberFormat="1" applyFont="1" applyBorder="1" applyAlignment="1">
      <alignment horizontal="right" vertical="top"/>
    </xf>
    <xf numFmtId="0" fontId="3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3" fontId="6" fillId="0" borderId="1" xfId="0" applyNumberFormat="1" applyFont="1" applyBorder="1" applyAlignment="1">
      <alignment vertical="top" wrapText="1"/>
    </xf>
    <xf numFmtId="3" fontId="6" fillId="0" borderId="8" xfId="0" applyNumberFormat="1" applyFont="1" applyBorder="1" applyAlignment="1">
      <alignment vertical="top" wrapText="1"/>
    </xf>
    <xf numFmtId="3" fontId="6" fillId="0" borderId="1" xfId="0" applyNumberFormat="1" applyFont="1" applyBorder="1" applyAlignment="1">
      <alignment horizontal="right" vertical="top" wrapText="1"/>
    </xf>
    <xf numFmtId="3" fontId="6" fillId="0" borderId="8" xfId="0" applyNumberFormat="1" applyFont="1" applyBorder="1" applyAlignment="1">
      <alignment horizontal="right" vertical="top" wrapText="1"/>
    </xf>
    <xf numFmtId="3" fontId="29" fillId="2" borderId="1" xfId="3" applyNumberFormat="1" applyFont="1" applyFill="1" applyBorder="1" applyAlignment="1">
      <alignment horizontal="right" vertical="top" wrapText="1"/>
    </xf>
    <xf numFmtId="3" fontId="29" fillId="0" borderId="1" xfId="3" applyNumberFormat="1" applyFont="1" applyBorder="1" applyAlignment="1">
      <alignment horizontal="right" vertical="top" wrapText="1"/>
    </xf>
    <xf numFmtId="3" fontId="26" fillId="0" borderId="1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horizontal="right" vertical="top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right" vertical="top" wrapText="1"/>
    </xf>
    <xf numFmtId="3" fontId="6" fillId="0" borderId="6" xfId="2" applyNumberFormat="1" applyFont="1" applyBorder="1" applyAlignment="1">
      <alignment horizontal="right" vertical="top" wrapText="1"/>
    </xf>
    <xf numFmtId="0" fontId="15" fillId="0" borderId="5" xfId="2" applyFont="1" applyBorder="1" applyAlignment="1">
      <alignment vertical="top" wrapText="1"/>
    </xf>
    <xf numFmtId="0" fontId="6" fillId="0" borderId="1" xfId="2" applyFont="1" applyBorder="1" applyAlignment="1">
      <alignment horizontal="right" vertical="top" wrapText="1"/>
    </xf>
    <xf numFmtId="0" fontId="6" fillId="0" borderId="5" xfId="2" applyFont="1" applyBorder="1" applyAlignment="1">
      <alignment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6" xfId="2" applyNumberFormat="1" applyFont="1" applyBorder="1" applyAlignment="1">
      <alignment horizontal="right" vertical="top" wrapText="1"/>
    </xf>
    <xf numFmtId="49" fontId="6" fillId="0" borderId="5" xfId="2" applyNumberFormat="1" applyFont="1" applyBorder="1" applyAlignment="1">
      <alignment horizontal="left" wrapText="1"/>
    </xf>
    <xf numFmtId="49" fontId="15" fillId="0" borderId="5" xfId="2" applyNumberFormat="1" applyFont="1" applyBorder="1" applyAlignment="1">
      <alignment horizontal="left" wrapText="1"/>
    </xf>
    <xf numFmtId="3" fontId="15" fillId="0" borderId="1" xfId="2" applyNumberFormat="1" applyFont="1" applyBorder="1" applyAlignment="1">
      <alignment horizontal="center"/>
    </xf>
    <xf numFmtId="3" fontId="15" fillId="0" borderId="6" xfId="2" applyNumberFormat="1" applyFont="1" applyBorder="1" applyAlignment="1">
      <alignment horizontal="center"/>
    </xf>
    <xf numFmtId="3" fontId="6" fillId="0" borderId="1" xfId="2" applyNumberFormat="1" applyFont="1" applyBorder="1" applyAlignment="1">
      <alignment horizontal="right"/>
    </xf>
    <xf numFmtId="3" fontId="6" fillId="0" borderId="6" xfId="2" applyNumberFormat="1" applyFont="1" applyBorder="1" applyAlignment="1">
      <alignment horizontal="right"/>
    </xf>
    <xf numFmtId="0" fontId="27" fillId="0" borderId="0" xfId="2"/>
    <xf numFmtId="0" fontId="15" fillId="0" borderId="5" xfId="2" applyFont="1" applyBorder="1" applyAlignment="1">
      <alignment horizontal="center" vertical="top" wrapText="1"/>
    </xf>
    <xf numFmtId="0" fontId="19" fillId="0" borderId="1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left" vertical="top" wrapText="1"/>
    </xf>
    <xf numFmtId="3" fontId="15" fillId="0" borderId="1" xfId="2" applyNumberFormat="1" applyFont="1" applyBorder="1" applyAlignment="1">
      <alignment horizontal="right"/>
    </xf>
    <xf numFmtId="0" fontId="3" fillId="0" borderId="1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3" fontId="15" fillId="0" borderId="1" xfId="2" applyNumberFormat="1" applyFont="1" applyBorder="1" applyAlignment="1">
      <alignment horizontal="righ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3" fontId="15" fillId="0" borderId="6" xfId="2" applyNumberFormat="1" applyFont="1" applyBorder="1" applyAlignment="1">
      <alignment horizontal="right" vertical="center" wrapText="1"/>
    </xf>
    <xf numFmtId="0" fontId="9" fillId="0" borderId="5" xfId="2" applyFont="1" applyBorder="1" applyAlignment="1">
      <alignment vertical="top" wrapText="1"/>
    </xf>
    <xf numFmtId="3" fontId="9" fillId="0" borderId="1" xfId="2" applyNumberFormat="1" applyFont="1" applyBorder="1" applyAlignment="1">
      <alignment horizontal="right" vertical="top" wrapText="1"/>
    </xf>
    <xf numFmtId="3" fontId="9" fillId="0" borderId="6" xfId="2" applyNumberFormat="1" applyFont="1" applyBorder="1" applyAlignment="1">
      <alignment horizontal="right" vertical="top" wrapText="1"/>
    </xf>
    <xf numFmtId="3" fontId="15" fillId="0" borderId="6" xfId="2" applyNumberFormat="1" applyFont="1" applyBorder="1" applyAlignment="1">
      <alignment horizontal="right"/>
    </xf>
    <xf numFmtId="3" fontId="15" fillId="0" borderId="5" xfId="2" applyNumberFormat="1" applyFont="1" applyBorder="1" applyAlignment="1">
      <alignment horizontal="left" vertical="top" wrapText="1"/>
    </xf>
    <xf numFmtId="3" fontId="6" fillId="0" borderId="5" xfId="2" applyNumberFormat="1" applyFont="1" applyBorder="1" applyAlignment="1">
      <alignment horizontal="left" vertical="top" wrapText="1"/>
    </xf>
    <xf numFmtId="3" fontId="26" fillId="0" borderId="1" xfId="2" applyNumberFormat="1" applyFont="1" applyBorder="1" applyAlignment="1">
      <alignment horizontal="right" vertical="top" wrapText="1"/>
    </xf>
    <xf numFmtId="0" fontId="9" fillId="0" borderId="5" xfId="2" applyFont="1" applyBorder="1" applyAlignment="1">
      <alignment horizontal="left" vertical="center" wrapText="1"/>
    </xf>
    <xf numFmtId="3" fontId="9" fillId="0" borderId="1" xfId="2" applyNumberFormat="1" applyFont="1" applyBorder="1" applyAlignment="1">
      <alignment horizontal="right" vertical="center" wrapText="1"/>
    </xf>
    <xf numFmtId="3" fontId="9" fillId="0" borderId="6" xfId="2" applyNumberFormat="1" applyFont="1" applyBorder="1" applyAlignment="1">
      <alignment horizontal="right" vertical="center" wrapText="1"/>
    </xf>
    <xf numFmtId="0" fontId="9" fillId="0" borderId="5" xfId="2" applyFont="1" applyBorder="1" applyAlignment="1">
      <alignment horizontal="left" vertical="top" wrapText="1"/>
    </xf>
    <xf numFmtId="3" fontId="9" fillId="0" borderId="1" xfId="2" applyNumberFormat="1" applyFont="1" applyFill="1" applyBorder="1" applyAlignment="1">
      <alignment horizontal="right" vertical="top" wrapText="1"/>
    </xf>
    <xf numFmtId="3" fontId="26" fillId="0" borderId="1" xfId="2" applyNumberFormat="1" applyFont="1" applyBorder="1" applyAlignment="1">
      <alignment horizontal="center" vertical="top" wrapText="1"/>
    </xf>
    <xf numFmtId="0" fontId="15" fillId="0" borderId="5" xfId="2" applyFont="1" applyBorder="1" applyAlignment="1">
      <alignment horizontal="left" vertical="top" wrapText="1"/>
    </xf>
    <xf numFmtId="0" fontId="0" fillId="0" borderId="0" xfId="0" applyAlignment="1">
      <alignment horizontal="center"/>
    </xf>
    <xf numFmtId="3" fontId="6" fillId="0" borderId="6" xfId="0" applyNumberFormat="1" applyFont="1" applyBorder="1"/>
    <xf numFmtId="3" fontId="6" fillId="0" borderId="8" xfId="0" applyNumberFormat="1" applyFont="1" applyBorder="1" applyAlignment="1">
      <alignment vertical="center" wrapText="1"/>
    </xf>
    <xf numFmtId="0" fontId="9" fillId="0" borderId="1" xfId="0" applyFont="1" applyBorder="1"/>
    <xf numFmtId="14" fontId="2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3" fontId="9" fillId="0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9" fillId="0" borderId="19" xfId="0" applyFont="1" applyBorder="1" applyAlignment="1">
      <alignment horizontal="right"/>
    </xf>
    <xf numFmtId="0" fontId="18" fillId="0" borderId="5" xfId="0" applyFont="1" applyBorder="1"/>
    <xf numFmtId="3" fontId="33" fillId="0" borderId="27" xfId="0" applyNumberFormat="1" applyFont="1" applyBorder="1"/>
    <xf numFmtId="0" fontId="16" fillId="0" borderId="5" xfId="0" applyFont="1" applyBorder="1"/>
    <xf numFmtId="3" fontId="51" fillId="0" borderId="27" xfId="0" applyNumberFormat="1" applyFont="1" applyBorder="1"/>
    <xf numFmtId="3" fontId="30" fillId="0" borderId="46" xfId="0" applyNumberFormat="1" applyFont="1" applyBorder="1"/>
    <xf numFmtId="0" fontId="16" fillId="0" borderId="1" xfId="0" applyFont="1" applyBorder="1"/>
    <xf numFmtId="3" fontId="33" fillId="0" borderId="6" xfId="0" applyNumberFormat="1" applyFont="1" applyBorder="1"/>
    <xf numFmtId="170" fontId="6" fillId="0" borderId="1" xfId="0" applyNumberFormat="1" applyFont="1" applyBorder="1"/>
    <xf numFmtId="4" fontId="6" fillId="0" borderId="1" xfId="0" applyNumberFormat="1" applyFont="1" applyBorder="1"/>
    <xf numFmtId="0" fontId="43" fillId="0" borderId="1" xfId="0" applyFont="1" applyBorder="1" applyAlignment="1">
      <alignment vertical="center" wrapText="1"/>
    </xf>
    <xf numFmtId="0" fontId="7" fillId="0" borderId="0" xfId="5" applyFont="1" applyAlignment="1">
      <alignment horizontal="justify"/>
    </xf>
    <xf numFmtId="0" fontId="8" fillId="0" borderId="0" xfId="5" applyFont="1"/>
    <xf numFmtId="0" fontId="9" fillId="0" borderId="0" xfId="5" applyFont="1" applyAlignment="1">
      <alignment horizontal="right"/>
    </xf>
    <xf numFmtId="0" fontId="9" fillId="0" borderId="0" xfId="5" applyFont="1"/>
    <xf numFmtId="0" fontId="7" fillId="0" borderId="0" xfId="5" applyFont="1" applyAlignment="1">
      <alignment horizontal="left"/>
    </xf>
    <xf numFmtId="0" fontId="10" fillId="0" borderId="2" xfId="5" applyFont="1" applyBorder="1" applyAlignment="1">
      <alignment horizontal="center" vertical="top" wrapText="1"/>
    </xf>
    <xf numFmtId="0" fontId="10" fillId="0" borderId="3" xfId="5" applyFont="1" applyBorder="1" applyAlignment="1">
      <alignment horizontal="center" vertical="top" wrapText="1"/>
    </xf>
    <xf numFmtId="0" fontId="10" fillId="0" borderId="4" xfId="5" applyFont="1" applyBorder="1" applyAlignment="1">
      <alignment horizontal="center" vertical="top" wrapText="1"/>
    </xf>
    <xf numFmtId="0" fontId="5" fillId="0" borderId="0" xfId="5" applyFont="1"/>
    <xf numFmtId="0" fontId="7" fillId="0" borderId="5" xfId="5" applyFont="1" applyBorder="1" applyAlignment="1">
      <alignment horizontal="justify" vertical="top" wrapText="1"/>
    </xf>
    <xf numFmtId="3" fontId="9" fillId="0" borderId="1" xfId="5" applyNumberFormat="1" applyFont="1" applyBorder="1" applyAlignment="1">
      <alignment horizontal="center" vertical="top" wrapText="1"/>
    </xf>
    <xf numFmtId="3" fontId="9" fillId="0" borderId="6" xfId="5" applyNumberFormat="1" applyFont="1" applyBorder="1" applyAlignment="1">
      <alignment horizontal="center" vertical="top" wrapText="1"/>
    </xf>
    <xf numFmtId="0" fontId="9" fillId="0" borderId="5" xfId="5" applyFont="1" applyBorder="1" applyAlignment="1">
      <alignment horizontal="justify" vertical="top" wrapText="1"/>
    </xf>
    <xf numFmtId="0" fontId="7" fillId="0" borderId="7" xfId="5" applyFont="1" applyBorder="1" applyAlignment="1">
      <alignment horizontal="justify" vertical="top" wrapText="1"/>
    </xf>
    <xf numFmtId="3" fontId="7" fillId="0" borderId="8" xfId="5" applyNumberFormat="1" applyFont="1" applyBorder="1" applyAlignment="1">
      <alignment horizontal="center" vertical="top" wrapText="1"/>
    </xf>
    <xf numFmtId="0" fontId="7" fillId="0" borderId="0" xfId="5" applyFont="1" applyAlignment="1">
      <alignment horizontal="justify" vertical="top" wrapText="1"/>
    </xf>
    <xf numFmtId="3" fontId="7" fillId="0" borderId="0" xfId="5" applyNumberFormat="1" applyFont="1" applyAlignment="1">
      <alignment horizontal="center" vertical="top" wrapText="1"/>
    </xf>
    <xf numFmtId="0" fontId="7" fillId="0" borderId="0" xfId="5" applyFont="1"/>
    <xf numFmtId="0" fontId="5" fillId="0" borderId="40" xfId="5" applyFont="1" applyBorder="1" applyAlignment="1">
      <alignment horizontal="center"/>
    </xf>
    <xf numFmtId="0" fontId="31" fillId="0" borderId="40" xfId="5" applyBorder="1" applyAlignment="1">
      <alignment horizontal="center"/>
    </xf>
    <xf numFmtId="0" fontId="10" fillId="0" borderId="9" xfId="5" applyFont="1" applyBorder="1" applyAlignment="1">
      <alignment horizontal="center"/>
    </xf>
    <xf numFmtId="0" fontId="10" fillId="0" borderId="10" xfId="5" applyFont="1" applyBorder="1" applyAlignment="1">
      <alignment horizontal="center"/>
    </xf>
    <xf numFmtId="0" fontId="10" fillId="0" borderId="11" xfId="5" applyFont="1" applyBorder="1" applyAlignment="1">
      <alignment horizontal="center"/>
    </xf>
    <xf numFmtId="0" fontId="11" fillId="0" borderId="9" xfId="5" applyFont="1" applyBorder="1"/>
    <xf numFmtId="3" fontId="11" fillId="0" borderId="10" xfId="5" applyNumberFormat="1" applyFont="1" applyBorder="1"/>
    <xf numFmtId="0" fontId="9" fillId="0" borderId="12" xfId="5" applyFont="1" applyBorder="1"/>
    <xf numFmtId="3" fontId="11" fillId="0" borderId="13" xfId="5" applyNumberFormat="1" applyFont="1" applyBorder="1"/>
    <xf numFmtId="3" fontId="11" fillId="0" borderId="32" xfId="5" applyNumberFormat="1" applyFont="1" applyBorder="1"/>
    <xf numFmtId="0" fontId="9" fillId="0" borderId="5" xfId="5" applyFont="1" applyBorder="1"/>
    <xf numFmtId="3" fontId="11" fillId="0" borderId="1" xfId="5" applyNumberFormat="1" applyFont="1" applyBorder="1"/>
    <xf numFmtId="3" fontId="11" fillId="0" borderId="6" xfId="5" applyNumberFormat="1" applyFont="1" applyBorder="1"/>
    <xf numFmtId="0" fontId="11" fillId="0" borderId="6" xfId="5" applyNumberFormat="1" applyFont="1" applyBorder="1" applyAlignment="1">
      <alignment horizontal="right"/>
    </xf>
    <xf numFmtId="0" fontId="9" fillId="0" borderId="2" xfId="5" applyFont="1" applyBorder="1"/>
    <xf numFmtId="3" fontId="11" fillId="0" borderId="3" xfId="5" applyNumberFormat="1" applyFont="1" applyBorder="1"/>
    <xf numFmtId="3" fontId="11" fillId="0" borderId="4" xfId="5" applyNumberFormat="1" applyFont="1" applyBorder="1"/>
    <xf numFmtId="0" fontId="9" fillId="0" borderId="7" xfId="5" applyFont="1" applyBorder="1"/>
    <xf numFmtId="3" fontId="11" fillId="0" borderId="8" xfId="5" applyNumberFormat="1" applyFont="1" applyBorder="1"/>
    <xf numFmtId="0" fontId="7" fillId="0" borderId="14" xfId="5" applyFont="1" applyBorder="1" applyAlignment="1">
      <alignment wrapText="1"/>
    </xf>
    <xf numFmtId="3" fontId="7" fillId="0" borderId="15" xfId="5" applyNumberFormat="1" applyFont="1" applyBorder="1"/>
    <xf numFmtId="0" fontId="3" fillId="0" borderId="3" xfId="0" applyFont="1" applyBorder="1" applyAlignment="1">
      <alignment horizontal="center" vertical="center" wrapText="1"/>
    </xf>
    <xf numFmtId="3" fontId="11" fillId="0" borderId="16" xfId="5" applyNumberFormat="1" applyFont="1" applyBorder="1"/>
    <xf numFmtId="3" fontId="7" fillId="0" borderId="11" xfId="5" applyNumberFormat="1" applyFont="1" applyBorder="1"/>
    <xf numFmtId="3" fontId="7" fillId="0" borderId="16" xfId="5" applyNumberFormat="1" applyFont="1" applyBorder="1" applyAlignment="1">
      <alignment horizontal="center" vertical="top" wrapText="1"/>
    </xf>
    <xf numFmtId="3" fontId="11" fillId="0" borderId="11" xfId="5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6" fillId="0" borderId="34" xfId="0" applyNumberFormat="1" applyFont="1" applyBorder="1"/>
    <xf numFmtId="3" fontId="6" fillId="0" borderId="16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7" xfId="0" applyFont="1" applyBorder="1" applyAlignment="1">
      <alignment vertical="center" wrapText="1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29" xfId="6" applyNumberFormat="1" applyFont="1" applyFill="1" applyBorder="1" applyAlignment="1">
      <alignment horizontal="center" vertical="center" wrapText="1"/>
    </xf>
    <xf numFmtId="3" fontId="14" fillId="0" borderId="1" xfId="6" applyNumberFormat="1" applyFont="1" applyFill="1" applyBorder="1" applyAlignment="1">
      <alignment horizontal="center" vertical="center" wrapText="1"/>
    </xf>
    <xf numFmtId="3" fontId="14" fillId="0" borderId="0" xfId="6" applyNumberFormat="1" applyFont="1" applyFill="1" applyAlignment="1">
      <alignment horizontal="center" vertical="center" wrapText="1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8" xfId="6" applyNumberFormat="1" applyFont="1" applyFill="1" applyBorder="1" applyAlignment="1">
      <alignment horizontal="center" vertical="center" wrapText="1"/>
    </xf>
    <xf numFmtId="3" fontId="14" fillId="3" borderId="0" xfId="6" applyNumberFormat="1" applyFont="1" applyFill="1" applyAlignment="1">
      <alignment horizontal="center" vertical="center" wrapText="1"/>
    </xf>
    <xf numFmtId="3" fontId="29" fillId="0" borderId="5" xfId="6" applyNumberFormat="1" applyFont="1" applyFill="1" applyBorder="1" applyAlignment="1">
      <alignment vertical="center" wrapText="1"/>
    </xf>
    <xf numFmtId="3" fontId="9" fillId="0" borderId="1" xfId="6" applyNumberFormat="1" applyFont="1" applyFill="1" applyBorder="1" applyAlignment="1">
      <alignment vertical="center" wrapText="1"/>
    </xf>
    <xf numFmtId="3" fontId="9" fillId="0" borderId="25" xfId="6" applyNumberFormat="1" applyFont="1" applyFill="1" applyBorder="1" applyAlignment="1">
      <alignment vertical="center" wrapText="1"/>
    </xf>
    <xf numFmtId="3" fontId="29" fillId="0" borderId="0" xfId="6" applyNumberFormat="1" applyFont="1" applyFill="1" applyAlignment="1">
      <alignment vertical="center" wrapText="1"/>
    </xf>
    <xf numFmtId="3" fontId="29" fillId="0" borderId="30" xfId="6" applyNumberFormat="1" applyFont="1" applyFill="1" applyBorder="1" applyAlignment="1">
      <alignment vertical="center" wrapText="1"/>
    </xf>
    <xf numFmtId="3" fontId="9" fillId="0" borderId="22" xfId="6" applyNumberFormat="1" applyFont="1" applyFill="1" applyBorder="1" applyAlignment="1">
      <alignment vertical="center" wrapText="1"/>
    </xf>
    <xf numFmtId="3" fontId="14" fillId="0" borderId="34" xfId="6" applyNumberFormat="1" applyFont="1" applyFill="1" applyBorder="1" applyAlignment="1">
      <alignment vertical="center" wrapText="1"/>
    </xf>
    <xf numFmtId="3" fontId="14" fillId="0" borderId="8" xfId="6" applyNumberFormat="1" applyFont="1" applyFill="1" applyBorder="1" applyAlignment="1">
      <alignment vertical="center" wrapText="1"/>
    </xf>
    <xf numFmtId="3" fontId="14" fillId="0" borderId="38" xfId="6" applyNumberFormat="1" applyFont="1" applyFill="1" applyBorder="1" applyAlignment="1">
      <alignment vertical="center" wrapText="1"/>
    </xf>
    <xf numFmtId="3" fontId="14" fillId="0" borderId="7" xfId="6" applyNumberFormat="1" applyFont="1" applyFill="1" applyBorder="1" applyAlignment="1">
      <alignment vertical="center" wrapText="1"/>
    </xf>
    <xf numFmtId="3" fontId="29" fillId="0" borderId="0" xfId="6" applyNumberFormat="1" applyFont="1" applyFill="1" applyBorder="1" applyAlignment="1">
      <alignment vertical="center" wrapText="1"/>
    </xf>
    <xf numFmtId="3" fontId="34" fillId="0" borderId="0" xfId="6" applyNumberFormat="1" applyFont="1" applyFill="1" applyBorder="1" applyAlignment="1">
      <alignment vertical="center" wrapText="1"/>
    </xf>
    <xf numFmtId="3" fontId="37" fillId="0" borderId="0" xfId="6" applyNumberFormat="1" applyFont="1" applyFill="1" applyBorder="1" applyAlignment="1">
      <alignment vertical="center" wrapText="1"/>
    </xf>
    <xf numFmtId="3" fontId="37" fillId="0" borderId="0" xfId="6" applyNumberFormat="1" applyFont="1" applyFill="1" applyAlignment="1">
      <alignment vertical="center" wrapText="1"/>
    </xf>
    <xf numFmtId="3" fontId="40" fillId="3" borderId="35" xfId="6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9" fillId="0" borderId="19" xfId="6" applyNumberFormat="1" applyFont="1" applyFill="1" applyBorder="1" applyAlignment="1">
      <alignment vertical="center" wrapText="1"/>
    </xf>
    <xf numFmtId="3" fontId="14" fillId="0" borderId="51" xfId="6" applyNumberFormat="1" applyFont="1" applyFill="1" applyBorder="1" applyAlignment="1">
      <alignment vertical="center" wrapText="1"/>
    </xf>
    <xf numFmtId="3" fontId="9" fillId="0" borderId="52" xfId="6" applyNumberFormat="1" applyFont="1" applyFill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3" fontId="0" fillId="0" borderId="19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/>
    </xf>
    <xf numFmtId="0" fontId="26" fillId="0" borderId="1" xfId="2" applyFont="1" applyBorder="1" applyAlignment="1">
      <alignment horizontal="center" vertical="center"/>
    </xf>
    <xf numFmtId="3" fontId="14" fillId="0" borderId="1" xfId="2" applyNumberFormat="1" applyFont="1" applyBorder="1" applyAlignment="1">
      <alignment horizontal="center" vertical="center"/>
    </xf>
    <xf numFmtId="0" fontId="29" fillId="0" borderId="0" xfId="2" applyFont="1"/>
    <xf numFmtId="0" fontId="26" fillId="0" borderId="1" xfId="2" applyFont="1" applyBorder="1" applyAlignment="1">
      <alignment horizontal="left" vertical="center"/>
    </xf>
    <xf numFmtId="3" fontId="9" fillId="0" borderId="1" xfId="2" applyNumberFormat="1" applyFont="1" applyBorder="1" applyAlignment="1">
      <alignment horizontal="right" vertical="center"/>
    </xf>
    <xf numFmtId="3" fontId="26" fillId="0" borderId="1" xfId="2" applyNumberFormat="1" applyFont="1" applyBorder="1" applyAlignment="1">
      <alignment horizontal="center" vertical="center"/>
    </xf>
    <xf numFmtId="3" fontId="29" fillId="2" borderId="1" xfId="2" applyNumberFormat="1" applyFont="1" applyFill="1" applyBorder="1"/>
    <xf numFmtId="3" fontId="11" fillId="2" borderId="1" xfId="2" applyNumberFormat="1" applyFont="1" applyFill="1" applyBorder="1" applyAlignment="1">
      <alignment horizontal="right"/>
    </xf>
    <xf numFmtId="0" fontId="26" fillId="2" borderId="1" xfId="2" applyFont="1" applyFill="1" applyBorder="1"/>
    <xf numFmtId="3" fontId="29" fillId="0" borderId="1" xfId="2" applyNumberFormat="1" applyFont="1" applyBorder="1" applyAlignment="1">
      <alignment horizontal="right" vertical="top" wrapText="1"/>
    </xf>
    <xf numFmtId="0" fontId="11" fillId="0" borderId="1" xfId="2" applyFont="1" applyBorder="1" applyAlignment="1">
      <alignment horizontal="left" vertical="top" wrapText="1"/>
    </xf>
    <xf numFmtId="3" fontId="11" fillId="0" borderId="1" xfId="2" applyNumberFormat="1" applyFont="1" applyBorder="1" applyAlignment="1">
      <alignment horizontal="right" vertical="top" wrapText="1"/>
    </xf>
    <xf numFmtId="0" fontId="26" fillId="0" borderId="1" xfId="2" applyFont="1" applyBorder="1" applyAlignment="1">
      <alignment horizontal="left" vertical="top" wrapText="1"/>
    </xf>
    <xf numFmtId="3" fontId="47" fillId="0" borderId="1" xfId="2" applyNumberFormat="1" applyFont="1" applyBorder="1" applyAlignment="1">
      <alignment horizontal="center" vertical="top" wrapText="1"/>
    </xf>
    <xf numFmtId="0" fontId="11" fillId="0" borderId="1" xfId="2" applyFont="1" applyBorder="1" applyAlignment="1">
      <alignment horizontal="justify" vertical="top" wrapText="1"/>
    </xf>
    <xf numFmtId="0" fontId="26" fillId="0" borderId="1" xfId="2" applyFont="1" applyBorder="1" applyAlignment="1">
      <alignment horizontal="justify" vertical="top" wrapText="1"/>
    </xf>
    <xf numFmtId="3" fontId="14" fillId="0" borderId="1" xfId="2" applyNumberFormat="1" applyFont="1" applyBorder="1" applyAlignment="1">
      <alignment horizontal="right" vertical="top" wrapText="1"/>
    </xf>
    <xf numFmtId="0" fontId="47" fillId="0" borderId="1" xfId="2" applyFont="1" applyBorder="1" applyAlignment="1">
      <alignment horizontal="right" vertical="top" wrapText="1"/>
    </xf>
    <xf numFmtId="0" fontId="48" fillId="2" borderId="0" xfId="2" applyFont="1" applyFill="1"/>
    <xf numFmtId="169" fontId="29" fillId="0" borderId="1" xfId="10" applyNumberFormat="1" applyFont="1" applyBorder="1" applyAlignment="1">
      <alignment horizontal="right" vertical="top" wrapText="1"/>
    </xf>
    <xf numFmtId="0" fontId="48" fillId="0" borderId="0" xfId="2" applyFont="1"/>
    <xf numFmtId="0" fontId="47" fillId="0" borderId="0" xfId="2" applyFont="1" applyAlignment="1">
      <alignment horizontal="center"/>
    </xf>
    <xf numFmtId="0" fontId="29" fillId="0" borderId="1" xfId="2" applyFont="1" applyBorder="1" applyAlignment="1">
      <alignment horizontal="right" vertical="top" wrapText="1"/>
    </xf>
    <xf numFmtId="3" fontId="29" fillId="0" borderId="1" xfId="2" applyNumberFormat="1" applyFont="1" applyBorder="1" applyAlignment="1">
      <alignment vertical="top" wrapText="1"/>
    </xf>
    <xf numFmtId="0" fontId="29" fillId="0" borderId="1" xfId="2" applyFont="1" applyBorder="1" applyAlignment="1">
      <alignment vertical="top" wrapText="1"/>
    </xf>
    <xf numFmtId="3" fontId="11" fillId="0" borderId="1" xfId="2" applyNumberFormat="1" applyFont="1" applyBorder="1" applyAlignment="1">
      <alignment vertical="top" wrapText="1"/>
    </xf>
    <xf numFmtId="0" fontId="26" fillId="0" borderId="1" xfId="2" applyFont="1" applyBorder="1" applyAlignment="1">
      <alignment horizontal="center" vertical="top" wrapText="1"/>
    </xf>
    <xf numFmtId="0" fontId="26" fillId="0" borderId="1" xfId="2" applyFont="1" applyBorder="1"/>
    <xf numFmtId="3" fontId="29" fillId="0" borderId="1" xfId="2" applyNumberFormat="1" applyFont="1" applyBorder="1"/>
    <xf numFmtId="0" fontId="11" fillId="0" borderId="1" xfId="2" applyFont="1" applyBorder="1"/>
    <xf numFmtId="0" fontId="11" fillId="0" borderId="1" xfId="2" applyFont="1" applyFill="1" applyBorder="1"/>
    <xf numFmtId="3" fontId="7" fillId="0" borderId="1" xfId="2" applyNumberFormat="1" applyFont="1" applyBorder="1"/>
    <xf numFmtId="0" fontId="26" fillId="0" borderId="1" xfId="2" applyFont="1" applyFill="1" applyBorder="1"/>
    <xf numFmtId="3" fontId="26" fillId="0" borderId="1" xfId="2" applyNumberFormat="1" applyFont="1" applyBorder="1"/>
    <xf numFmtId="3" fontId="26" fillId="0" borderId="1" xfId="2" applyNumberFormat="1" applyFont="1" applyBorder="1" applyAlignment="1">
      <alignment horizontal="center"/>
    </xf>
    <xf numFmtId="0" fontId="11" fillId="0" borderId="1" xfId="3" applyFont="1" applyBorder="1" applyAlignment="1">
      <alignment horizontal="justify" vertical="top" wrapText="1"/>
    </xf>
    <xf numFmtId="0" fontId="26" fillId="0" borderId="1" xfId="3" applyFont="1" applyBorder="1" applyAlignment="1">
      <alignment horizontal="justify" vertical="top" wrapText="1"/>
    </xf>
    <xf numFmtId="3" fontId="26" fillId="2" borderId="1" xfId="3" applyNumberFormat="1" applyFont="1" applyFill="1" applyBorder="1" applyAlignment="1">
      <alignment horizontal="center" vertical="top" wrapText="1"/>
    </xf>
    <xf numFmtId="0" fontId="14" fillId="0" borderId="1" xfId="2" applyFont="1" applyBorder="1" applyAlignment="1">
      <alignment horizontal="right" vertical="top" wrapText="1"/>
    </xf>
    <xf numFmtId="3" fontId="29" fillId="2" borderId="1" xfId="2" applyNumberFormat="1" applyFont="1" applyFill="1" applyBorder="1" applyAlignment="1">
      <alignment horizontal="right" vertical="top" wrapText="1"/>
    </xf>
    <xf numFmtId="0" fontId="9" fillId="0" borderId="1" xfId="7" applyFont="1" applyBorder="1" applyAlignment="1">
      <alignment horizontal="justify" vertical="top" wrapText="1"/>
    </xf>
    <xf numFmtId="3" fontId="9" fillId="0" borderId="1" xfId="2" applyNumberFormat="1" applyFont="1" applyBorder="1"/>
    <xf numFmtId="0" fontId="14" fillId="0" borderId="0" xfId="2" applyFont="1"/>
    <xf numFmtId="0" fontId="29" fillId="0" borderId="0" xfId="2" applyFont="1" applyAlignment="1">
      <alignment horizontal="center"/>
    </xf>
    <xf numFmtId="3" fontId="9" fillId="0" borderId="1" xfId="7" applyNumberFormat="1" applyFont="1" applyBorder="1" applyAlignment="1">
      <alignment horizontal="right" vertical="top" wrapText="1"/>
    </xf>
    <xf numFmtId="3" fontId="9" fillId="0" borderId="1" xfId="2" applyNumberFormat="1" applyFont="1" applyBorder="1" applyAlignment="1">
      <alignment horizontal="right"/>
    </xf>
    <xf numFmtId="0" fontId="9" fillId="0" borderId="1" xfId="2" applyFont="1" applyBorder="1"/>
    <xf numFmtId="49" fontId="11" fillId="0" borderId="1" xfId="2" applyNumberFormat="1" applyFont="1" applyBorder="1" applyAlignment="1">
      <alignment horizontal="justify" vertical="top" wrapText="1"/>
    </xf>
    <xf numFmtId="0" fontId="11" fillId="0" borderId="0" xfId="2" applyFont="1"/>
    <xf numFmtId="3" fontId="29" fillId="0" borderId="0" xfId="2" applyNumberFormat="1" applyFont="1"/>
    <xf numFmtId="0" fontId="9" fillId="0" borderId="1" xfId="13" applyFont="1" applyBorder="1"/>
    <xf numFmtId="0" fontId="7" fillId="0" borderId="1" xfId="13" applyFont="1" applyBorder="1" applyAlignment="1">
      <alignment horizontal="center" vertical="center"/>
    </xf>
    <xf numFmtId="0" fontId="7" fillId="0" borderId="1" xfId="13" applyFont="1" applyBorder="1" applyAlignment="1">
      <alignment horizontal="center" vertical="center" wrapText="1"/>
    </xf>
    <xf numFmtId="0" fontId="28" fillId="0" borderId="1" xfId="13" applyFont="1" applyBorder="1"/>
    <xf numFmtId="3" fontId="9" fillId="0" borderId="1" xfId="13" applyNumberFormat="1" applyFont="1" applyBorder="1"/>
    <xf numFmtId="3" fontId="26" fillId="0" borderId="54" xfId="13" applyNumberFormat="1" applyFont="1" applyBorder="1"/>
    <xf numFmtId="0" fontId="26" fillId="0" borderId="1" xfId="13" applyFont="1" applyBorder="1"/>
    <xf numFmtId="3" fontId="26" fillId="0" borderId="1" xfId="13" applyNumberFormat="1" applyFont="1" applyBorder="1"/>
    <xf numFmtId="0" fontId="28" fillId="0" borderId="22" xfId="13" applyFont="1" applyBorder="1"/>
    <xf numFmtId="3" fontId="26" fillId="0" borderId="22" xfId="13" applyNumberFormat="1" applyFont="1" applyBorder="1"/>
    <xf numFmtId="3" fontId="9" fillId="0" borderId="1" xfId="13" applyNumberFormat="1" applyFont="1" applyBorder="1" applyAlignment="1">
      <alignment horizontal="right" vertical="top" wrapText="1"/>
    </xf>
    <xf numFmtId="0" fontId="9" fillId="0" borderId="22" xfId="13" applyFont="1" applyBorder="1" applyAlignment="1">
      <alignment horizontal="justify" vertical="top" wrapText="1"/>
    </xf>
    <xf numFmtId="3" fontId="9" fillId="0" borderId="22" xfId="13" applyNumberFormat="1" applyFont="1" applyBorder="1" applyAlignment="1">
      <alignment horizontal="right" vertical="top" wrapText="1"/>
    </xf>
    <xf numFmtId="0" fontId="26" fillId="0" borderId="3" xfId="13" applyFont="1" applyBorder="1"/>
    <xf numFmtId="3" fontId="26" fillId="0" borderId="3" xfId="13" applyNumberFormat="1" applyFont="1" applyBorder="1"/>
    <xf numFmtId="0" fontId="9" fillId="0" borderId="22" xfId="13" applyFont="1" applyBorder="1"/>
    <xf numFmtId="3" fontId="9" fillId="0" borderId="22" xfId="13" applyNumberFormat="1" applyFont="1" applyBorder="1"/>
    <xf numFmtId="0" fontId="57" fillId="0" borderId="1" xfId="13" applyFont="1" applyBorder="1" applyAlignment="1">
      <alignment horizontal="justify" vertical="top" wrapText="1"/>
    </xf>
    <xf numFmtId="3" fontId="7" fillId="0" borderId="1" xfId="13" applyNumberFormat="1" applyFont="1" applyBorder="1" applyAlignment="1">
      <alignment horizontal="right" vertical="top" wrapText="1"/>
    </xf>
    <xf numFmtId="0" fontId="28" fillId="0" borderId="22" xfId="13" applyFont="1" applyBorder="1" applyAlignment="1">
      <alignment wrapText="1"/>
    </xf>
    <xf numFmtId="0" fontId="57" fillId="0" borderId="29" xfId="13" applyFont="1" applyBorder="1" applyAlignment="1">
      <alignment horizontal="justify" vertical="top" wrapText="1"/>
    </xf>
    <xf numFmtId="0" fontId="9" fillId="0" borderId="29" xfId="13" applyFont="1" applyBorder="1" applyAlignment="1">
      <alignment horizontal="justify" vertical="top" wrapText="1"/>
    </xf>
    <xf numFmtId="0" fontId="26" fillId="0" borderId="13" xfId="13" applyFont="1" applyBorder="1"/>
    <xf numFmtId="3" fontId="26" fillId="0" borderId="13" xfId="13" applyNumberFormat="1" applyFont="1" applyBorder="1"/>
    <xf numFmtId="3" fontId="9" fillId="0" borderId="37" xfId="13" applyNumberFormat="1" applyFont="1" applyBorder="1" applyAlignment="1">
      <alignment horizontal="right" vertical="top" wrapText="1"/>
    </xf>
    <xf numFmtId="0" fontId="11" fillId="0" borderId="13" xfId="13" applyFont="1" applyBorder="1"/>
    <xf numFmtId="0" fontId="9" fillId="0" borderId="13" xfId="13" applyFont="1" applyBorder="1"/>
    <xf numFmtId="0" fontId="26" fillId="0" borderId="3" xfId="13" applyFont="1" applyBorder="1" applyAlignment="1">
      <alignment horizontal="justify" vertical="top" wrapText="1"/>
    </xf>
    <xf numFmtId="3" fontId="26" fillId="0" borderId="3" xfId="13" applyNumberFormat="1" applyFont="1" applyBorder="1" applyAlignment="1">
      <alignment horizontal="right" vertical="top" wrapText="1"/>
    </xf>
    <xf numFmtId="3" fontId="26" fillId="0" borderId="10" xfId="13" applyNumberFormat="1" applyFont="1" applyBorder="1"/>
    <xf numFmtId="0" fontId="7" fillId="0" borderId="10" xfId="13" applyFont="1" applyBorder="1" applyAlignment="1">
      <alignment vertical="center"/>
    </xf>
    <xf numFmtId="3" fontId="7" fillId="0" borderId="11" xfId="13" applyNumberFormat="1" applyFont="1" applyBorder="1" applyAlignment="1">
      <alignment vertical="center"/>
    </xf>
    <xf numFmtId="49" fontId="3" fillId="0" borderId="5" xfId="0" applyNumberFormat="1" applyFont="1" applyBorder="1" applyAlignment="1">
      <alignment horizontal="left" wrapText="1"/>
    </xf>
    <xf numFmtId="3" fontId="15" fillId="0" borderId="1" xfId="0" applyNumberFormat="1" applyFont="1" applyBorder="1" applyAlignment="1">
      <alignment horizontal="center"/>
    </xf>
    <xf numFmtId="3" fontId="15" fillId="0" borderId="6" xfId="0" applyNumberFormat="1" applyFont="1" applyBorder="1" applyAlignment="1">
      <alignment horizontal="center"/>
    </xf>
    <xf numFmtId="0" fontId="26" fillId="0" borderId="5" xfId="0" applyFont="1" applyBorder="1" applyAlignment="1">
      <alignment vertical="top" wrapText="1"/>
    </xf>
    <xf numFmtId="0" fontId="9" fillId="0" borderId="5" xfId="0" applyFont="1" applyBorder="1" applyAlignment="1">
      <alignment horizontal="lef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3" fontId="9" fillId="0" borderId="5" xfId="0" applyNumberFormat="1" applyFont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right" vertical="top" wrapText="1"/>
    </xf>
    <xf numFmtId="3" fontId="26" fillId="0" borderId="5" xfId="0" applyNumberFormat="1" applyFont="1" applyBorder="1" applyAlignment="1">
      <alignment horizontal="left" vertical="top" wrapText="1"/>
    </xf>
    <xf numFmtId="3" fontId="26" fillId="0" borderId="1" xfId="0" applyNumberFormat="1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vertical="top" wrapText="1"/>
    </xf>
    <xf numFmtId="0" fontId="9" fillId="0" borderId="5" xfId="0" applyNumberFormat="1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26" fillId="0" borderId="5" xfId="0" applyNumberFormat="1" applyFont="1" applyBorder="1" applyAlignment="1">
      <alignment horizontal="left" wrapText="1"/>
    </xf>
    <xf numFmtId="3" fontId="26" fillId="0" borderId="1" xfId="0" applyNumberFormat="1" applyFont="1" applyBorder="1" applyAlignment="1">
      <alignment horizontal="right"/>
    </xf>
    <xf numFmtId="3" fontId="26" fillId="0" borderId="6" xfId="0" applyNumberFormat="1" applyFont="1" applyBorder="1" applyAlignment="1">
      <alignment horizontal="right"/>
    </xf>
    <xf numFmtId="49" fontId="15" fillId="0" borderId="5" xfId="0" applyNumberFormat="1" applyFont="1" applyBorder="1" applyAlignment="1">
      <alignment horizontal="left" wrapText="1"/>
    </xf>
    <xf numFmtId="3" fontId="6" fillId="0" borderId="6" xfId="0" applyNumberFormat="1" applyFont="1" applyBorder="1" applyAlignment="1">
      <alignment horizontal="right"/>
    </xf>
    <xf numFmtId="49" fontId="6" fillId="0" borderId="5" xfId="0" applyNumberFormat="1" applyFont="1" applyBorder="1" applyAlignment="1">
      <alignment horizontal="left" wrapText="1"/>
    </xf>
    <xf numFmtId="3" fontId="6" fillId="0" borderId="5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left" wrapText="1"/>
    </xf>
    <xf numFmtId="49" fontId="9" fillId="0" borderId="5" xfId="0" applyNumberFormat="1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3" fontId="11" fillId="0" borderId="13" xfId="0" applyNumberFormat="1" applyFont="1" applyBorder="1" applyAlignment="1">
      <alignment horizontal="right" vertical="top" wrapText="1"/>
    </xf>
    <xf numFmtId="0" fontId="9" fillId="0" borderId="13" xfId="0" applyFont="1" applyBorder="1" applyAlignment="1">
      <alignment vertical="top" wrapText="1"/>
    </xf>
    <xf numFmtId="3" fontId="9" fillId="0" borderId="13" xfId="0" applyNumberFormat="1" applyFont="1" applyBorder="1" applyAlignment="1">
      <alignment horizontal="right" vertical="top" wrapText="1"/>
    </xf>
    <xf numFmtId="0" fontId="9" fillId="0" borderId="13" xfId="0" applyFont="1" applyBorder="1" applyAlignment="1">
      <alignment horizontal="left" vertical="top" wrapText="1"/>
    </xf>
    <xf numFmtId="0" fontId="7" fillId="0" borderId="54" xfId="0" applyFont="1" applyBorder="1" applyAlignment="1">
      <alignment vertical="top" wrapText="1"/>
    </xf>
    <xf numFmtId="0" fontId="9" fillId="0" borderId="22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11" fillId="0" borderId="13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3" fontId="6" fillId="0" borderId="0" xfId="2" applyNumberFormat="1" applyFont="1" applyBorder="1" applyAlignment="1">
      <alignment horizontal="right" vertical="center" wrapText="1"/>
    </xf>
    <xf numFmtId="3" fontId="6" fillId="0" borderId="0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0" fontId="9" fillId="0" borderId="1" xfId="2" applyFont="1" applyBorder="1" applyAlignment="1">
      <alignment horizontal="left" vertical="center"/>
    </xf>
    <xf numFmtId="0" fontId="9" fillId="2" borderId="1" xfId="2" applyFont="1" applyFill="1" applyBorder="1"/>
    <xf numFmtId="0" fontId="9" fillId="2" borderId="1" xfId="2" applyFont="1" applyFill="1" applyBorder="1" applyAlignment="1">
      <alignment wrapText="1"/>
    </xf>
    <xf numFmtId="0" fontId="55" fillId="2" borderId="1" xfId="2" applyFont="1" applyFill="1" applyBorder="1"/>
    <xf numFmtId="0" fontId="55" fillId="2" borderId="1" xfId="2" applyFont="1" applyFill="1" applyBorder="1" applyAlignment="1">
      <alignment horizontal="left" vertical="center" wrapText="1"/>
    </xf>
    <xf numFmtId="0" fontId="55" fillId="2" borderId="1" xfId="2" applyFont="1" applyFill="1" applyBorder="1" applyAlignment="1">
      <alignment vertical="center"/>
    </xf>
    <xf numFmtId="0" fontId="55" fillId="0" borderId="1" xfId="2" applyFont="1" applyBorder="1"/>
    <xf numFmtId="0" fontId="9" fillId="0" borderId="1" xfId="2" applyFont="1" applyBorder="1" applyAlignment="1">
      <alignment horizontal="left" vertical="top" wrapText="1"/>
    </xf>
    <xf numFmtId="0" fontId="9" fillId="0" borderId="1" xfId="2" applyFont="1" applyBorder="1" applyAlignment="1">
      <alignment horizontal="justify" vertical="top" wrapText="1"/>
    </xf>
    <xf numFmtId="0" fontId="9" fillId="0" borderId="1" xfId="2" applyFont="1" applyFill="1" applyBorder="1"/>
    <xf numFmtId="0" fontId="9" fillId="0" borderId="1" xfId="3" applyFont="1" applyBorder="1" applyAlignment="1">
      <alignment horizontal="justify" vertical="top" wrapText="1"/>
    </xf>
    <xf numFmtId="0" fontId="9" fillId="0" borderId="1" xfId="2" applyFont="1" applyBorder="1" applyAlignment="1"/>
    <xf numFmtId="0" fontId="26" fillId="0" borderId="1" xfId="2" applyFont="1" applyBorder="1" applyAlignment="1"/>
    <xf numFmtId="3" fontId="26" fillId="0" borderId="1" xfId="2" applyNumberFormat="1" applyFont="1" applyBorder="1" applyAlignment="1">
      <alignment horizontal="right"/>
    </xf>
    <xf numFmtId="0" fontId="28" fillId="0" borderId="1" xfId="2" applyFont="1" applyBorder="1"/>
    <xf numFmtId="0" fontId="9" fillId="0" borderId="8" xfId="2" applyFont="1" applyBorder="1"/>
    <xf numFmtId="3" fontId="9" fillId="0" borderId="8" xfId="2" applyNumberFormat="1" applyFont="1" applyBorder="1"/>
    <xf numFmtId="0" fontId="26" fillId="0" borderId="13" xfId="2" applyFont="1" applyFill="1" applyBorder="1"/>
    <xf numFmtId="3" fontId="26" fillId="0" borderId="13" xfId="2" applyNumberFormat="1" applyFont="1" applyFill="1" applyBorder="1"/>
    <xf numFmtId="0" fontId="7" fillId="0" borderId="1" xfId="2" applyFont="1" applyBorder="1" applyAlignment="1">
      <alignment horizontal="center"/>
    </xf>
    <xf numFmtId="3" fontId="26" fillId="0" borderId="1" xfId="2" applyNumberFormat="1" applyFont="1" applyFill="1" applyBorder="1"/>
    <xf numFmtId="0" fontId="60" fillId="0" borderId="1" xfId="2" applyFont="1" applyBorder="1"/>
    <xf numFmtId="0" fontId="26" fillId="0" borderId="13" xfId="2" applyFont="1" applyBorder="1"/>
    <xf numFmtId="3" fontId="26" fillId="0" borderId="13" xfId="2" applyNumberFormat="1" applyFont="1" applyBorder="1"/>
    <xf numFmtId="0" fontId="28" fillId="0" borderId="13" xfId="2" applyFont="1" applyBorder="1"/>
    <xf numFmtId="0" fontId="9" fillId="0" borderId="1" xfId="2" applyFont="1" applyBorder="1" applyAlignment="1">
      <alignment wrapText="1"/>
    </xf>
    <xf numFmtId="3" fontId="7" fillId="0" borderId="13" xfId="2" applyNumberFormat="1" applyFont="1" applyBorder="1"/>
    <xf numFmtId="0" fontId="7" fillId="0" borderId="1" xfId="2" applyFont="1" applyBorder="1"/>
    <xf numFmtId="0" fontId="28" fillId="0" borderId="1" xfId="2" applyFont="1" applyFill="1" applyBorder="1"/>
    <xf numFmtId="0" fontId="9" fillId="0" borderId="1" xfId="2" applyFont="1" applyFill="1" applyBorder="1" applyAlignment="1">
      <alignment wrapText="1"/>
    </xf>
    <xf numFmtId="3" fontId="9" fillId="0" borderId="19" xfId="2" applyNumberFormat="1" applyFont="1" applyFill="1" applyBorder="1"/>
    <xf numFmtId="3" fontId="9" fillId="0" borderId="1" xfId="2" applyNumberFormat="1" applyFont="1" applyFill="1" applyBorder="1"/>
    <xf numFmtId="3" fontId="7" fillId="0" borderId="1" xfId="2" applyNumberFormat="1" applyFont="1" applyFill="1" applyBorder="1"/>
    <xf numFmtId="0" fontId="7" fillId="0" borderId="1" xfId="2" applyFont="1" applyFill="1" applyBorder="1"/>
    <xf numFmtId="3" fontId="9" fillId="0" borderId="1" xfId="2" applyNumberFormat="1" applyFont="1" applyBorder="1" applyAlignment="1">
      <alignment horizontal="left" vertical="top" wrapText="1"/>
    </xf>
    <xf numFmtId="0" fontId="9" fillId="0" borderId="22" xfId="2" applyFont="1" applyBorder="1" applyAlignment="1"/>
    <xf numFmtId="3" fontId="9" fillId="0" borderId="22" xfId="2" applyNumberFormat="1" applyFont="1" applyBorder="1" applyAlignment="1">
      <alignment horizontal="right"/>
    </xf>
    <xf numFmtId="0" fontId="26" fillId="0" borderId="3" xfId="2" applyFont="1" applyBorder="1" applyAlignment="1"/>
    <xf numFmtId="3" fontId="26" fillId="0" borderId="3" xfId="2" applyNumberFormat="1" applyFont="1" applyBorder="1" applyAlignment="1">
      <alignment horizontal="right"/>
    </xf>
    <xf numFmtId="0" fontId="57" fillId="0" borderId="1" xfId="2" applyFont="1" applyBorder="1"/>
    <xf numFmtId="3" fontId="9" fillId="0" borderId="8" xfId="2" applyNumberFormat="1" applyFont="1" applyBorder="1" applyAlignment="1">
      <alignment horizontal="right" vertical="top" wrapText="1"/>
    </xf>
    <xf numFmtId="0" fontId="61" fillId="0" borderId="1" xfId="2" applyFont="1" applyBorder="1"/>
    <xf numFmtId="0" fontId="11" fillId="0" borderId="13" xfId="2" applyFont="1" applyBorder="1"/>
    <xf numFmtId="3" fontId="11" fillId="0" borderId="13" xfId="2" applyNumberFormat="1" applyFont="1" applyBorder="1"/>
    <xf numFmtId="0" fontId="26" fillId="0" borderId="22" xfId="2" applyFont="1" applyBorder="1"/>
    <xf numFmtId="0" fontId="9" fillId="0" borderId="22" xfId="2" applyFont="1" applyBorder="1"/>
    <xf numFmtId="3" fontId="9" fillId="0" borderId="22" xfId="2" applyNumberFormat="1" applyFont="1" applyBorder="1"/>
    <xf numFmtId="0" fontId="26" fillId="0" borderId="3" xfId="2" applyFont="1" applyBorder="1"/>
    <xf numFmtId="3" fontId="7" fillId="0" borderId="3" xfId="2" applyNumberFormat="1" applyFont="1" applyBorder="1"/>
    <xf numFmtId="3" fontId="9" fillId="0" borderId="8" xfId="2" applyNumberFormat="1" applyFont="1" applyFill="1" applyBorder="1"/>
    <xf numFmtId="0" fontId="11" fillId="0" borderId="22" xfId="2" applyFont="1" applyBorder="1" applyAlignment="1"/>
    <xf numFmtId="3" fontId="11" fillId="0" borderId="22" xfId="2" applyNumberFormat="1" applyFont="1" applyBorder="1" applyAlignment="1">
      <alignment horizontal="right"/>
    </xf>
    <xf numFmtId="3" fontId="7" fillId="0" borderId="13" xfId="2" applyNumberFormat="1" applyFont="1" applyFill="1" applyBorder="1"/>
    <xf numFmtId="0" fontId="61" fillId="0" borderId="1" xfId="2" applyFont="1" applyFill="1" applyBorder="1"/>
    <xf numFmtId="3" fontId="40" fillId="0" borderId="1" xfId="2" applyNumberFormat="1" applyFont="1" applyFill="1" applyBorder="1"/>
    <xf numFmtId="0" fontId="11" fillId="0" borderId="22" xfId="2" applyFont="1" applyBorder="1"/>
    <xf numFmtId="3" fontId="11" fillId="0" borderId="22" xfId="2" applyNumberFormat="1" applyFont="1" applyBorder="1"/>
    <xf numFmtId="3" fontId="57" fillId="0" borderId="1" xfId="2" applyNumberFormat="1" applyFont="1" applyBorder="1"/>
    <xf numFmtId="3" fontId="9" fillId="2" borderId="1" xfId="2" applyNumberFormat="1" applyFont="1" applyFill="1" applyBorder="1"/>
    <xf numFmtId="3" fontId="9" fillId="0" borderId="1" xfId="2" applyNumberFormat="1" applyFont="1" applyBorder="1" applyAlignment="1">
      <alignment wrapText="1"/>
    </xf>
    <xf numFmtId="2" fontId="9" fillId="2" borderId="1" xfId="2" applyNumberFormat="1" applyFont="1" applyFill="1" applyBorder="1"/>
    <xf numFmtId="3" fontId="40" fillId="2" borderId="1" xfId="2" applyNumberFormat="1" applyFont="1" applyFill="1" applyBorder="1"/>
    <xf numFmtId="3" fontId="11" fillId="0" borderId="1" xfId="2" applyNumberFormat="1" applyFont="1" applyFill="1" applyBorder="1"/>
    <xf numFmtId="0" fontId="9" fillId="0" borderId="0" xfId="17" applyFont="1" applyAlignment="1">
      <alignment horizontal="center" vertical="center"/>
    </xf>
    <xf numFmtId="0" fontId="6" fillId="0" borderId="0" xfId="17" applyFont="1" applyAlignment="1">
      <alignment vertical="center"/>
    </xf>
    <xf numFmtId="0" fontId="6" fillId="0" borderId="0" xfId="17" applyFont="1" applyAlignment="1">
      <alignment horizontal="justify" vertical="center"/>
    </xf>
    <xf numFmtId="0" fontId="3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/>
    </xf>
    <xf numFmtId="0" fontId="3" fillId="0" borderId="19" xfId="2" applyFont="1" applyFill="1" applyBorder="1" applyAlignment="1">
      <alignment horizontal="center"/>
    </xf>
    <xf numFmtId="0" fontId="3" fillId="0" borderId="25" xfId="2" applyFont="1" applyFill="1" applyBorder="1" applyAlignment="1">
      <alignment horizontal="center"/>
    </xf>
    <xf numFmtId="0" fontId="9" fillId="0" borderId="5" xfId="17" applyFont="1" applyBorder="1" applyAlignment="1">
      <alignment horizontal="center" vertical="center"/>
    </xf>
    <xf numFmtId="0" fontId="9" fillId="0" borderId="6" xfId="17" applyFont="1" applyBorder="1" applyAlignment="1">
      <alignment horizontal="justify" vertical="center" wrapText="1"/>
    </xf>
    <xf numFmtId="3" fontId="5" fillId="0" borderId="5" xfId="2" applyNumberFormat="1" applyFont="1" applyFill="1" applyBorder="1" applyAlignment="1">
      <alignment horizontal="center" vertical="center"/>
    </xf>
    <xf numFmtId="3" fontId="5" fillId="0" borderId="19" xfId="2" applyNumberFormat="1" applyFont="1" applyFill="1" applyBorder="1" applyAlignment="1">
      <alignment horizontal="center" vertical="center"/>
    </xf>
    <xf numFmtId="3" fontId="5" fillId="0" borderId="29" xfId="2" applyNumberFormat="1" applyFont="1" applyFill="1" applyBorder="1" applyAlignment="1">
      <alignment horizontal="center" vertical="center"/>
    </xf>
    <xf numFmtId="3" fontId="5" fillId="0" borderId="25" xfId="2" applyNumberFormat="1" applyFont="1" applyFill="1" applyBorder="1" applyAlignment="1">
      <alignment horizontal="center" vertical="center"/>
    </xf>
    <xf numFmtId="49" fontId="9" fillId="0" borderId="6" xfId="17" applyNumberFormat="1" applyFont="1" applyBorder="1" applyAlignment="1">
      <alignment horizontal="justify" vertical="center" wrapText="1"/>
    </xf>
    <xf numFmtId="0" fontId="7" fillId="0" borderId="6" xfId="17" applyFont="1" applyBorder="1" applyAlignment="1">
      <alignment horizontal="justify" vertical="center" wrapText="1"/>
    </xf>
    <xf numFmtId="3" fontId="10" fillId="0" borderId="5" xfId="2" applyNumberFormat="1" applyFont="1" applyFill="1" applyBorder="1" applyAlignment="1">
      <alignment horizontal="center" vertical="center"/>
    </xf>
    <xf numFmtId="3" fontId="10" fillId="0" borderId="27" xfId="2" applyNumberFormat="1" applyFont="1" applyFill="1" applyBorder="1" applyAlignment="1">
      <alignment horizontal="center" vertical="center"/>
    </xf>
    <xf numFmtId="3" fontId="10" fillId="0" borderId="25" xfId="2" applyNumberFormat="1" applyFont="1" applyFill="1" applyBorder="1" applyAlignment="1">
      <alignment vertical="center"/>
    </xf>
    <xf numFmtId="3" fontId="10" fillId="0" borderId="18" xfId="2" applyNumberFormat="1" applyFont="1" applyFill="1" applyBorder="1" applyAlignment="1">
      <alignment vertical="center"/>
    </xf>
    <xf numFmtId="3" fontId="10" fillId="0" borderId="6" xfId="2" applyNumberFormat="1" applyFont="1" applyFill="1" applyBorder="1" applyAlignment="1">
      <alignment vertical="center"/>
    </xf>
    <xf numFmtId="0" fontId="27" fillId="0" borderId="0" xfId="2" applyFont="1"/>
    <xf numFmtId="0" fontId="27" fillId="0" borderId="5" xfId="2" applyFill="1" applyBorder="1" applyAlignment="1">
      <alignment vertical="center" wrapText="1"/>
    </xf>
    <xf numFmtId="0" fontId="7" fillId="0" borderId="5" xfId="17" applyFont="1" applyBorder="1" applyAlignment="1">
      <alignment horizontal="center" vertical="center"/>
    </xf>
    <xf numFmtId="3" fontId="10" fillId="0" borderId="5" xfId="2" applyNumberFormat="1" applyFont="1" applyFill="1" applyBorder="1" applyAlignment="1">
      <alignment vertical="center"/>
    </xf>
    <xf numFmtId="3" fontId="10" fillId="0" borderId="19" xfId="2" applyNumberFormat="1" applyFont="1" applyFill="1" applyBorder="1" applyAlignment="1">
      <alignment vertical="center"/>
    </xf>
    <xf numFmtId="3" fontId="10" fillId="0" borderId="25" xfId="2" applyNumberFormat="1" applyFont="1" applyFill="1" applyBorder="1" applyAlignment="1">
      <alignment horizontal="center" vertical="center"/>
    </xf>
    <xf numFmtId="0" fontId="27" fillId="0" borderId="5" xfId="2" applyFill="1" applyBorder="1" applyAlignment="1">
      <alignment vertical="top" wrapText="1"/>
    </xf>
    <xf numFmtId="0" fontId="9" fillId="0" borderId="7" xfId="17" applyFont="1" applyBorder="1" applyAlignment="1">
      <alignment horizontal="center" vertical="center"/>
    </xf>
    <xf numFmtId="0" fontId="7" fillId="0" borderId="16" xfId="17" applyFont="1" applyBorder="1" applyAlignment="1">
      <alignment horizontal="justify" vertical="center" wrapText="1"/>
    </xf>
    <xf numFmtId="3" fontId="10" fillId="0" borderId="7" xfId="2" applyNumberFormat="1" applyFont="1" applyFill="1" applyBorder="1" applyAlignment="1">
      <alignment vertical="center"/>
    </xf>
    <xf numFmtId="3" fontId="10" fillId="0" borderId="51" xfId="2" applyNumberFormat="1" applyFont="1" applyFill="1" applyBorder="1" applyAlignment="1">
      <alignment vertical="center"/>
    </xf>
    <xf numFmtId="3" fontId="10" fillId="0" borderId="34" xfId="2" applyNumberFormat="1" applyFont="1" applyFill="1" applyBorder="1" applyAlignment="1">
      <alignment vertical="center"/>
    </xf>
    <xf numFmtId="3" fontId="10" fillId="0" borderId="28" xfId="2" applyNumberFormat="1" applyFont="1" applyFill="1" applyBorder="1" applyAlignment="1">
      <alignment vertical="center"/>
    </xf>
    <xf numFmtId="0" fontId="9" fillId="0" borderId="0" xfId="2" applyFont="1" applyAlignment="1">
      <alignment horizontal="justify"/>
    </xf>
    <xf numFmtId="0" fontId="27" fillId="0" borderId="0" xfId="2" applyFont="1" applyAlignment="1">
      <alignment horizontal="left"/>
    </xf>
    <xf numFmtId="49" fontId="5" fillId="0" borderId="0" xfId="2" applyNumberFormat="1" applyFont="1" applyBorder="1" applyAlignment="1">
      <alignment horizontal="left"/>
    </xf>
    <xf numFmtId="0" fontId="5" fillId="0" borderId="53" xfId="2" applyFont="1" applyBorder="1" applyAlignment="1">
      <alignment horizontal="right"/>
    </xf>
    <xf numFmtId="0" fontId="5" fillId="0" borderId="53" xfId="2" applyFont="1" applyBorder="1" applyAlignment="1">
      <alignment horizontal="left"/>
    </xf>
    <xf numFmtId="0" fontId="40" fillId="0" borderId="0" xfId="2" applyFont="1"/>
    <xf numFmtId="0" fontId="5" fillId="0" borderId="0" xfId="2" applyFont="1" applyAlignment="1">
      <alignment horizontal="right"/>
    </xf>
    <xf numFmtId="0" fontId="27" fillId="0" borderId="0" xfId="2" applyFont="1" applyAlignment="1">
      <alignment horizontal="left" vertical="top"/>
    </xf>
    <xf numFmtId="0" fontId="27" fillId="0" borderId="0" xfId="2" applyAlignment="1">
      <alignment vertical="top" wrapText="1"/>
    </xf>
    <xf numFmtId="0" fontId="5" fillId="0" borderId="0" xfId="2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7" fillId="0" borderId="0" xfId="0" applyFont="1" applyBorder="1" applyAlignment="1">
      <alignment horizontal="center" vertical="center" wrapText="1"/>
    </xf>
    <xf numFmtId="3" fontId="35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35" fillId="0" borderId="8" xfId="0" applyNumberFormat="1" applyFont="1" applyBorder="1" applyAlignment="1">
      <alignment horizontal="center" vertical="center" wrapText="1"/>
    </xf>
    <xf numFmtId="3" fontId="35" fillId="0" borderId="16" xfId="0" applyNumberFormat="1" applyFont="1" applyBorder="1" applyAlignment="1">
      <alignment horizontal="center" vertical="center" wrapText="1"/>
    </xf>
    <xf numFmtId="3" fontId="14" fillId="0" borderId="7" xfId="0" applyNumberFormat="1" applyFont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 wrapText="1"/>
    </xf>
    <xf numFmtId="3" fontId="14" fillId="0" borderId="1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3" fontId="3" fillId="0" borderId="8" xfId="0" applyNumberFormat="1" applyFont="1" applyFill="1" applyBorder="1" applyAlignment="1">
      <alignment vertical="center" wrapText="1"/>
    </xf>
    <xf numFmtId="170" fontId="6" fillId="0" borderId="1" xfId="0" applyNumberFormat="1" applyFont="1" applyFill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Alignment="1">
      <alignment vertical="center" wrapText="1"/>
    </xf>
    <xf numFmtId="2" fontId="6" fillId="0" borderId="0" xfId="0" applyNumberFormat="1" applyFont="1" applyFill="1" applyAlignment="1">
      <alignment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3" fillId="0" borderId="8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170" fontId="3" fillId="0" borderId="8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3" fontId="39" fillId="0" borderId="29" xfId="0" applyNumberFormat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62" fillId="0" borderId="59" xfId="0" applyFont="1" applyBorder="1" applyAlignment="1">
      <alignment vertical="center" wrapText="1" shrinkToFit="1"/>
    </xf>
    <xf numFmtId="170" fontId="3" fillId="0" borderId="16" xfId="0" applyNumberFormat="1" applyFont="1" applyFill="1" applyBorder="1" applyAlignment="1">
      <alignment vertical="center" wrapText="1"/>
    </xf>
    <xf numFmtId="0" fontId="9" fillId="0" borderId="1" xfId="0" quotePrefix="1" applyFont="1" applyBorder="1" applyAlignment="1">
      <alignment vertical="center"/>
    </xf>
    <xf numFmtId="0" fontId="9" fillId="0" borderId="22" xfId="0" quotePrefix="1" applyFont="1" applyBorder="1" applyAlignment="1">
      <alignment vertical="center"/>
    </xf>
    <xf numFmtId="167" fontId="9" fillId="0" borderId="22" xfId="0" applyNumberFormat="1" applyFont="1" applyBorder="1" applyAlignment="1">
      <alignment horizontal="center" vertical="center"/>
    </xf>
    <xf numFmtId="167" fontId="9" fillId="0" borderId="22" xfId="0" applyNumberFormat="1" applyFont="1" applyBorder="1" applyAlignment="1">
      <alignment horizontal="right" vertical="center"/>
    </xf>
    <xf numFmtId="167" fontId="9" fillId="0" borderId="23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right"/>
    </xf>
    <xf numFmtId="0" fontId="26" fillId="0" borderId="3" xfId="0" applyFont="1" applyBorder="1" applyAlignment="1">
      <alignment horizontal="center" vertical="center"/>
    </xf>
    <xf numFmtId="167" fontId="26" fillId="0" borderId="3" xfId="0" applyNumberFormat="1" applyFont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left"/>
    </xf>
    <xf numFmtId="0" fontId="6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15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left" vertical="center" wrapText="1"/>
    </xf>
    <xf numFmtId="3" fontId="11" fillId="0" borderId="1" xfId="2" applyNumberFormat="1" applyFont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3" fontId="7" fillId="0" borderId="1" xfId="2" applyNumberFormat="1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15" fillId="0" borderId="1" xfId="2" applyFont="1" applyBorder="1" applyAlignment="1">
      <alignment horizontal="left" vertical="center" wrapText="1"/>
    </xf>
    <xf numFmtId="0" fontId="6" fillId="0" borderId="60" xfId="2" applyFont="1" applyBorder="1" applyAlignment="1">
      <alignment vertical="center" wrapText="1"/>
    </xf>
    <xf numFmtId="3" fontId="26" fillId="0" borderId="1" xfId="2" applyNumberFormat="1" applyFont="1" applyBorder="1" applyAlignment="1">
      <alignment vertical="center" wrapText="1"/>
    </xf>
    <xf numFmtId="0" fontId="15" fillId="0" borderId="0" xfId="2" applyFont="1" applyAlignment="1">
      <alignment horizontal="justify" vertical="center" wrapText="1"/>
    </xf>
    <xf numFmtId="164" fontId="6" fillId="0" borderId="1" xfId="0" applyNumberFormat="1" applyFont="1" applyBorder="1"/>
    <xf numFmtId="0" fontId="3" fillId="0" borderId="48" xfId="0" applyFont="1" applyBorder="1" applyAlignment="1">
      <alignment horizontal="center" vertical="top" wrapText="1"/>
    </xf>
    <xf numFmtId="3" fontId="6" fillId="0" borderId="27" xfId="0" applyNumberFormat="1" applyFont="1" applyBorder="1" applyAlignment="1">
      <alignment horizontal="right" vertical="top" wrapText="1"/>
    </xf>
    <xf numFmtId="3" fontId="3" fillId="0" borderId="28" xfId="0" applyNumberFormat="1" applyFont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top" wrapText="1"/>
    </xf>
    <xf numFmtId="3" fontId="6" fillId="0" borderId="27" xfId="0" applyNumberFormat="1" applyFont="1" applyBorder="1" applyAlignment="1">
      <alignment vertical="center"/>
    </xf>
    <xf numFmtId="3" fontId="6" fillId="0" borderId="28" xfId="0" applyNumberFormat="1" applyFont="1" applyBorder="1" applyAlignment="1">
      <alignment vertical="center"/>
    </xf>
    <xf numFmtId="0" fontId="3" fillId="0" borderId="3" xfId="0" applyFont="1" applyFill="1" applyBorder="1" applyAlignment="1">
      <alignment horizontal="center" vertical="top" wrapText="1"/>
    </xf>
    <xf numFmtId="3" fontId="6" fillId="0" borderId="1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48" xfId="0" applyFont="1" applyFill="1" applyBorder="1" applyAlignment="1">
      <alignment horizontal="center" vertical="center" wrapText="1"/>
    </xf>
    <xf numFmtId="3" fontId="6" fillId="0" borderId="27" xfId="0" applyNumberFormat="1" applyFont="1" applyBorder="1" applyAlignment="1">
      <alignment vertical="top"/>
    </xf>
    <xf numFmtId="3" fontId="6" fillId="0" borderId="28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vertical="top"/>
    </xf>
    <xf numFmtId="3" fontId="6" fillId="0" borderId="8" xfId="0" applyNumberFormat="1" applyFont="1" applyBorder="1" applyAlignment="1">
      <alignment vertical="top"/>
    </xf>
    <xf numFmtId="0" fontId="65" fillId="0" borderId="1" xfId="0" applyFont="1" applyBorder="1" applyAlignment="1">
      <alignment vertical="top"/>
    </xf>
    <xf numFmtId="0" fontId="46" fillId="0" borderId="29" xfId="0" applyFont="1" applyBorder="1" applyAlignment="1">
      <alignment vertical="top"/>
    </xf>
    <xf numFmtId="3" fontId="54" fillId="0" borderId="29" xfId="0" applyNumberFormat="1" applyFont="1" applyBorder="1" applyAlignment="1">
      <alignment horizontal="right" vertical="top"/>
    </xf>
    <xf numFmtId="3" fontId="53" fillId="0" borderId="29" xfId="0" applyNumberFormat="1" applyFont="1" applyBorder="1" applyAlignment="1">
      <alignment horizontal="right" vertical="top"/>
    </xf>
    <xf numFmtId="0" fontId="3" fillId="0" borderId="4" xfId="0" applyFont="1" applyBorder="1" applyAlignment="1">
      <alignment horizontal="center" vertical="top"/>
    </xf>
    <xf numFmtId="3" fontId="6" fillId="0" borderId="8" xfId="0" applyNumberFormat="1" applyFont="1" applyFill="1" applyBorder="1" applyAlignment="1">
      <alignment vertical="top" wrapText="1"/>
    </xf>
    <xf numFmtId="0" fontId="6" fillId="0" borderId="6" xfId="0" applyFont="1" applyBorder="1" applyAlignment="1">
      <alignment vertical="top"/>
    </xf>
    <xf numFmtId="3" fontId="53" fillId="0" borderId="6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top"/>
    </xf>
    <xf numFmtId="0" fontId="27" fillId="0" borderId="0" xfId="2"/>
    <xf numFmtId="0" fontId="27" fillId="0" borderId="6" xfId="2" applyBorder="1"/>
    <xf numFmtId="0" fontId="27" fillId="0" borderId="1" xfId="2" applyBorder="1" applyAlignment="1">
      <alignment horizontal="center"/>
    </xf>
    <xf numFmtId="0" fontId="27" fillId="0" borderId="1" xfId="2" applyBorder="1"/>
    <xf numFmtId="0" fontId="67" fillId="0" borderId="1" xfId="2" applyFont="1" applyBorder="1" applyAlignment="1">
      <alignment horizontal="center"/>
    </xf>
    <xf numFmtId="0" fontId="27" fillId="0" borderId="5" xfId="2" applyBorder="1"/>
    <xf numFmtId="0" fontId="27" fillId="0" borderId="32" xfId="2" applyBorder="1"/>
    <xf numFmtId="0" fontId="27" fillId="0" borderId="24" xfId="2" applyBorder="1"/>
    <xf numFmtId="0" fontId="27" fillId="0" borderId="13" xfId="2" applyBorder="1"/>
    <xf numFmtId="0" fontId="27" fillId="0" borderId="13" xfId="2" applyBorder="1" applyAlignment="1">
      <alignment horizontal="center"/>
    </xf>
    <xf numFmtId="0" fontId="67" fillId="0" borderId="13" xfId="2" applyFont="1" applyBorder="1" applyAlignment="1">
      <alignment horizontal="center"/>
    </xf>
    <xf numFmtId="0" fontId="68" fillId="0" borderId="5" xfId="2" applyFont="1" applyBorder="1" applyAlignment="1">
      <alignment vertical="center" wrapText="1"/>
    </xf>
    <xf numFmtId="0" fontId="27" fillId="0" borderId="16" xfId="2" applyBorder="1"/>
    <xf numFmtId="0" fontId="27" fillId="0" borderId="8" xfId="2" quotePrefix="1" applyBorder="1" applyAlignment="1">
      <alignment horizontal="center"/>
    </xf>
    <xf numFmtId="0" fontId="27" fillId="0" borderId="8" xfId="2" applyBorder="1"/>
    <xf numFmtId="0" fontId="67" fillId="0" borderId="8" xfId="2" applyFont="1" applyBorder="1" applyAlignment="1">
      <alignment horizontal="center"/>
    </xf>
    <xf numFmtId="0" fontId="27" fillId="0" borderId="7" xfId="2" applyBorder="1"/>
    <xf numFmtId="0" fontId="27" fillId="0" borderId="6" xfId="2" applyBorder="1" applyAlignment="1">
      <alignment horizontal="center"/>
    </xf>
    <xf numFmtId="0" fontId="27" fillId="0" borderId="29" xfId="2" applyBorder="1"/>
    <xf numFmtId="0" fontId="27" fillId="0" borderId="4" xfId="2" applyBorder="1" applyAlignment="1">
      <alignment horizontal="center"/>
    </xf>
    <xf numFmtId="0" fontId="27" fillId="0" borderId="33" xfId="2" applyBorder="1" applyAlignment="1">
      <alignment horizontal="center"/>
    </xf>
    <xf numFmtId="0" fontId="27" fillId="0" borderId="3" xfId="2" applyBorder="1" applyAlignment="1">
      <alignment horizontal="center"/>
    </xf>
    <xf numFmtId="0" fontId="67" fillId="0" borderId="3" xfId="2" applyFont="1" applyBorder="1" applyAlignment="1">
      <alignment horizontal="center"/>
    </xf>
    <xf numFmtId="0" fontId="68" fillId="0" borderId="5" xfId="2" applyFont="1" applyFill="1" applyBorder="1"/>
    <xf numFmtId="0" fontId="27" fillId="0" borderId="43" xfId="2" applyBorder="1" applyAlignment="1">
      <alignment horizontal="center"/>
    </xf>
    <xf numFmtId="0" fontId="27" fillId="0" borderId="23" xfId="2" applyBorder="1" applyAlignment="1">
      <alignment horizontal="center"/>
    </xf>
    <xf numFmtId="0" fontId="27" fillId="0" borderId="22" xfId="2" applyBorder="1" applyAlignment="1">
      <alignment horizontal="center"/>
    </xf>
    <xf numFmtId="0" fontId="67" fillId="0" borderId="22" xfId="2" applyFont="1" applyBorder="1" applyAlignment="1">
      <alignment horizontal="center"/>
    </xf>
    <xf numFmtId="0" fontId="67" fillId="0" borderId="37" xfId="2" applyFont="1" applyBorder="1" applyAlignment="1">
      <alignment horizontal="center"/>
    </xf>
    <xf numFmtId="0" fontId="27" fillId="0" borderId="30" xfId="2" applyBorder="1"/>
    <xf numFmtId="0" fontId="27" fillId="0" borderId="29" xfId="2" applyBorder="1" applyAlignment="1">
      <alignment horizontal="center"/>
    </xf>
    <xf numFmtId="0" fontId="67" fillId="0" borderId="19" xfId="2" applyFont="1" applyBorder="1" applyAlignment="1">
      <alignment horizontal="center"/>
    </xf>
    <xf numFmtId="0" fontId="27" fillId="0" borderId="6" xfId="2" quotePrefix="1" applyBorder="1" applyAlignment="1">
      <alignment horizontal="center"/>
    </xf>
    <xf numFmtId="0" fontId="27" fillId="0" borderId="61" xfId="2" applyBorder="1" applyAlignment="1">
      <alignment horizontal="center"/>
    </xf>
    <xf numFmtId="0" fontId="27" fillId="0" borderId="60" xfId="2" applyBorder="1" applyAlignment="1">
      <alignment horizontal="center"/>
    </xf>
    <xf numFmtId="0" fontId="27" fillId="0" borderId="54" xfId="2" applyBorder="1" applyAlignment="1">
      <alignment horizontal="center"/>
    </xf>
    <xf numFmtId="0" fontId="67" fillId="0" borderId="62" xfId="2" applyFont="1" applyBorder="1" applyAlignment="1">
      <alignment horizontal="center"/>
    </xf>
    <xf numFmtId="0" fontId="68" fillId="0" borderId="63" xfId="2" applyFont="1" applyBorder="1"/>
    <xf numFmtId="0" fontId="27" fillId="0" borderId="28" xfId="2" applyBorder="1" applyAlignment="1">
      <alignment horizontal="center"/>
    </xf>
    <xf numFmtId="0" fontId="27" fillId="0" borderId="8" xfId="2" applyBorder="1" applyAlignment="1">
      <alignment horizontal="center"/>
    </xf>
    <xf numFmtId="0" fontId="27" fillId="0" borderId="1" xfId="2" quotePrefix="1" applyBorder="1" applyAlignment="1">
      <alignment horizontal="center"/>
    </xf>
    <xf numFmtId="0" fontId="27" fillId="0" borderId="64" xfId="2" applyBorder="1" applyAlignment="1">
      <alignment horizontal="center"/>
    </xf>
    <xf numFmtId="0" fontId="68" fillId="0" borderId="2" xfId="2" applyFont="1" applyBorder="1"/>
    <xf numFmtId="0" fontId="27" fillId="0" borderId="22" xfId="2" quotePrefix="1" applyBorder="1" applyAlignment="1">
      <alignment horizontal="center"/>
    </xf>
    <xf numFmtId="0" fontId="27" fillId="0" borderId="27" xfId="2" quotePrefix="1" applyBorder="1" applyAlignment="1">
      <alignment horizontal="center"/>
    </xf>
    <xf numFmtId="0" fontId="27" fillId="0" borderId="19" xfId="2" quotePrefix="1" applyBorder="1" applyAlignment="1">
      <alignment horizontal="center"/>
    </xf>
    <xf numFmtId="0" fontId="27" fillId="0" borderId="32" xfId="2" applyBorder="1" applyAlignment="1">
      <alignment horizontal="center"/>
    </xf>
    <xf numFmtId="0" fontId="27" fillId="0" borderId="24" xfId="2" applyBorder="1" applyAlignment="1">
      <alignment horizontal="center"/>
    </xf>
    <xf numFmtId="0" fontId="67" fillId="0" borderId="50" xfId="2" applyFont="1" applyBorder="1" applyAlignment="1">
      <alignment horizontal="center"/>
    </xf>
    <xf numFmtId="0" fontId="68" fillId="0" borderId="5" xfId="2" applyFont="1" applyBorder="1"/>
    <xf numFmtId="0" fontId="27" fillId="0" borderId="16" xfId="2" applyBorder="1" applyAlignment="1">
      <alignment horizontal="center"/>
    </xf>
    <xf numFmtId="0" fontId="27" fillId="0" borderId="34" xfId="2" applyBorder="1" applyAlignment="1">
      <alignment horizontal="center"/>
    </xf>
    <xf numFmtId="0" fontId="27" fillId="0" borderId="25" xfId="2" applyBorder="1" applyAlignment="1">
      <alignment horizontal="center"/>
    </xf>
    <xf numFmtId="0" fontId="27" fillId="0" borderId="19" xfId="2" applyBorder="1" applyAlignment="1">
      <alignment horizontal="center"/>
    </xf>
    <xf numFmtId="0" fontId="68" fillId="0" borderId="62" xfId="2" applyFont="1" applyBorder="1" applyAlignment="1">
      <alignment horizontal="center"/>
    </xf>
    <xf numFmtId="0" fontId="68" fillId="0" borderId="30" xfId="2" applyFont="1" applyBorder="1"/>
    <xf numFmtId="0" fontId="27" fillId="0" borderId="37" xfId="2" applyBorder="1" applyAlignment="1">
      <alignment horizontal="center"/>
    </xf>
    <xf numFmtId="0" fontId="67" fillId="0" borderId="36" xfId="2" applyFont="1" applyBorder="1" applyAlignment="1">
      <alignment horizontal="center"/>
    </xf>
    <xf numFmtId="14" fontId="68" fillId="0" borderId="44" xfId="2" applyNumberFormat="1" applyFont="1" applyBorder="1" applyAlignment="1">
      <alignment horizontal="center"/>
    </xf>
    <xf numFmtId="46" fontId="68" fillId="0" borderId="44" xfId="2" applyNumberFormat="1" applyFont="1" applyBorder="1" applyAlignment="1">
      <alignment horizontal="center"/>
    </xf>
    <xf numFmtId="0" fontId="68" fillId="0" borderId="44" xfId="2" applyFont="1" applyBorder="1"/>
    <xf numFmtId="164" fontId="9" fillId="0" borderId="1" xfId="0" applyNumberFormat="1" applyFont="1" applyFill="1" applyBorder="1" applyAlignment="1">
      <alignment horizontal="right" vertical="center" wrapText="1"/>
    </xf>
    <xf numFmtId="1" fontId="9" fillId="0" borderId="1" xfId="0" applyNumberFormat="1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left" vertical="top" wrapText="1"/>
    </xf>
    <xf numFmtId="0" fontId="3" fillId="0" borderId="0" xfId="18" applyFont="1" applyAlignment="1">
      <alignment vertical="center"/>
    </xf>
    <xf numFmtId="0" fontId="6" fillId="0" borderId="0" xfId="18" applyFont="1" applyAlignment="1">
      <alignment vertical="center"/>
    </xf>
    <xf numFmtId="0" fontId="6" fillId="0" borderId="0" xfId="18" applyFont="1" applyAlignment="1">
      <alignment horizontal="right" vertical="center"/>
    </xf>
    <xf numFmtId="0" fontId="1" fillId="0" borderId="0" xfId="18"/>
    <xf numFmtId="0" fontId="69" fillId="0" borderId="0" xfId="18" applyFont="1" applyAlignment="1">
      <alignment horizontal="right" vertical="center"/>
    </xf>
    <xf numFmtId="0" fontId="3" fillId="0" borderId="0" xfId="18" applyFont="1" applyAlignment="1">
      <alignment horizontal="center" vertical="center"/>
    </xf>
    <xf numFmtId="0" fontId="6" fillId="0" borderId="0" xfId="18" applyFont="1" applyAlignment="1">
      <alignment horizontal="center" vertical="center"/>
    </xf>
    <xf numFmtId="0" fontId="10" fillId="0" borderId="65" xfId="18" applyFont="1" applyBorder="1" applyAlignment="1">
      <alignment horizontal="center" vertical="center" wrapText="1"/>
    </xf>
    <xf numFmtId="0" fontId="10" fillId="0" borderId="66" xfId="18" applyFont="1" applyBorder="1" applyAlignment="1">
      <alignment horizontal="center" vertical="center" wrapText="1"/>
    </xf>
    <xf numFmtId="0" fontId="10" fillId="0" borderId="67" xfId="18" applyFont="1" applyBorder="1" applyAlignment="1">
      <alignment horizontal="center" vertical="center" wrapText="1"/>
    </xf>
    <xf numFmtId="14" fontId="10" fillId="0" borderId="67" xfId="18" applyNumberFormat="1" applyFont="1" applyBorder="1" applyAlignment="1">
      <alignment horizontal="center" vertical="center" wrapText="1"/>
    </xf>
    <xf numFmtId="0" fontId="3" fillId="0" borderId="2" xfId="18" applyFont="1" applyBorder="1" applyAlignment="1">
      <alignment horizontal="justify" vertical="center"/>
    </xf>
    <xf numFmtId="0" fontId="6" fillId="0" borderId="3" xfId="18" applyFont="1" applyBorder="1" applyAlignment="1">
      <alignment vertical="center"/>
    </xf>
    <xf numFmtId="0" fontId="6" fillId="0" borderId="33" xfId="18" applyFont="1" applyBorder="1" applyAlignment="1">
      <alignment vertical="center"/>
    </xf>
    <xf numFmtId="0" fontId="6" fillId="0" borderId="4" xfId="18" applyFont="1" applyBorder="1" applyAlignment="1">
      <alignment vertical="center"/>
    </xf>
    <xf numFmtId="0" fontId="6" fillId="0" borderId="5" xfId="18" applyFont="1" applyBorder="1" applyAlignment="1">
      <alignment horizontal="justify" vertical="center" wrapText="1"/>
    </xf>
    <xf numFmtId="0" fontId="6" fillId="0" borderId="1" xfId="18" applyFont="1" applyBorder="1" applyAlignment="1">
      <alignment horizontal="right" vertical="center" wrapText="1"/>
    </xf>
    <xf numFmtId="0" fontId="6" fillId="0" borderId="29" xfId="18" applyFont="1" applyBorder="1" applyAlignment="1">
      <alignment horizontal="right" vertical="center" wrapText="1"/>
    </xf>
    <xf numFmtId="0" fontId="6" fillId="0" borderId="6" xfId="18" applyFont="1" applyBorder="1" applyAlignment="1">
      <alignment horizontal="right" vertical="center" wrapText="1"/>
    </xf>
    <xf numFmtId="49" fontId="6" fillId="0" borderId="5" xfId="18" applyNumberFormat="1" applyFont="1" applyBorder="1" applyAlignment="1">
      <alignment horizontal="justify" vertical="center" wrapText="1"/>
    </xf>
    <xf numFmtId="3" fontId="6" fillId="0" borderId="1" xfId="18" applyNumberFormat="1" applyFont="1" applyBorder="1" applyAlignment="1">
      <alignment horizontal="right" vertical="center" wrapText="1"/>
    </xf>
    <xf numFmtId="3" fontId="6" fillId="0" borderId="29" xfId="18" applyNumberFormat="1" applyFont="1" applyBorder="1" applyAlignment="1">
      <alignment horizontal="right" vertical="center" wrapText="1"/>
    </xf>
    <xf numFmtId="3" fontId="6" fillId="0" borderId="6" xfId="18" applyNumberFormat="1" applyFont="1" applyBorder="1" applyAlignment="1">
      <alignment horizontal="right" vertical="center" wrapText="1"/>
    </xf>
    <xf numFmtId="0" fontId="6" fillId="0" borderId="30" xfId="18" applyFont="1" applyBorder="1" applyAlignment="1">
      <alignment horizontal="justify" vertical="center" wrapText="1"/>
    </xf>
    <xf numFmtId="3" fontId="6" fillId="0" borderId="22" xfId="18" applyNumberFormat="1" applyFont="1" applyBorder="1" applyAlignment="1">
      <alignment horizontal="right" vertical="center" wrapText="1"/>
    </xf>
    <xf numFmtId="3" fontId="6" fillId="0" borderId="23" xfId="18" applyNumberFormat="1" applyFont="1" applyBorder="1" applyAlignment="1">
      <alignment horizontal="right" vertical="center" wrapText="1"/>
    </xf>
    <xf numFmtId="3" fontId="6" fillId="0" borderId="43" xfId="18" applyNumberFormat="1" applyFont="1" applyBorder="1" applyAlignment="1">
      <alignment horizontal="right" vertical="center" wrapText="1"/>
    </xf>
    <xf numFmtId="0" fontId="6" fillId="0" borderId="7" xfId="18" applyFont="1" applyBorder="1" applyAlignment="1">
      <alignment horizontal="justify" vertical="center" wrapText="1"/>
    </xf>
    <xf numFmtId="0" fontId="6" fillId="0" borderId="8" xfId="18" applyFont="1" applyBorder="1" applyAlignment="1">
      <alignment horizontal="center" vertical="center" wrapText="1"/>
    </xf>
    <xf numFmtId="0" fontId="6" fillId="0" borderId="34" xfId="18" applyFont="1" applyBorder="1" applyAlignment="1">
      <alignment horizontal="center" vertical="center" wrapText="1"/>
    </xf>
    <xf numFmtId="0" fontId="6" fillId="0" borderId="16" xfId="18" applyFont="1" applyBorder="1" applyAlignment="1">
      <alignment horizontal="center" vertical="center" wrapText="1"/>
    </xf>
    <xf numFmtId="0" fontId="6" fillId="0" borderId="0" xfId="18" applyFont="1" applyBorder="1" applyAlignment="1">
      <alignment horizontal="justify" vertical="center" wrapText="1"/>
    </xf>
    <xf numFmtId="0" fontId="6" fillId="0" borderId="0" xfId="18" applyFont="1" applyBorder="1" applyAlignment="1">
      <alignment horizontal="center" vertical="center" wrapText="1"/>
    </xf>
    <xf numFmtId="0" fontId="6" fillId="0" borderId="0" xfId="18" applyFont="1" applyBorder="1" applyAlignment="1">
      <alignment vertical="center"/>
    </xf>
    <xf numFmtId="0" fontId="3" fillId="0" borderId="0" xfId="18" applyFont="1" applyBorder="1" applyAlignment="1">
      <alignment vertical="center"/>
    </xf>
    <xf numFmtId="0" fontId="10" fillId="0" borderId="2" xfId="18" applyFont="1" applyBorder="1" applyAlignment="1">
      <alignment horizontal="center" vertical="center" wrapText="1"/>
    </xf>
    <xf numFmtId="0" fontId="10" fillId="0" borderId="11" xfId="18" applyFont="1" applyBorder="1" applyAlignment="1">
      <alignment horizontal="center" vertical="center" wrapText="1"/>
    </xf>
    <xf numFmtId="0" fontId="10" fillId="0" borderId="68" xfId="18" applyFont="1" applyBorder="1" applyAlignment="1">
      <alignment horizontal="center" vertical="center" wrapText="1"/>
    </xf>
    <xf numFmtId="0" fontId="10" fillId="0" borderId="58" xfId="18" applyFont="1" applyBorder="1" applyAlignment="1">
      <alignment horizontal="center" vertical="center" wrapText="1"/>
    </xf>
    <xf numFmtId="0" fontId="3" fillId="0" borderId="5" xfId="18" applyFont="1" applyBorder="1" applyAlignment="1">
      <alignment vertical="center"/>
    </xf>
    <xf numFmtId="0" fontId="6" fillId="0" borderId="1" xfId="18" applyFont="1" applyBorder="1" applyAlignment="1">
      <alignment horizontal="center" vertical="center"/>
    </xf>
    <xf numFmtId="0" fontId="6" fillId="0" borderId="5" xfId="18" applyFont="1" applyBorder="1" applyAlignment="1">
      <alignment vertical="center"/>
    </xf>
    <xf numFmtId="0" fontId="6" fillId="0" borderId="29" xfId="18" applyFont="1" applyBorder="1" applyAlignment="1">
      <alignment horizontal="center" vertical="center"/>
    </xf>
    <xf numFmtId="0" fontId="6" fillId="0" borderId="8" xfId="18" applyFont="1" applyBorder="1" applyAlignment="1">
      <alignment horizontal="center" vertical="center"/>
    </xf>
    <xf numFmtId="0" fontId="6" fillId="0" borderId="18" xfId="18" applyFont="1" applyBorder="1" applyAlignment="1">
      <alignment vertical="center" wrapText="1"/>
    </xf>
    <xf numFmtId="3" fontId="9" fillId="0" borderId="1" xfId="18" applyNumberFormat="1" applyFont="1" applyBorder="1" applyAlignment="1">
      <alignment vertical="center"/>
    </xf>
    <xf numFmtId="3" fontId="9" fillId="0" borderId="1" xfId="18" applyNumberFormat="1" applyFont="1" applyBorder="1" applyAlignment="1">
      <alignment horizontal="right" vertical="center"/>
    </xf>
    <xf numFmtId="3" fontId="9" fillId="0" borderId="29" xfId="18" applyNumberFormat="1" applyFont="1" applyBorder="1" applyAlignment="1">
      <alignment horizontal="right" vertical="center"/>
    </xf>
    <xf numFmtId="0" fontId="6" fillId="0" borderId="1" xfId="18" applyFont="1" applyBorder="1" applyAlignment="1">
      <alignment vertical="center"/>
    </xf>
    <xf numFmtId="0" fontId="6" fillId="0" borderId="0" xfId="18" applyFont="1"/>
    <xf numFmtId="0" fontId="1" fillId="0" borderId="0" xfId="19"/>
    <xf numFmtId="0" fontId="69" fillId="0" borderId="0" xfId="19" applyFont="1" applyFill="1" applyBorder="1" applyAlignment="1">
      <alignment vertical="center" wrapText="1"/>
    </xf>
    <xf numFmtId="0" fontId="69" fillId="0" borderId="0" xfId="19" applyFont="1" applyFill="1" applyBorder="1" applyAlignment="1">
      <alignment horizontal="right" vertical="center" wrapText="1"/>
    </xf>
    <xf numFmtId="0" fontId="69" fillId="0" borderId="1" xfId="19" applyFont="1" applyFill="1" applyBorder="1" applyAlignment="1">
      <alignment horizontal="center" vertical="center" wrapText="1"/>
    </xf>
    <xf numFmtId="0" fontId="73" fillId="0" borderId="1" xfId="19" applyFont="1" applyFill="1" applyBorder="1" applyAlignment="1">
      <alignment horizontal="center" vertical="center" wrapText="1"/>
    </xf>
    <xf numFmtId="0" fontId="69" fillId="0" borderId="1" xfId="19" applyFont="1" applyFill="1" applyBorder="1" applyAlignment="1">
      <alignment horizontal="right" vertical="center" wrapText="1"/>
    </xf>
    <xf numFmtId="0" fontId="71" fillId="0" borderId="1" xfId="19" applyFont="1" applyFill="1" applyBorder="1" applyAlignment="1">
      <alignment horizontal="left" vertical="center" wrapText="1"/>
    </xf>
    <xf numFmtId="0" fontId="69" fillId="0" borderId="1" xfId="19" applyFont="1" applyFill="1" applyBorder="1" applyAlignment="1">
      <alignment horizontal="left" vertical="center" wrapText="1"/>
    </xf>
    <xf numFmtId="3" fontId="69" fillId="0" borderId="1" xfId="19" applyNumberFormat="1" applyFont="1" applyFill="1" applyBorder="1" applyAlignment="1">
      <alignment horizontal="right" vertical="center" wrapText="1"/>
    </xf>
    <xf numFmtId="0" fontId="75" fillId="0" borderId="1" xfId="19" applyFont="1" applyFill="1" applyBorder="1" applyAlignment="1">
      <alignment horizontal="left" vertical="center" wrapText="1"/>
    </xf>
    <xf numFmtId="0" fontId="75" fillId="0" borderId="1" xfId="19" applyFont="1" applyFill="1" applyBorder="1" applyAlignment="1">
      <alignment horizontal="center" vertical="center" wrapText="1"/>
    </xf>
    <xf numFmtId="3" fontId="75" fillId="0" borderId="1" xfId="19" applyNumberFormat="1" applyFont="1" applyFill="1" applyBorder="1" applyAlignment="1">
      <alignment horizontal="right" vertical="center" wrapText="1"/>
    </xf>
    <xf numFmtId="0" fontId="75" fillId="0" borderId="1" xfId="19" applyFont="1" applyFill="1" applyBorder="1" applyAlignment="1">
      <alignment horizontal="right" vertical="center" wrapText="1"/>
    </xf>
    <xf numFmtId="3" fontId="69" fillId="0" borderId="1" xfId="19" applyNumberFormat="1" applyFont="1" applyFill="1" applyBorder="1" applyAlignment="1">
      <alignment horizontal="center" vertical="center" wrapText="1"/>
    </xf>
    <xf numFmtId="3" fontId="75" fillId="0" borderId="1" xfId="19" applyNumberFormat="1" applyFont="1" applyFill="1" applyBorder="1" applyAlignment="1">
      <alignment horizontal="center" vertical="center" wrapText="1"/>
    </xf>
    <xf numFmtId="0" fontId="76" fillId="0" borderId="1" xfId="19" applyFont="1" applyBorder="1" applyAlignment="1">
      <alignment horizontal="left" vertical="center" wrapText="1"/>
    </xf>
    <xf numFmtId="0" fontId="72" fillId="0" borderId="1" xfId="19" applyFont="1" applyBorder="1" applyAlignment="1">
      <alignment horizontal="left" vertical="center" wrapText="1"/>
    </xf>
    <xf numFmtId="0" fontId="76" fillId="0" borderId="1" xfId="19" applyFont="1" applyBorder="1" applyAlignment="1">
      <alignment horizontal="center" vertical="center" wrapText="1"/>
    </xf>
    <xf numFmtId="3" fontId="76" fillId="0" borderId="1" xfId="19" applyNumberFormat="1" applyFont="1" applyBorder="1" applyAlignment="1">
      <alignment horizontal="right" vertical="center" wrapText="1"/>
    </xf>
    <xf numFmtId="3" fontId="77" fillId="0" borderId="1" xfId="19" applyNumberFormat="1" applyFont="1" applyBorder="1" applyAlignment="1">
      <alignment horizontal="right" vertical="center" wrapText="1"/>
    </xf>
    <xf numFmtId="0" fontId="76" fillId="0" borderId="0" xfId="19" applyFont="1" applyBorder="1" applyAlignment="1">
      <alignment horizontal="left" vertical="center" wrapText="1"/>
    </xf>
    <xf numFmtId="0" fontId="72" fillId="0" borderId="0" xfId="19" applyFont="1" applyBorder="1" applyAlignment="1">
      <alignment horizontal="left" vertical="center" wrapText="1"/>
    </xf>
    <xf numFmtId="0" fontId="76" fillId="0" borderId="0" xfId="19" applyFont="1" applyBorder="1" applyAlignment="1">
      <alignment horizontal="center" vertical="center" wrapText="1"/>
    </xf>
    <xf numFmtId="3" fontId="76" fillId="0" borderId="0" xfId="19" applyNumberFormat="1" applyFont="1" applyBorder="1" applyAlignment="1">
      <alignment horizontal="right" vertical="center" wrapText="1"/>
    </xf>
    <xf numFmtId="3" fontId="77" fillId="0" borderId="0" xfId="19" applyNumberFormat="1" applyFont="1" applyBorder="1" applyAlignment="1">
      <alignment horizontal="right" vertical="center" wrapText="1"/>
    </xf>
    <xf numFmtId="0" fontId="72" fillId="0" borderId="1" xfId="19" applyFont="1" applyBorder="1" applyAlignment="1">
      <alignment horizontal="right" vertical="center" wrapText="1"/>
    </xf>
    <xf numFmtId="0" fontId="73" fillId="0" borderId="1" xfId="19" applyFont="1" applyBorder="1" applyAlignment="1">
      <alignment horizontal="center" vertical="center" wrapText="1"/>
    </xf>
    <xf numFmtId="0" fontId="71" fillId="0" borderId="1" xfId="19" applyFont="1" applyBorder="1" applyAlignment="1">
      <alignment horizontal="left" vertical="center" wrapText="1"/>
    </xf>
    <xf numFmtId="0" fontId="71" fillId="0" borderId="1" xfId="19" applyFont="1" applyBorder="1" applyAlignment="1">
      <alignment horizontal="center" vertical="center" wrapText="1"/>
    </xf>
    <xf numFmtId="3" fontId="72" fillId="0" borderId="1" xfId="19" applyNumberFormat="1" applyFont="1" applyBorder="1" applyAlignment="1">
      <alignment vertical="center" wrapText="1"/>
    </xf>
    <xf numFmtId="3" fontId="72" fillId="0" borderId="1" xfId="19" applyNumberFormat="1" applyFont="1" applyBorder="1" applyAlignment="1">
      <alignment horizontal="right" vertical="center" wrapText="1"/>
    </xf>
    <xf numFmtId="3" fontId="69" fillId="0" borderId="1" xfId="19" applyNumberFormat="1" applyFont="1" applyBorder="1" applyAlignment="1">
      <alignment horizontal="right" vertical="center" wrapText="1"/>
    </xf>
    <xf numFmtId="3" fontId="69" fillId="0" borderId="1" xfId="19" applyNumberFormat="1" applyFont="1" applyBorder="1" applyAlignment="1">
      <alignment horizontal="center" vertical="center" wrapText="1"/>
    </xf>
    <xf numFmtId="3" fontId="75" fillId="0" borderId="1" xfId="19" applyNumberFormat="1" applyFont="1" applyBorder="1" applyAlignment="1">
      <alignment horizontal="right" vertical="center" wrapText="1"/>
    </xf>
    <xf numFmtId="0" fontId="69" fillId="0" borderId="0" xfId="18" applyFont="1" applyFill="1" applyBorder="1" applyAlignment="1">
      <alignment vertical="center" wrapText="1"/>
    </xf>
    <xf numFmtId="0" fontId="69" fillId="0" borderId="0" xfId="18" applyFont="1" applyFill="1" applyBorder="1" applyAlignment="1">
      <alignment horizontal="right" vertical="center" wrapText="1"/>
    </xf>
    <xf numFmtId="0" fontId="69" fillId="0" borderId="1" xfId="18" applyFont="1" applyFill="1" applyBorder="1" applyAlignment="1">
      <alignment horizontal="center" vertical="center" wrapText="1"/>
    </xf>
    <xf numFmtId="0" fontId="73" fillId="0" borderId="1" xfId="18" applyFont="1" applyFill="1" applyBorder="1" applyAlignment="1">
      <alignment horizontal="center" vertical="center" wrapText="1"/>
    </xf>
    <xf numFmtId="0" fontId="69" fillId="0" borderId="1" xfId="18" applyFont="1" applyFill="1" applyBorder="1" applyAlignment="1">
      <alignment horizontal="right" vertical="center" wrapText="1"/>
    </xf>
    <xf numFmtId="0" fontId="71" fillId="0" borderId="1" xfId="18" applyFont="1" applyFill="1" applyBorder="1" applyAlignment="1">
      <alignment horizontal="left" vertical="center" wrapText="1"/>
    </xf>
    <xf numFmtId="0" fontId="69" fillId="0" borderId="1" xfId="18" applyFont="1" applyFill="1" applyBorder="1" applyAlignment="1">
      <alignment horizontal="left" vertical="center" wrapText="1"/>
    </xf>
    <xf numFmtId="3" fontId="69" fillId="0" borderId="1" xfId="18" applyNumberFormat="1" applyFont="1" applyFill="1" applyBorder="1" applyAlignment="1">
      <alignment horizontal="right" vertical="center" wrapText="1"/>
    </xf>
    <xf numFmtId="0" fontId="75" fillId="0" borderId="1" xfId="18" applyFont="1" applyFill="1" applyBorder="1" applyAlignment="1">
      <alignment horizontal="left" vertical="center" wrapText="1"/>
    </xf>
    <xf numFmtId="0" fontId="75" fillId="0" borderId="1" xfId="18" applyFont="1" applyFill="1" applyBorder="1" applyAlignment="1">
      <alignment horizontal="center" vertical="center" wrapText="1"/>
    </xf>
    <xf numFmtId="3" fontId="75" fillId="0" borderId="1" xfId="18" applyNumberFormat="1" applyFont="1" applyFill="1" applyBorder="1" applyAlignment="1">
      <alignment horizontal="right" vertical="center" wrapText="1"/>
    </xf>
    <xf numFmtId="0" fontId="75" fillId="0" borderId="1" xfId="18" applyFont="1" applyFill="1" applyBorder="1" applyAlignment="1">
      <alignment horizontal="right" vertical="center" wrapText="1"/>
    </xf>
    <xf numFmtId="1" fontId="69" fillId="0" borderId="1" xfId="18" applyNumberFormat="1" applyFont="1" applyFill="1" applyBorder="1" applyAlignment="1">
      <alignment horizontal="center" vertical="center" wrapText="1"/>
    </xf>
    <xf numFmtId="3" fontId="75" fillId="0" borderId="1" xfId="18" applyNumberFormat="1" applyFont="1" applyFill="1" applyBorder="1" applyAlignment="1">
      <alignment horizontal="center" vertical="center" wrapText="1"/>
    </xf>
    <xf numFmtId="0" fontId="76" fillId="0" borderId="1" xfId="18" applyFont="1" applyBorder="1" applyAlignment="1">
      <alignment horizontal="left" vertical="center" wrapText="1"/>
    </xf>
    <xf numFmtId="0" fontId="72" fillId="0" borderId="1" xfId="18" applyFont="1" applyBorder="1" applyAlignment="1">
      <alignment horizontal="left" vertical="center" wrapText="1"/>
    </xf>
    <xf numFmtId="0" fontId="76" fillId="0" borderId="1" xfId="18" applyFont="1" applyBorder="1" applyAlignment="1">
      <alignment horizontal="center" vertical="center" wrapText="1"/>
    </xf>
    <xf numFmtId="3" fontId="76" fillId="0" borderId="1" xfId="18" applyNumberFormat="1" applyFont="1" applyBorder="1" applyAlignment="1">
      <alignment horizontal="right" vertical="center" wrapText="1"/>
    </xf>
    <xf numFmtId="3" fontId="76" fillId="0" borderId="1" xfId="18" applyNumberFormat="1" applyFont="1" applyFill="1" applyBorder="1" applyAlignment="1">
      <alignment horizontal="right" vertical="center" wrapText="1"/>
    </xf>
    <xf numFmtId="3" fontId="77" fillId="0" borderId="1" xfId="18" applyNumberFormat="1" applyFont="1" applyFill="1" applyBorder="1" applyAlignment="1">
      <alignment horizontal="right" vertical="center" wrapText="1"/>
    </xf>
    <xf numFmtId="3" fontId="77" fillId="0" borderId="1" xfId="18" applyNumberFormat="1" applyFont="1" applyBorder="1" applyAlignment="1">
      <alignment horizontal="right" vertical="center" wrapText="1"/>
    </xf>
    <xf numFmtId="0" fontId="76" fillId="0" borderId="0" xfId="18" applyFont="1" applyBorder="1" applyAlignment="1">
      <alignment horizontal="left" vertical="center" wrapText="1"/>
    </xf>
    <xf numFmtId="0" fontId="72" fillId="0" borderId="0" xfId="18" applyFont="1" applyBorder="1" applyAlignment="1">
      <alignment horizontal="left" vertical="center" wrapText="1"/>
    </xf>
    <xf numFmtId="0" fontId="76" fillId="0" borderId="0" xfId="18" applyFont="1" applyBorder="1" applyAlignment="1">
      <alignment horizontal="center" vertical="center" wrapText="1"/>
    </xf>
    <xf numFmtId="3" fontId="76" fillId="0" borderId="0" xfId="18" applyNumberFormat="1" applyFont="1" applyBorder="1" applyAlignment="1">
      <alignment horizontal="right" vertical="center" wrapText="1"/>
    </xf>
    <xf numFmtId="3" fontId="77" fillId="0" borderId="0" xfId="18" applyNumberFormat="1" applyFont="1" applyFill="1" applyBorder="1" applyAlignment="1">
      <alignment horizontal="right" vertical="center" wrapText="1"/>
    </xf>
    <xf numFmtId="3" fontId="77" fillId="0" borderId="0" xfId="18" applyNumberFormat="1" applyFont="1" applyBorder="1" applyAlignment="1">
      <alignment horizontal="right" vertical="center" wrapText="1"/>
    </xf>
    <xf numFmtId="0" fontId="72" fillId="0" borderId="1" xfId="18" applyFont="1" applyBorder="1" applyAlignment="1">
      <alignment horizontal="right" vertical="center" wrapText="1"/>
    </xf>
    <xf numFmtId="0" fontId="71" fillId="0" borderId="1" xfId="18" applyFont="1" applyBorder="1" applyAlignment="1">
      <alignment horizontal="left" vertical="center" wrapText="1"/>
    </xf>
    <xf numFmtId="0" fontId="71" fillId="0" borderId="1" xfId="18" applyFont="1" applyBorder="1" applyAlignment="1">
      <alignment horizontal="center" vertical="center" wrapText="1"/>
    </xf>
    <xf numFmtId="3" fontId="72" fillId="0" borderId="1" xfId="18" applyNumberFormat="1" applyFont="1" applyBorder="1" applyAlignment="1">
      <alignment vertical="center" wrapText="1"/>
    </xf>
    <xf numFmtId="3" fontId="72" fillId="0" borderId="1" xfId="18" applyNumberFormat="1" applyFont="1" applyBorder="1" applyAlignment="1">
      <alignment horizontal="right" vertical="center" wrapText="1"/>
    </xf>
    <xf numFmtId="3" fontId="69" fillId="0" borderId="1" xfId="18" applyNumberFormat="1" applyFont="1" applyBorder="1" applyAlignment="1">
      <alignment horizontal="right" vertical="center" wrapText="1"/>
    </xf>
    <xf numFmtId="0" fontId="1" fillId="0" borderId="0" xfId="18" applyFill="1"/>
    <xf numFmtId="0" fontId="3" fillId="0" borderId="0" xfId="2" applyFont="1" applyBorder="1" applyAlignment="1">
      <alignment horizontal="center"/>
    </xf>
    <xf numFmtId="0" fontId="15" fillId="0" borderId="30" xfId="0" applyFont="1" applyBorder="1" applyAlignment="1">
      <alignment horizontal="left"/>
    </xf>
    <xf numFmtId="3" fontId="9" fillId="0" borderId="1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26" fillId="0" borderId="22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0" fontId="3" fillId="0" borderId="5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3" fontId="9" fillId="0" borderId="1" xfId="2" applyNumberFormat="1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3" fontId="9" fillId="0" borderId="6" xfId="2" applyNumberFormat="1" applyFont="1" applyBorder="1" applyAlignment="1">
      <alignment vertical="center" wrapText="1"/>
    </xf>
    <xf numFmtId="0" fontId="9" fillId="0" borderId="1" xfId="2" applyFont="1" applyBorder="1" applyAlignment="1">
      <alignment horizontal="right" vertical="top" wrapText="1"/>
    </xf>
    <xf numFmtId="0" fontId="26" fillId="0" borderId="1" xfId="2" applyFont="1" applyBorder="1" applyAlignment="1">
      <alignment horizontal="right" vertical="top" wrapText="1"/>
    </xf>
    <xf numFmtId="3" fontId="26" fillId="0" borderId="6" xfId="2" applyNumberFormat="1" applyFont="1" applyBorder="1" applyAlignment="1">
      <alignment horizontal="right" vertical="top" wrapText="1"/>
    </xf>
    <xf numFmtId="0" fontId="7" fillId="0" borderId="5" xfId="2" applyFont="1" applyBorder="1" applyAlignment="1">
      <alignment vertical="top" wrapText="1"/>
    </xf>
    <xf numFmtId="49" fontId="3" fillId="0" borderId="5" xfId="2" applyNumberFormat="1" applyFont="1" applyBorder="1" applyAlignment="1">
      <alignment horizontal="left" wrapText="1"/>
    </xf>
    <xf numFmtId="3" fontId="26" fillId="0" borderId="6" xfId="2" applyNumberFormat="1" applyFont="1" applyBorder="1" applyAlignment="1">
      <alignment horizontal="right"/>
    </xf>
    <xf numFmtId="3" fontId="26" fillId="0" borderId="6" xfId="2" applyNumberFormat="1" applyFont="1" applyBorder="1" applyAlignment="1">
      <alignment horizontal="center"/>
    </xf>
    <xf numFmtId="3" fontId="9" fillId="0" borderId="6" xfId="2" applyNumberFormat="1" applyFont="1" applyBorder="1" applyAlignment="1">
      <alignment horizontal="right"/>
    </xf>
    <xf numFmtId="0" fontId="3" fillId="0" borderId="5" xfId="2" applyFont="1" applyBorder="1" applyAlignment="1">
      <alignment vertical="top" wrapText="1"/>
    </xf>
    <xf numFmtId="49" fontId="9" fillId="0" borderId="5" xfId="2" applyNumberFormat="1" applyFont="1" applyBorder="1" applyAlignment="1">
      <alignment horizontal="left" wrapText="1"/>
    </xf>
    <xf numFmtId="49" fontId="7" fillId="0" borderId="5" xfId="2" applyNumberFormat="1" applyFont="1" applyBorder="1" applyAlignment="1">
      <alignment horizontal="left" wrapText="1"/>
    </xf>
    <xf numFmtId="49" fontId="26" fillId="0" borderId="5" xfId="2" applyNumberFormat="1" applyFont="1" applyBorder="1" applyAlignment="1">
      <alignment horizontal="left" wrapText="1"/>
    </xf>
    <xf numFmtId="0" fontId="26" fillId="0" borderId="5" xfId="2" applyFont="1" applyBorder="1" applyAlignment="1">
      <alignment horizontal="left"/>
    </xf>
    <xf numFmtId="3" fontId="0" fillId="0" borderId="0" xfId="0" applyNumberFormat="1"/>
    <xf numFmtId="0" fontId="19" fillId="0" borderId="5" xfId="2" applyFont="1" applyBorder="1" applyAlignment="1">
      <alignment horizontal="left" vertical="top" wrapText="1"/>
    </xf>
    <xf numFmtId="3" fontId="3" fillId="0" borderId="5" xfId="2" applyNumberFormat="1" applyFont="1" applyBorder="1" applyAlignment="1">
      <alignment horizontal="left" vertical="top" wrapText="1"/>
    </xf>
    <xf numFmtId="0" fontId="6" fillId="0" borderId="5" xfId="2" applyFont="1" applyBorder="1" applyAlignment="1">
      <alignment horizontal="left"/>
    </xf>
    <xf numFmtId="0" fontId="54" fillId="0" borderId="5" xfId="2" applyFont="1" applyBorder="1" applyAlignment="1">
      <alignment horizontal="left" vertical="top" wrapText="1"/>
    </xf>
    <xf numFmtId="0" fontId="7" fillId="0" borderId="5" xfId="2" applyFont="1" applyBorder="1" applyAlignment="1">
      <alignment horizontal="left" vertical="top" wrapText="1"/>
    </xf>
    <xf numFmtId="3" fontId="7" fillId="0" borderId="5" xfId="2" applyNumberFormat="1" applyFont="1" applyBorder="1" applyAlignment="1">
      <alignment horizontal="left" vertical="top" wrapText="1"/>
    </xf>
    <xf numFmtId="3" fontId="9" fillId="0" borderId="5" xfId="2" applyNumberFormat="1" applyFont="1" applyBorder="1" applyAlignment="1">
      <alignment vertical="top" wrapText="1"/>
    </xf>
    <xf numFmtId="0" fontId="15" fillId="0" borderId="5" xfId="2" applyFont="1" applyBorder="1" applyAlignment="1">
      <alignment horizontal="left"/>
    </xf>
    <xf numFmtId="3" fontId="9" fillId="0" borderId="1" xfId="2" applyNumberFormat="1" applyFont="1" applyBorder="1" applyAlignment="1">
      <alignment vertical="top" wrapText="1"/>
    </xf>
    <xf numFmtId="3" fontId="9" fillId="0" borderId="6" xfId="2" applyNumberFormat="1" applyFont="1" applyBorder="1" applyAlignment="1">
      <alignment vertical="top" wrapText="1"/>
    </xf>
    <xf numFmtId="3" fontId="26" fillId="0" borderId="1" xfId="2" applyNumberFormat="1" applyFont="1" applyBorder="1" applyAlignment="1">
      <alignment vertical="top" wrapText="1"/>
    </xf>
    <xf numFmtId="3" fontId="9" fillId="0" borderId="1" xfId="2" applyNumberFormat="1" applyFont="1" applyBorder="1" applyAlignment="1"/>
    <xf numFmtId="3" fontId="9" fillId="0" borderId="6" xfId="2" applyNumberFormat="1" applyFont="1" applyBorder="1" applyAlignment="1"/>
    <xf numFmtId="3" fontId="26" fillId="0" borderId="1" xfId="2" applyNumberFormat="1" applyFont="1" applyBorder="1" applyAlignment="1">
      <alignment horizontal="right" vertical="center" wrapText="1"/>
    </xf>
    <xf numFmtId="3" fontId="26" fillId="0" borderId="6" xfId="2" applyNumberFormat="1" applyFont="1" applyBorder="1" applyAlignment="1"/>
    <xf numFmtId="0" fontId="7" fillId="0" borderId="1" xfId="0" applyFont="1" applyBorder="1" applyAlignment="1">
      <alignment vertical="center" wrapText="1"/>
    </xf>
    <xf numFmtId="0" fontId="7" fillId="0" borderId="13" xfId="0" applyFont="1" applyBorder="1" applyAlignment="1">
      <alignment vertical="top" wrapText="1"/>
    </xf>
    <xf numFmtId="0" fontId="26" fillId="0" borderId="1" xfId="0" applyFont="1" applyBorder="1" applyAlignment="1">
      <alignment horizontal="left" wrapText="1"/>
    </xf>
    <xf numFmtId="0" fontId="26" fillId="0" borderId="13" xfId="0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right"/>
    </xf>
    <xf numFmtId="0" fontId="9" fillId="0" borderId="13" xfId="0" applyFont="1" applyBorder="1" applyAlignment="1">
      <alignment horizontal="right" vertical="top" wrapText="1"/>
    </xf>
    <xf numFmtId="3" fontId="26" fillId="0" borderId="13" xfId="0" applyNumberFormat="1" applyFont="1" applyBorder="1" applyAlignment="1">
      <alignment horizontal="right" vertical="top" wrapText="1"/>
    </xf>
    <xf numFmtId="3" fontId="11" fillId="0" borderId="22" xfId="0" applyNumberFormat="1" applyFont="1" applyBorder="1" applyAlignment="1">
      <alignment horizontal="right"/>
    </xf>
    <xf numFmtId="3" fontId="9" fillId="0" borderId="22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horizontal="right"/>
    </xf>
    <xf numFmtId="0" fontId="79" fillId="0" borderId="59" xfId="0" applyFont="1" applyBorder="1" applyAlignment="1">
      <alignment vertical="center" wrapText="1" shrinkToFit="1"/>
    </xf>
    <xf numFmtId="0" fontId="79" fillId="2" borderId="59" xfId="0" applyFont="1" applyFill="1" applyBorder="1" applyAlignment="1">
      <alignment vertical="center" wrapText="1" shrinkToFit="1"/>
    </xf>
    <xf numFmtId="0" fontId="80" fillId="0" borderId="5" xfId="2" applyFont="1" applyBorder="1" applyAlignment="1">
      <alignment vertical="top" wrapText="1"/>
    </xf>
    <xf numFmtId="3" fontId="69" fillId="0" borderId="5" xfId="2" applyNumberFormat="1" applyFont="1" applyBorder="1" applyAlignment="1">
      <alignment horizontal="left" vertical="top" wrapText="1"/>
    </xf>
    <xf numFmtId="49" fontId="81" fillId="0" borderId="5" xfId="2" applyNumberFormat="1" applyFont="1" applyBorder="1" applyAlignment="1">
      <alignment horizontal="left" wrapText="1"/>
    </xf>
    <xf numFmtId="0" fontId="3" fillId="0" borderId="50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7" fillId="0" borderId="50" xfId="2" applyFont="1" applyBorder="1" applyAlignment="1">
      <alignment horizontal="left" vertical="center"/>
    </xf>
    <xf numFmtId="3" fontId="6" fillId="0" borderId="13" xfId="2" applyNumberFormat="1" applyFont="1" applyBorder="1" applyAlignment="1">
      <alignment horizontal="right" vertical="center" wrapText="1"/>
    </xf>
    <xf numFmtId="0" fontId="9" fillId="0" borderId="54" xfId="0" applyFont="1" applyBorder="1" applyAlignment="1">
      <alignment vertical="center" wrapText="1"/>
    </xf>
    <xf numFmtId="3" fontId="9" fillId="0" borderId="1" xfId="0" applyNumberFormat="1" applyFont="1" applyBorder="1"/>
    <xf numFmtId="3" fontId="7" fillId="0" borderId="54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wrapText="1"/>
    </xf>
    <xf numFmtId="3" fontId="9" fillId="0" borderId="13" xfId="0" applyNumberFormat="1" applyFont="1" applyBorder="1" applyAlignment="1">
      <alignment horizontal="right"/>
    </xf>
    <xf numFmtId="3" fontId="7" fillId="0" borderId="13" xfId="0" applyNumberFormat="1" applyFont="1" applyBorder="1" applyAlignment="1">
      <alignment horizontal="right" vertical="top" wrapText="1"/>
    </xf>
    <xf numFmtId="3" fontId="7" fillId="0" borderId="0" xfId="0" applyNumberFormat="1" applyFont="1" applyAlignment="1">
      <alignment horizontal="right"/>
    </xf>
    <xf numFmtId="3" fontId="3" fillId="0" borderId="29" xfId="2" applyNumberFormat="1" applyFont="1" applyBorder="1" applyAlignment="1">
      <alignment horizontal="center"/>
    </xf>
    <xf numFmtId="3" fontId="3" fillId="0" borderId="25" xfId="2" applyNumberFormat="1" applyFont="1" applyBorder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3" fillId="0" borderId="39" xfId="2" applyFont="1" applyBorder="1" applyAlignment="1">
      <alignment horizontal="center"/>
    </xf>
    <xf numFmtId="0" fontId="23" fillId="0" borderId="7" xfId="2" applyFont="1" applyBorder="1" applyAlignment="1">
      <alignment horizontal="center"/>
    </xf>
    <xf numFmtId="3" fontId="23" fillId="0" borderId="15" xfId="2" applyNumberFormat="1" applyFont="1" applyBorder="1" applyAlignment="1">
      <alignment horizontal="center"/>
    </xf>
    <xf numFmtId="0" fontId="5" fillId="0" borderId="52" xfId="2" applyFont="1" applyBorder="1" applyAlignment="1">
      <alignment horizontal="left"/>
    </xf>
    <xf numFmtId="0" fontId="5" fillId="0" borderId="0" xfId="2" applyFont="1" applyAlignment="1">
      <alignment horizontal="left"/>
    </xf>
    <xf numFmtId="49" fontId="5" fillId="0" borderId="0" xfId="2" applyNumberFormat="1" applyFont="1" applyBorder="1" applyAlignment="1">
      <alignment horizontal="left"/>
    </xf>
    <xf numFmtId="0" fontId="7" fillId="0" borderId="0" xfId="2" applyFont="1" applyAlignment="1">
      <alignment horizontal="center"/>
    </xf>
    <xf numFmtId="0" fontId="9" fillId="0" borderId="22" xfId="0" applyFont="1" applyBorder="1"/>
    <xf numFmtId="3" fontId="9" fillId="0" borderId="22" xfId="0" applyNumberFormat="1" applyFont="1" applyBorder="1"/>
    <xf numFmtId="0" fontId="11" fillId="0" borderId="22" xfId="13" applyFont="1" applyBorder="1"/>
    <xf numFmtId="0" fontId="26" fillId="0" borderId="22" xfId="13" applyFont="1" applyBorder="1"/>
    <xf numFmtId="0" fontId="9" fillId="0" borderId="22" xfId="0" applyFont="1" applyBorder="1" applyAlignment="1"/>
    <xf numFmtId="0" fontId="11" fillId="0" borderId="22" xfId="0" applyFont="1" applyBorder="1" applyAlignment="1"/>
    <xf numFmtId="0" fontId="26" fillId="0" borderId="22" xfId="0" applyFont="1" applyBorder="1" applyAlignment="1"/>
    <xf numFmtId="3" fontId="9" fillId="0" borderId="1" xfId="0" applyNumberFormat="1" applyFont="1" applyFill="1" applyBorder="1"/>
    <xf numFmtId="0" fontId="9" fillId="0" borderId="22" xfId="0" applyFont="1" applyFill="1" applyBorder="1"/>
    <xf numFmtId="3" fontId="9" fillId="0" borderId="22" xfId="0" applyNumberFormat="1" applyFont="1" applyFill="1" applyBorder="1"/>
    <xf numFmtId="0" fontId="26" fillId="0" borderId="22" xfId="0" applyFont="1" applyFill="1" applyBorder="1"/>
    <xf numFmtId="3" fontId="26" fillId="0" borderId="22" xfId="0" applyNumberFormat="1" applyFont="1" applyFill="1" applyBorder="1"/>
    <xf numFmtId="0" fontId="26" fillId="0" borderId="29" xfId="13" applyFont="1" applyBorder="1" applyAlignment="1">
      <alignment horizontal="justify" vertical="top" wrapText="1"/>
    </xf>
    <xf numFmtId="3" fontId="26" fillId="0" borderId="1" xfId="13" applyNumberFormat="1" applyFont="1" applyBorder="1" applyAlignment="1">
      <alignment horizontal="right" vertical="top" wrapText="1"/>
    </xf>
    <xf numFmtId="0" fontId="26" fillId="0" borderId="1" xfId="0" applyFont="1" applyBorder="1" applyAlignment="1"/>
    <xf numFmtId="0" fontId="9" fillId="0" borderId="54" xfId="0" applyFont="1" applyBorder="1"/>
    <xf numFmtId="0" fontId="9" fillId="0" borderId="13" xfId="0" applyFont="1" applyBorder="1"/>
    <xf numFmtId="0" fontId="9" fillId="2" borderId="1" xfId="0" applyFont="1" applyFill="1" applyBorder="1"/>
    <xf numFmtId="0" fontId="58" fillId="0" borderId="1" xfId="0" applyFont="1" applyBorder="1"/>
    <xf numFmtId="3" fontId="11" fillId="0" borderId="22" xfId="13" applyNumberFormat="1" applyFont="1" applyBorder="1"/>
    <xf numFmtId="3" fontId="7" fillId="0" borderId="1" xfId="2" applyNumberFormat="1" applyFont="1" applyBorder="1" applyAlignment="1">
      <alignment horizontal="right" vertical="top" wrapText="1"/>
    </xf>
    <xf numFmtId="0" fontId="28" fillId="0" borderId="1" xfId="13" applyFont="1" applyBorder="1" applyAlignment="1">
      <alignment horizontal="left" vertical="center"/>
    </xf>
    <xf numFmtId="0" fontId="28" fillId="0" borderId="22" xfId="13" applyFont="1" applyBorder="1" applyAlignment="1">
      <alignment vertical="center"/>
    </xf>
    <xf numFmtId="0" fontId="28" fillId="0" borderId="1" xfId="13" applyFont="1" applyBorder="1" applyAlignment="1">
      <alignment vertical="center"/>
    </xf>
    <xf numFmtId="0" fontId="9" fillId="0" borderId="22" xfId="13" applyFont="1" applyBorder="1" applyAlignment="1">
      <alignment vertical="center"/>
    </xf>
    <xf numFmtId="0" fontId="29" fillId="0" borderId="0" xfId="2" applyFont="1" applyAlignment="1">
      <alignment vertical="center"/>
    </xf>
    <xf numFmtId="0" fontId="28" fillId="0" borderId="54" xfId="13" applyFont="1" applyBorder="1" applyAlignment="1">
      <alignment vertical="center"/>
    </xf>
    <xf numFmtId="3" fontId="58" fillId="0" borderId="1" xfId="0" applyNumberFormat="1" applyFont="1" applyBorder="1"/>
    <xf numFmtId="3" fontId="58" fillId="0" borderId="1" xfId="0" applyNumberFormat="1" applyFont="1" applyFill="1" applyBorder="1"/>
    <xf numFmtId="0" fontId="26" fillId="0" borderId="10" xfId="13" applyFont="1" applyBorder="1" applyAlignment="1">
      <alignment vertical="center"/>
    </xf>
    <xf numFmtId="3" fontId="3" fillId="0" borderId="58" xfId="2" applyNumberFormat="1" applyFont="1" applyBorder="1" applyAlignment="1">
      <alignment horizontal="center" vertical="center"/>
    </xf>
    <xf numFmtId="0" fontId="3" fillId="0" borderId="9" xfId="2" applyFont="1" applyBorder="1" applyAlignment="1">
      <alignment vertical="center"/>
    </xf>
    <xf numFmtId="0" fontId="3" fillId="0" borderId="27" xfId="2" applyFont="1" applyFill="1" applyBorder="1" applyAlignment="1">
      <alignment horizontal="center"/>
    </xf>
    <xf numFmtId="3" fontId="5" fillId="0" borderId="6" xfId="2" applyNumberFormat="1" applyFont="1" applyFill="1" applyBorder="1" applyAlignment="1">
      <alignment horizontal="center" vertical="center"/>
    </xf>
    <xf numFmtId="3" fontId="5" fillId="0" borderId="27" xfId="2" applyNumberFormat="1" applyFont="1" applyFill="1" applyBorder="1" applyAlignment="1">
      <alignment horizontal="center" vertical="center"/>
    </xf>
    <xf numFmtId="3" fontId="10" fillId="0" borderId="27" xfId="2" applyNumberFormat="1" applyFont="1" applyFill="1" applyBorder="1" applyAlignment="1">
      <alignment vertical="center"/>
    </xf>
    <xf numFmtId="3" fontId="10" fillId="0" borderId="16" xfId="2" applyNumberFormat="1" applyFont="1" applyFill="1" applyBorder="1" applyAlignment="1">
      <alignment vertical="center"/>
    </xf>
    <xf numFmtId="0" fontId="43" fillId="0" borderId="0" xfId="0" applyFont="1" applyBorder="1" applyAlignment="1">
      <alignment horizontal="justify" wrapText="1"/>
    </xf>
    <xf numFmtId="0" fontId="43" fillId="0" borderId="0" xfId="0" applyFont="1" applyBorder="1" applyAlignment="1">
      <alignment wrapText="1"/>
    </xf>
    <xf numFmtId="0" fontId="43" fillId="0" borderId="62" xfId="0" applyFont="1" applyBorder="1" applyAlignment="1">
      <alignment wrapText="1"/>
    </xf>
    <xf numFmtId="0" fontId="42" fillId="0" borderId="8" xfId="0" applyFont="1" applyBorder="1" applyAlignment="1">
      <alignment wrapText="1"/>
    </xf>
    <xf numFmtId="0" fontId="42" fillId="0" borderId="42" xfId="0" applyFont="1" applyBorder="1" applyAlignment="1">
      <alignment horizontal="justify" vertical="center" wrapText="1"/>
    </xf>
    <xf numFmtId="3" fontId="7" fillId="0" borderId="10" xfId="0" applyNumberFormat="1" applyFont="1" applyBorder="1" applyAlignment="1">
      <alignment horizontal="right" vertical="center" wrapText="1"/>
    </xf>
    <xf numFmtId="0" fontId="26" fillId="0" borderId="11" xfId="0" applyFont="1" applyBorder="1" applyAlignment="1">
      <alignment horizontal="center" vertical="top" wrapText="1"/>
    </xf>
    <xf numFmtId="3" fontId="9" fillId="0" borderId="4" xfId="0" applyNumberFormat="1" applyFont="1" applyBorder="1" applyAlignment="1">
      <alignment horizontal="right" vertical="top" wrapText="1"/>
    </xf>
    <xf numFmtId="3" fontId="7" fillId="0" borderId="11" xfId="0" applyNumberFormat="1" applyFont="1" applyBorder="1" applyAlignment="1">
      <alignment horizontal="right" vertical="center" wrapText="1"/>
    </xf>
    <xf numFmtId="0" fontId="42" fillId="0" borderId="5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3" fillId="0" borderId="2" xfId="0" applyFont="1" applyBorder="1" applyAlignment="1">
      <alignment wrapText="1"/>
    </xf>
    <xf numFmtId="0" fontId="43" fillId="0" borderId="5" xfId="0" applyFont="1" applyBorder="1" applyAlignment="1">
      <alignment wrapText="1"/>
    </xf>
    <xf numFmtId="0" fontId="43" fillId="0" borderId="5" xfId="0" applyFont="1" applyBorder="1" applyAlignment="1">
      <alignment vertical="center" wrapText="1"/>
    </xf>
    <xf numFmtId="0" fontId="43" fillId="0" borderId="9" xfId="0" applyFont="1" applyBorder="1" applyAlignment="1">
      <alignment vertical="center" wrapText="1"/>
    </xf>
    <xf numFmtId="0" fontId="43" fillId="0" borderId="13" xfId="0" applyFont="1" applyBorder="1" applyAlignment="1">
      <alignment vertical="center" wrapText="1"/>
    </xf>
    <xf numFmtId="0" fontId="42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/>
    </xf>
    <xf numFmtId="0" fontId="42" fillId="0" borderId="9" xfId="0" applyFont="1" applyBorder="1"/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/>
    </xf>
    <xf numFmtId="0" fontId="4" fillId="0" borderId="0" xfId="18" applyFont="1"/>
    <xf numFmtId="3" fontId="58" fillId="0" borderId="6" xfId="18" applyNumberFormat="1" applyFont="1" applyBorder="1" applyAlignment="1">
      <alignment horizontal="right" vertical="center"/>
    </xf>
    <xf numFmtId="3" fontId="58" fillId="0" borderId="1" xfId="18" applyNumberFormat="1" applyFont="1" applyBorder="1"/>
    <xf numFmtId="0" fontId="10" fillId="0" borderId="70" xfId="18" applyFont="1" applyBorder="1" applyAlignment="1">
      <alignment horizontal="center" vertical="center" wrapText="1"/>
    </xf>
    <xf numFmtId="14" fontId="10" fillId="0" borderId="69" xfId="18" applyNumberFormat="1" applyFont="1" applyBorder="1" applyAlignment="1">
      <alignment horizontal="center" vertical="center" wrapText="1"/>
    </xf>
    <xf numFmtId="166" fontId="5" fillId="0" borderId="13" xfId="1" applyNumberFormat="1" applyFont="1" applyBorder="1" applyAlignment="1">
      <alignment horizontal="right" vertical="center" wrapText="1"/>
    </xf>
    <xf numFmtId="166" fontId="5" fillId="0" borderId="32" xfId="1" applyNumberFormat="1" applyFont="1" applyBorder="1" applyAlignment="1">
      <alignment horizontal="right" vertical="center" wrapText="1"/>
    </xf>
    <xf numFmtId="166" fontId="5" fillId="0" borderId="1" xfId="1" applyNumberFormat="1" applyFont="1" applyBorder="1" applyAlignment="1">
      <alignment horizontal="right" vertical="center" wrapText="1"/>
    </xf>
    <xf numFmtId="166" fontId="10" fillId="0" borderId="1" xfId="1" applyNumberFormat="1" applyFont="1" applyBorder="1" applyAlignment="1">
      <alignment horizontal="right" vertical="center" wrapText="1"/>
    </xf>
    <xf numFmtId="166" fontId="10" fillId="0" borderId="6" xfId="1" applyNumberFormat="1" applyFont="1" applyBorder="1" applyAlignment="1">
      <alignment horizontal="right" vertical="center" wrapText="1"/>
    </xf>
    <xf numFmtId="166" fontId="5" fillId="0" borderId="6" xfId="1" applyNumberFormat="1" applyFont="1" applyBorder="1" applyAlignment="1">
      <alignment horizontal="right" vertical="center" wrapText="1"/>
    </xf>
    <xf numFmtId="166" fontId="10" fillId="0" borderId="8" xfId="1" applyNumberFormat="1" applyFont="1" applyBorder="1" applyAlignment="1">
      <alignment horizontal="right" vertical="center"/>
    </xf>
    <xf numFmtId="166" fontId="10" fillId="0" borderId="8" xfId="1" applyNumberFormat="1" applyFont="1" applyBorder="1" applyAlignment="1">
      <alignment horizontal="right"/>
    </xf>
    <xf numFmtId="166" fontId="10" fillId="0" borderId="16" xfId="1" applyNumberFormat="1" applyFont="1" applyBorder="1" applyAlignment="1">
      <alignment horizontal="right"/>
    </xf>
    <xf numFmtId="3" fontId="33" fillId="0" borderId="11" xfId="0" applyNumberFormat="1" applyFont="1" applyBorder="1"/>
    <xf numFmtId="167" fontId="80" fillId="0" borderId="3" xfId="0" applyNumberFormat="1" applyFont="1" applyBorder="1" applyAlignment="1">
      <alignment horizontal="right" vertical="center"/>
    </xf>
    <xf numFmtId="167" fontId="80" fillId="0" borderId="33" xfId="0" applyNumberFormat="1" applyFont="1" applyBorder="1" applyAlignment="1">
      <alignment horizontal="right" vertical="center"/>
    </xf>
    <xf numFmtId="2" fontId="80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4" fillId="0" borderId="41" xfId="0" applyFont="1" applyBorder="1" applyAlignment="1">
      <alignment horizontal="center" vertical="top" wrapText="1"/>
    </xf>
    <xf numFmtId="0" fontId="45" fillId="0" borderId="42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49" fillId="0" borderId="40" xfId="2" applyFont="1" applyBorder="1" applyAlignment="1">
      <alignment horizontal="center"/>
    </xf>
    <xf numFmtId="11" fontId="49" fillId="0" borderId="40" xfId="2" applyNumberFormat="1" applyFont="1" applyBorder="1" applyAlignment="1">
      <alignment horizontal="center"/>
    </xf>
    <xf numFmtId="0" fontId="56" fillId="0" borderId="40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0" fontId="3" fillId="0" borderId="0" xfId="2" applyFont="1" applyBorder="1" applyAlignment="1">
      <alignment horizontal="center"/>
    </xf>
    <xf numFmtId="0" fontId="0" fillId="0" borderId="0" xfId="0" applyBorder="1" applyAlignment="1"/>
    <xf numFmtId="3" fontId="6" fillId="0" borderId="22" xfId="0" applyNumberFormat="1" applyFont="1" applyFill="1" applyBorder="1" applyAlignment="1">
      <alignment horizontal="right" vertical="center" wrapText="1"/>
    </xf>
    <xf numFmtId="3" fontId="6" fillId="0" borderId="13" xfId="0" applyNumberFormat="1" applyFont="1" applyFill="1" applyBorder="1" applyAlignment="1">
      <alignment horizontal="right" vertical="center" wrapText="1"/>
    </xf>
    <xf numFmtId="1" fontId="6" fillId="0" borderId="22" xfId="0" applyNumberFormat="1" applyFont="1" applyFill="1" applyBorder="1" applyAlignment="1">
      <alignment horizontal="right" vertical="center" wrapText="1"/>
    </xf>
    <xf numFmtId="1" fontId="0" fillId="0" borderId="54" xfId="0" applyNumberFormat="1" applyBorder="1" applyAlignment="1">
      <alignment horizontal="right" vertical="center" wrapText="1"/>
    </xf>
    <xf numFmtId="1" fontId="0" fillId="0" borderId="13" xfId="0" applyNumberFormat="1" applyBorder="1" applyAlignment="1">
      <alignment horizontal="right" vertical="center" wrapText="1"/>
    </xf>
    <xf numFmtId="0" fontId="0" fillId="0" borderId="54" xfId="0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40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0" xfId="0" applyBorder="1" applyAlignment="1"/>
    <xf numFmtId="0" fontId="53" fillId="0" borderId="0" xfId="0" applyFont="1" applyAlignment="1">
      <alignment horizontal="center" vertical="top"/>
    </xf>
    <xf numFmtId="0" fontId="54" fillId="0" borderId="40" xfId="0" applyFont="1" applyBorder="1" applyAlignment="1">
      <alignment horizontal="center" vertical="top"/>
    </xf>
    <xf numFmtId="0" fontId="3" fillId="0" borderId="40" xfId="0" applyFont="1" applyBorder="1" applyAlignment="1">
      <alignment horizontal="center" vertical="top"/>
    </xf>
    <xf numFmtId="0" fontId="0" fillId="0" borderId="40" xfId="0" applyBorder="1" applyAlignment="1">
      <alignment vertical="top"/>
    </xf>
    <xf numFmtId="0" fontId="6" fillId="0" borderId="39" xfId="0" applyFont="1" applyBorder="1" applyAlignment="1">
      <alignment vertical="center" wrapText="1"/>
    </xf>
    <xf numFmtId="0" fontId="0" fillId="0" borderId="39" xfId="0" applyBorder="1" applyAlignment="1">
      <alignment vertical="center"/>
    </xf>
    <xf numFmtId="0" fontId="6" fillId="0" borderId="39" xfId="0" applyFont="1" applyBorder="1" applyAlignment="1">
      <alignment horizontal="justify" vertical="center"/>
    </xf>
    <xf numFmtId="0" fontId="0" fillId="0" borderId="39" xfId="0" applyBorder="1" applyAlignment="1"/>
    <xf numFmtId="0" fontId="5" fillId="0" borderId="0" xfId="17" applyFont="1" applyAlignment="1">
      <alignment horizontal="left" vertical="center" wrapText="1"/>
    </xf>
    <xf numFmtId="0" fontId="27" fillId="0" borderId="0" xfId="2" applyFont="1" applyAlignment="1">
      <alignment horizontal="left"/>
    </xf>
    <xf numFmtId="49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left" vertical="top" wrapText="1"/>
    </xf>
    <xf numFmtId="0" fontId="27" fillId="0" borderId="0" xfId="2" applyFont="1" applyAlignment="1">
      <alignment horizontal="left" vertical="top"/>
    </xf>
    <xf numFmtId="0" fontId="9" fillId="0" borderId="0" xfId="2" applyFont="1" applyAlignment="1">
      <alignment horizontal="justify"/>
    </xf>
    <xf numFmtId="0" fontId="40" fillId="0" borderId="0" xfId="2" applyFont="1" applyAlignment="1"/>
    <xf numFmtId="0" fontId="5" fillId="0" borderId="0" xfId="2" applyFont="1" applyAlignment="1">
      <alignment horizontal="justify" wrapText="1"/>
    </xf>
    <xf numFmtId="0" fontId="27" fillId="0" borderId="0" xfId="2" applyFont="1" applyAlignment="1"/>
    <xf numFmtId="0" fontId="5" fillId="0" borderId="0" xfId="2" applyFont="1" applyAlignment="1">
      <alignment horizontal="left"/>
    </xf>
    <xf numFmtId="0" fontId="5" fillId="0" borderId="52" xfId="2" applyFont="1" applyBorder="1" applyAlignment="1">
      <alignment horizontal="left"/>
    </xf>
    <xf numFmtId="0" fontId="5" fillId="0" borderId="53" xfId="2" applyFont="1" applyBorder="1" applyAlignment="1">
      <alignment horizontal="justify"/>
    </xf>
    <xf numFmtId="0" fontId="27" fillId="0" borderId="53" xfId="2" applyFont="1" applyBorder="1" applyAlignment="1"/>
    <xf numFmtId="0" fontId="5" fillId="0" borderId="0" xfId="2" applyFont="1" applyAlignment="1">
      <alignment horizontal="justify"/>
    </xf>
    <xf numFmtId="49" fontId="5" fillId="0" borderId="0" xfId="2" applyNumberFormat="1" applyFont="1" applyBorder="1" applyAlignment="1">
      <alignment horizontal="left"/>
    </xf>
    <xf numFmtId="0" fontId="7" fillId="0" borderId="0" xfId="2" applyFont="1" applyAlignment="1">
      <alignment horizontal="center"/>
    </xf>
    <xf numFmtId="0" fontId="3" fillId="0" borderId="17" xfId="2" applyFont="1" applyFill="1" applyBorder="1" applyAlignment="1">
      <alignment horizontal="center"/>
    </xf>
    <xf numFmtId="0" fontId="27" fillId="0" borderId="48" xfId="2" applyBorder="1" applyAlignment="1">
      <alignment horizontal="center"/>
    </xf>
    <xf numFmtId="0" fontId="3" fillId="0" borderId="0" xfId="17" applyFont="1" applyAlignment="1">
      <alignment horizontal="left" vertical="center"/>
    </xf>
    <xf numFmtId="0" fontId="59" fillId="0" borderId="0" xfId="17" applyFont="1" applyAlignment="1">
      <alignment horizontal="left" vertical="center"/>
    </xf>
    <xf numFmtId="0" fontId="19" fillId="0" borderId="0" xfId="17" applyFont="1" applyAlignment="1">
      <alignment horizontal="right" vertical="center" wrapText="1"/>
    </xf>
    <xf numFmtId="0" fontId="27" fillId="0" borderId="0" xfId="2"/>
    <xf numFmtId="0" fontId="6" fillId="0" borderId="0" xfId="17" applyFont="1" applyAlignment="1">
      <alignment horizontal="right" vertical="center" wrapText="1"/>
    </xf>
    <xf numFmtId="0" fontId="27" fillId="0" borderId="0" xfId="2" applyAlignment="1"/>
    <xf numFmtId="0" fontId="3" fillId="0" borderId="0" xfId="17" applyFont="1" applyAlignment="1">
      <alignment horizontal="right" vertical="center" wrapText="1"/>
    </xf>
    <xf numFmtId="0" fontId="3" fillId="0" borderId="0" xfId="17" applyFont="1" applyAlignment="1">
      <alignment horizontal="center" vertical="center"/>
    </xf>
    <xf numFmtId="0" fontId="3" fillId="0" borderId="0" xfId="17" applyFont="1" applyAlignment="1">
      <alignment vertical="center"/>
    </xf>
    <xf numFmtId="0" fontId="3" fillId="0" borderId="55" xfId="17" applyFont="1" applyBorder="1" applyAlignment="1">
      <alignment horizontal="center" vertical="center"/>
    </xf>
    <xf numFmtId="0" fontId="3" fillId="0" borderId="56" xfId="17" applyFont="1" applyBorder="1" applyAlignment="1">
      <alignment horizontal="center" vertical="center"/>
    </xf>
    <xf numFmtId="0" fontId="36" fillId="0" borderId="57" xfId="17" applyFont="1" applyBorder="1" applyAlignment="1">
      <alignment horizontal="center" vertical="center"/>
    </xf>
    <xf numFmtId="0" fontId="36" fillId="0" borderId="46" xfId="17" applyFont="1" applyBorder="1" applyAlignment="1">
      <alignment horizontal="center" vertical="center"/>
    </xf>
    <xf numFmtId="0" fontId="27" fillId="0" borderId="48" xfId="2" applyBorder="1" applyAlignment="1"/>
    <xf numFmtId="0" fontId="27" fillId="0" borderId="35" xfId="2" applyBorder="1" applyAlignment="1">
      <alignment horizontal="center"/>
    </xf>
    <xf numFmtId="0" fontId="15" fillId="0" borderId="1" xfId="2" applyFont="1" applyBorder="1" applyAlignment="1">
      <alignment horizontal="left" vertical="center" wrapText="1"/>
    </xf>
    <xf numFmtId="0" fontId="63" fillId="0" borderId="1" xfId="2" applyFont="1" applyBorder="1" applyAlignment="1">
      <alignment horizontal="left" vertical="center" wrapText="1"/>
    </xf>
    <xf numFmtId="0" fontId="64" fillId="0" borderId="1" xfId="2" applyFont="1" applyBorder="1" applyAlignment="1">
      <alignment horizontal="left"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>
      <alignment vertical="center" wrapText="1"/>
    </xf>
    <xf numFmtId="0" fontId="6" fillId="0" borderId="53" xfId="2" applyFont="1" applyBorder="1" applyAlignment="1">
      <alignment horizontal="center" vertical="center" wrapText="1"/>
    </xf>
    <xf numFmtId="0" fontId="27" fillId="0" borderId="53" xfId="2" applyBorder="1" applyAlignment="1">
      <alignment horizontal="center" vertical="center" wrapText="1"/>
    </xf>
    <xf numFmtId="0" fontId="27" fillId="0" borderId="53" xfId="2" applyBorder="1" applyAlignment="1">
      <alignment vertical="center" wrapText="1"/>
    </xf>
    <xf numFmtId="0" fontId="15" fillId="0" borderId="1" xfId="2" applyFont="1" applyBorder="1" applyAlignment="1">
      <alignment horizontal="center" vertical="center" wrapText="1"/>
    </xf>
    <xf numFmtId="0" fontId="27" fillId="0" borderId="1" xfId="2" applyBorder="1" applyAlignment="1">
      <alignment vertical="center" wrapText="1"/>
    </xf>
    <xf numFmtId="0" fontId="15" fillId="0" borderId="29" xfId="2" applyFont="1" applyBorder="1" applyAlignment="1">
      <alignment horizontal="center" vertical="center" wrapText="1"/>
    </xf>
    <xf numFmtId="0" fontId="15" fillId="0" borderId="25" xfId="2" applyFont="1" applyBorder="1" applyAlignment="1">
      <alignment horizontal="center" vertical="center" wrapText="1"/>
    </xf>
    <xf numFmtId="0" fontId="27" fillId="0" borderId="25" xfId="2" applyBorder="1" applyAlignment="1">
      <alignment vertical="center" wrapText="1"/>
    </xf>
    <xf numFmtId="0" fontId="27" fillId="0" borderId="19" xfId="2" applyBorder="1" applyAlignment="1">
      <alignment vertical="center" wrapText="1"/>
    </xf>
    <xf numFmtId="0" fontId="6" fillId="0" borderId="0" xfId="2" applyFont="1" applyAlignment="1">
      <alignment horizontal="right" vertical="center" wrapText="1"/>
    </xf>
    <xf numFmtId="0" fontId="3" fillId="0" borderId="0" xfId="2" applyFont="1" applyAlignment="1">
      <alignment horizontal="justify" vertical="center" wrapText="1"/>
    </xf>
    <xf numFmtId="0" fontId="3" fillId="0" borderId="0" xfId="2" applyFont="1" applyAlignment="1">
      <alignment vertical="center" wrapText="1"/>
    </xf>
    <xf numFmtId="0" fontId="27" fillId="0" borderId="0" xfId="2" applyAlignment="1">
      <alignment horizontal="right" vertical="center" wrapText="1"/>
    </xf>
    <xf numFmtId="2" fontId="6" fillId="0" borderId="0" xfId="2" applyNumberFormat="1" applyFont="1" applyAlignment="1">
      <alignment horizontal="right" vertical="center" wrapText="1"/>
    </xf>
    <xf numFmtId="3" fontId="14" fillId="0" borderId="47" xfId="6" applyNumberFormat="1" applyFont="1" applyFill="1" applyBorder="1" applyAlignment="1">
      <alignment horizontal="center" vertical="center" wrapText="1"/>
    </xf>
    <xf numFmtId="3" fontId="40" fillId="0" borderId="14" xfId="6" applyNumberFormat="1" applyFont="1" applyBorder="1" applyAlignment="1">
      <alignment horizontal="center" vertical="center" wrapText="1"/>
    </xf>
    <xf numFmtId="3" fontId="14" fillId="3" borderId="17" xfId="6" applyNumberFormat="1" applyFont="1" applyFill="1" applyBorder="1" applyAlignment="1">
      <alignment horizontal="left" vertical="center" wrapText="1"/>
    </xf>
    <xf numFmtId="0" fontId="40" fillId="3" borderId="35" xfId="7" applyFont="1" applyFill="1" applyBorder="1" applyAlignment="1">
      <alignment vertical="center" wrapText="1"/>
    </xf>
    <xf numFmtId="0" fontId="8" fillId="0" borderId="35" xfId="6" applyFont="1" applyBorder="1" applyAlignment="1">
      <alignment vertical="center" wrapText="1"/>
    </xf>
    <xf numFmtId="0" fontId="8" fillId="0" borderId="36" xfId="6" applyFont="1" applyBorder="1" applyAlignment="1">
      <alignment vertical="center" wrapText="1"/>
    </xf>
    <xf numFmtId="3" fontId="40" fillId="3" borderId="35" xfId="6" applyNumberFormat="1" applyFont="1" applyFill="1" applyBorder="1" applyAlignment="1">
      <alignment vertical="center" wrapText="1"/>
    </xf>
    <xf numFmtId="0" fontId="17" fillId="0" borderId="18" xfId="0" applyFont="1" applyBorder="1" applyAlignment="1"/>
    <xf numFmtId="0" fontId="0" fillId="0" borderId="25" xfId="0" applyBorder="1" applyAlignment="1"/>
    <xf numFmtId="0" fontId="0" fillId="0" borderId="19" xfId="0" applyBorder="1" applyAlignment="1"/>
    <xf numFmtId="0" fontId="16" fillId="0" borderId="18" xfId="0" applyFont="1" applyBorder="1" applyAlignment="1"/>
    <xf numFmtId="0" fontId="17" fillId="0" borderId="29" xfId="0" applyFont="1" applyBorder="1" applyAlignment="1">
      <alignment wrapText="1"/>
    </xf>
    <xf numFmtId="0" fontId="17" fillId="0" borderId="25" xfId="0" applyFont="1" applyBorder="1" applyAlignment="1">
      <alignment wrapText="1"/>
    </xf>
    <xf numFmtId="0" fontId="0" fillId="0" borderId="19" xfId="0" applyBorder="1" applyAlignment="1">
      <alignment wrapText="1"/>
    </xf>
    <xf numFmtId="0" fontId="16" fillId="0" borderId="3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6" fillId="0" borderId="7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2" xfId="0" applyFont="1" applyBorder="1" applyAlignment="1"/>
    <xf numFmtId="0" fontId="17" fillId="0" borderId="3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7" fillId="0" borderId="40" xfId="0" applyFont="1" applyBorder="1" applyAlignment="1">
      <alignment horizontal="right" vertical="center" wrapText="1"/>
    </xf>
    <xf numFmtId="0" fontId="0" fillId="0" borderId="40" xfId="0" applyBorder="1" applyAlignment="1">
      <alignment horizontal="right" vertical="center" wrapText="1"/>
    </xf>
    <xf numFmtId="14" fontId="7" fillId="0" borderId="23" xfId="0" applyNumberFormat="1" applyFont="1" applyBorder="1" applyAlignment="1">
      <alignment horizontal="center" vertical="center"/>
    </xf>
    <xf numFmtId="0" fontId="0" fillId="0" borderId="37" xfId="0" applyBorder="1" applyAlignment="1"/>
    <xf numFmtId="0" fontId="9" fillId="0" borderId="29" xfId="0" applyFont="1" applyBorder="1" applyAlignment="1">
      <alignment vertical="center"/>
    </xf>
    <xf numFmtId="0" fontId="7" fillId="0" borderId="0" xfId="19" applyFont="1" applyFill="1" applyBorder="1" applyAlignment="1">
      <alignment horizontal="center" vertical="center" wrapText="1"/>
    </xf>
    <xf numFmtId="0" fontId="40" fillId="0" borderId="0" xfId="19" applyFont="1" applyFill="1" applyBorder="1" applyAlignment="1">
      <alignment vertical="center" wrapText="1"/>
    </xf>
    <xf numFmtId="0" fontId="71" fillId="0" borderId="1" xfId="19" applyFont="1" applyFill="1" applyBorder="1" applyAlignment="1">
      <alignment horizontal="center" vertical="center" wrapText="1"/>
    </xf>
    <xf numFmtId="0" fontId="69" fillId="0" borderId="1" xfId="19" applyFont="1" applyFill="1" applyBorder="1" applyAlignment="1">
      <alignment horizontal="center" vertical="center" wrapText="1"/>
    </xf>
    <xf numFmtId="14" fontId="72" fillId="0" borderId="1" xfId="19" applyNumberFormat="1" applyFont="1" applyFill="1" applyBorder="1" applyAlignment="1">
      <alignment horizontal="center" vertical="center" wrapText="1"/>
    </xf>
    <xf numFmtId="0" fontId="72" fillId="0" borderId="1" xfId="19" applyFont="1" applyFill="1" applyBorder="1" applyAlignment="1">
      <alignment horizontal="center" vertical="center" wrapText="1"/>
    </xf>
    <xf numFmtId="0" fontId="69" fillId="0" borderId="52" xfId="19" applyFont="1" applyFill="1" applyBorder="1" applyAlignment="1">
      <alignment horizontal="center" vertical="center" wrapText="1"/>
    </xf>
    <xf numFmtId="0" fontId="69" fillId="0" borderId="37" xfId="19" applyFont="1" applyFill="1" applyBorder="1" applyAlignment="1">
      <alignment horizontal="center" vertical="center" wrapText="1"/>
    </xf>
    <xf numFmtId="0" fontId="69" fillId="0" borderId="22" xfId="19" applyFont="1" applyFill="1" applyBorder="1" applyAlignment="1">
      <alignment horizontal="center" vertical="center" wrapText="1"/>
    </xf>
    <xf numFmtId="0" fontId="74" fillId="0" borderId="13" xfId="19" applyFont="1" applyFill="1" applyBorder="1" applyAlignment="1">
      <alignment horizontal="center" vertical="center" wrapText="1"/>
    </xf>
    <xf numFmtId="0" fontId="69" fillId="0" borderId="22" xfId="19" applyFont="1" applyBorder="1" applyAlignment="1">
      <alignment horizontal="center" vertical="center" wrapText="1"/>
    </xf>
    <xf numFmtId="0" fontId="69" fillId="0" borderId="13" xfId="19" applyFont="1" applyBorder="1" applyAlignment="1">
      <alignment horizontal="center" vertical="center" wrapText="1"/>
    </xf>
    <xf numFmtId="0" fontId="14" fillId="0" borderId="29" xfId="19" applyFont="1" applyFill="1" applyBorder="1" applyAlignment="1">
      <alignment horizontal="left" vertical="center" wrapText="1"/>
    </xf>
    <xf numFmtId="0" fontId="14" fillId="0" borderId="25" xfId="19" applyFont="1" applyFill="1" applyBorder="1" applyAlignment="1">
      <alignment horizontal="left" vertical="center" wrapText="1"/>
    </xf>
    <xf numFmtId="0" fontId="14" fillId="0" borderId="19" xfId="19" applyFont="1" applyFill="1" applyBorder="1" applyAlignment="1">
      <alignment horizontal="left" vertical="center" wrapText="1"/>
    </xf>
    <xf numFmtId="0" fontId="69" fillId="0" borderId="13" xfId="19" applyFont="1" applyFill="1" applyBorder="1" applyAlignment="1">
      <alignment horizontal="center" vertical="center" wrapText="1"/>
    </xf>
    <xf numFmtId="0" fontId="7" fillId="0" borderId="29" xfId="19" applyFont="1" applyBorder="1" applyAlignment="1">
      <alignment horizontal="left" vertical="center" wrapText="1"/>
    </xf>
    <xf numFmtId="0" fontId="7" fillId="0" borderId="25" xfId="19" applyFont="1" applyBorder="1" applyAlignment="1">
      <alignment horizontal="left" vertical="center" wrapText="1"/>
    </xf>
    <xf numFmtId="0" fontId="7" fillId="0" borderId="19" xfId="19" applyFont="1" applyBorder="1" applyAlignment="1">
      <alignment horizontal="left" vertical="center" wrapText="1"/>
    </xf>
    <xf numFmtId="0" fontId="71" fillId="0" borderId="22" xfId="19" applyFont="1" applyBorder="1" applyAlignment="1">
      <alignment horizontal="center" vertical="center" wrapText="1"/>
    </xf>
    <xf numFmtId="0" fontId="71" fillId="0" borderId="13" xfId="19" applyFont="1" applyBorder="1" applyAlignment="1">
      <alignment horizontal="center" vertical="center" wrapText="1"/>
    </xf>
    <xf numFmtId="14" fontId="72" fillId="0" borderId="22" xfId="19" applyNumberFormat="1" applyFont="1" applyBorder="1" applyAlignment="1">
      <alignment horizontal="center" vertical="center" wrapText="1"/>
    </xf>
    <xf numFmtId="14" fontId="72" fillId="0" borderId="13" xfId="19" applyNumberFormat="1" applyFont="1" applyBorder="1" applyAlignment="1">
      <alignment horizontal="center" vertical="center" wrapText="1"/>
    </xf>
    <xf numFmtId="0" fontId="69" fillId="0" borderId="25" xfId="19" applyFont="1" applyBorder="1" applyAlignment="1">
      <alignment horizontal="center" vertical="center" wrapText="1"/>
    </xf>
    <xf numFmtId="0" fontId="69" fillId="0" borderId="19" xfId="19" applyFont="1" applyBorder="1" applyAlignment="1">
      <alignment horizontal="center" vertical="center" wrapText="1"/>
    </xf>
    <xf numFmtId="0" fontId="69" fillId="0" borderId="22" xfId="18" applyFont="1" applyBorder="1" applyAlignment="1">
      <alignment horizontal="center" vertical="center" wrapText="1"/>
    </xf>
    <xf numFmtId="0" fontId="69" fillId="0" borderId="13" xfId="18" applyFont="1" applyBorder="1" applyAlignment="1">
      <alignment horizontal="center" vertical="center" wrapText="1"/>
    </xf>
    <xf numFmtId="0" fontId="14" fillId="0" borderId="29" xfId="18" applyFont="1" applyFill="1" applyBorder="1" applyAlignment="1">
      <alignment horizontal="left" vertical="center" wrapText="1"/>
    </xf>
    <xf numFmtId="0" fontId="14" fillId="0" borderId="25" xfId="18" applyFont="1" applyFill="1" applyBorder="1" applyAlignment="1">
      <alignment horizontal="left" vertical="center" wrapText="1"/>
    </xf>
    <xf numFmtId="0" fontId="14" fillId="0" borderId="19" xfId="18" applyFont="1" applyFill="1" applyBorder="1" applyAlignment="1">
      <alignment horizontal="left" vertical="center" wrapText="1"/>
    </xf>
    <xf numFmtId="0" fontId="69" fillId="0" borderId="22" xfId="18" applyFont="1" applyFill="1" applyBorder="1" applyAlignment="1">
      <alignment horizontal="center" vertical="center" wrapText="1"/>
    </xf>
    <xf numFmtId="0" fontId="69" fillId="0" borderId="13" xfId="18" applyFont="1" applyFill="1" applyBorder="1" applyAlignment="1">
      <alignment horizontal="center" vertical="center" wrapText="1"/>
    </xf>
    <xf numFmtId="0" fontId="7" fillId="0" borderId="29" xfId="18" applyFont="1" applyBorder="1" applyAlignment="1">
      <alignment horizontal="left" vertical="center" wrapText="1"/>
    </xf>
    <xf numFmtId="0" fontId="7" fillId="0" borderId="25" xfId="18" applyFont="1" applyBorder="1" applyAlignment="1">
      <alignment horizontal="left" vertical="center" wrapText="1"/>
    </xf>
    <xf numFmtId="0" fontId="7" fillId="0" borderId="19" xfId="18" applyFont="1" applyBorder="1" applyAlignment="1">
      <alignment horizontal="left" vertical="center" wrapText="1"/>
    </xf>
    <xf numFmtId="0" fontId="71" fillId="0" borderId="22" xfId="18" applyFont="1" applyBorder="1" applyAlignment="1">
      <alignment horizontal="center" vertical="center" wrapText="1"/>
    </xf>
    <xf numFmtId="0" fontId="71" fillId="0" borderId="13" xfId="18" applyFont="1" applyBorder="1" applyAlignment="1">
      <alignment horizontal="center" vertical="center" wrapText="1"/>
    </xf>
    <xf numFmtId="14" fontId="72" fillId="0" borderId="22" xfId="18" applyNumberFormat="1" applyFont="1" applyBorder="1" applyAlignment="1">
      <alignment horizontal="center" vertical="center" wrapText="1"/>
    </xf>
    <xf numFmtId="14" fontId="72" fillId="0" borderId="13" xfId="18" applyNumberFormat="1" applyFont="1" applyBorder="1" applyAlignment="1">
      <alignment horizontal="center" vertical="center" wrapText="1"/>
    </xf>
    <xf numFmtId="0" fontId="69" fillId="0" borderId="25" xfId="18" applyFont="1" applyFill="1" applyBorder="1" applyAlignment="1">
      <alignment horizontal="center" vertical="center" wrapText="1"/>
    </xf>
    <xf numFmtId="0" fontId="69" fillId="0" borderId="19" xfId="18" applyFont="1" applyFill="1" applyBorder="1" applyAlignment="1">
      <alignment horizontal="center" vertical="center" wrapText="1"/>
    </xf>
    <xf numFmtId="0" fontId="7" fillId="0" borderId="0" xfId="18" applyFont="1" applyFill="1" applyBorder="1" applyAlignment="1">
      <alignment horizontal="center" vertical="center" wrapText="1"/>
    </xf>
    <xf numFmtId="0" fontId="40" fillId="0" borderId="0" xfId="18" applyFont="1" applyFill="1" applyBorder="1" applyAlignment="1">
      <alignment vertical="center" wrapText="1"/>
    </xf>
    <xf numFmtId="0" fontId="71" fillId="0" borderId="1" xfId="18" applyFont="1" applyFill="1" applyBorder="1" applyAlignment="1">
      <alignment horizontal="center" vertical="center" wrapText="1"/>
    </xf>
    <xf numFmtId="0" fontId="69" fillId="0" borderId="1" xfId="18" applyFont="1" applyFill="1" applyBorder="1" applyAlignment="1">
      <alignment horizontal="center" vertical="center" wrapText="1"/>
    </xf>
    <xf numFmtId="14" fontId="72" fillId="0" borderId="1" xfId="18" applyNumberFormat="1" applyFont="1" applyFill="1" applyBorder="1" applyAlignment="1">
      <alignment horizontal="center" vertical="center" wrapText="1"/>
    </xf>
    <xf numFmtId="0" fontId="72" fillId="0" borderId="1" xfId="18" applyFont="1" applyFill="1" applyBorder="1" applyAlignment="1">
      <alignment horizontal="center" vertical="center" wrapText="1"/>
    </xf>
    <xf numFmtId="0" fontId="69" fillId="0" borderId="52" xfId="18" applyFont="1" applyFill="1" applyBorder="1" applyAlignment="1">
      <alignment horizontal="center" vertical="center" wrapText="1"/>
    </xf>
    <xf numFmtId="0" fontId="69" fillId="0" borderId="37" xfId="18" applyFont="1" applyFill="1" applyBorder="1" applyAlignment="1">
      <alignment horizontal="center" vertical="center" wrapText="1"/>
    </xf>
    <xf numFmtId="0" fontId="74" fillId="0" borderId="13" xfId="18" applyFont="1" applyFill="1" applyBorder="1" applyAlignment="1">
      <alignment horizontal="center" vertical="center" wrapText="1"/>
    </xf>
    <xf numFmtId="0" fontId="3" fillId="0" borderId="53" xfId="2" applyFont="1" applyBorder="1" applyAlignment="1">
      <alignment horizontal="center"/>
    </xf>
    <xf numFmtId="0" fontId="38" fillId="0" borderId="53" xfId="0" applyFont="1" applyBorder="1" applyAlignment="1">
      <alignment horizontal="center"/>
    </xf>
    <xf numFmtId="0" fontId="15" fillId="0" borderId="29" xfId="2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4" fillId="0" borderId="53" xfId="0" applyFont="1" applyBorder="1" applyAlignment="1"/>
    <xf numFmtId="0" fontId="3" fillId="0" borderId="0" xfId="2" applyFont="1" applyAlignment="1">
      <alignment horizontal="center"/>
    </xf>
    <xf numFmtId="3" fontId="6" fillId="0" borderId="0" xfId="2" applyNumberFormat="1" applyFont="1" applyAlignment="1">
      <alignment horizontal="center"/>
    </xf>
    <xf numFmtId="0" fontId="82" fillId="0" borderId="0" xfId="2" applyFont="1" applyAlignment="1">
      <alignment horizontal="center"/>
    </xf>
    <xf numFmtId="3" fontId="82" fillId="0" borderId="0" xfId="2" applyNumberFormat="1" applyFont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7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0" xfId="0" applyFont="1" applyAlignment="1"/>
    <xf numFmtId="0" fontId="5" fillId="0" borderId="4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50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7" fillId="0" borderId="0" xfId="2" applyAlignment="1">
      <alignment horizontal="right"/>
    </xf>
    <xf numFmtId="0" fontId="27" fillId="0" borderId="0" xfId="2" applyAlignment="1">
      <alignment horizontal="center" wrapText="1"/>
    </xf>
    <xf numFmtId="0" fontId="27" fillId="0" borderId="0" xfId="2" applyAlignment="1">
      <alignment horizontal="center"/>
    </xf>
    <xf numFmtId="0" fontId="3" fillId="0" borderId="0" xfId="18" applyFont="1" applyAlignment="1">
      <alignment horizontal="center" vertical="center"/>
    </xf>
    <xf numFmtId="0" fontId="6" fillId="0" borderId="0" xfId="18" applyFont="1" applyAlignment="1">
      <alignment horizontal="center" vertical="center"/>
    </xf>
    <xf numFmtId="0" fontId="3" fillId="0" borderId="0" xfId="18" applyFont="1" applyAlignment="1">
      <alignment horizontal="justify" vertical="center"/>
    </xf>
    <xf numFmtId="0" fontId="6" fillId="0" borderId="0" xfId="18" applyFont="1" applyAlignment="1">
      <alignment vertical="center"/>
    </xf>
    <xf numFmtId="0" fontId="3" fillId="0" borderId="17" xfId="18" applyFont="1" applyBorder="1" applyAlignment="1">
      <alignment vertical="center"/>
    </xf>
    <xf numFmtId="0" fontId="5" fillId="0" borderId="35" xfId="18" applyFont="1" applyBorder="1" applyAlignment="1">
      <alignment vertical="center"/>
    </xf>
    <xf numFmtId="0" fontId="5" fillId="0" borderId="48" xfId="18" applyFont="1" applyBorder="1" applyAlignment="1">
      <alignment vertical="center"/>
    </xf>
    <xf numFmtId="0" fontId="3" fillId="0" borderId="2" xfId="18" applyFont="1" applyBorder="1" applyAlignment="1">
      <alignment vertical="center"/>
    </xf>
    <xf numFmtId="0" fontId="5" fillId="0" borderId="3" xfId="18" applyFont="1" applyBorder="1" applyAlignment="1">
      <alignment vertical="center"/>
    </xf>
    <xf numFmtId="0" fontId="5" fillId="0" borderId="33" xfId="18" applyFont="1" applyBorder="1" applyAlignment="1">
      <alignment vertical="center"/>
    </xf>
    <xf numFmtId="0" fontId="5" fillId="0" borderId="4" xfId="18" applyFont="1" applyBorder="1" applyAlignment="1">
      <alignment vertical="center"/>
    </xf>
    <xf numFmtId="0" fontId="6" fillId="0" borderId="0" xfId="18" applyFont="1" applyAlignment="1">
      <alignment wrapText="1"/>
    </xf>
  </cellXfs>
  <cellStyles count="22">
    <cellStyle name="Ezres" xfId="1" builtinId="3"/>
    <cellStyle name="Ezres 2" xfId="8"/>
    <cellStyle name="Ezres 2 2" xfId="12"/>
    <cellStyle name="Ezres 2 2 2" xfId="14"/>
    <cellStyle name="Ezres 2 2 3" xfId="15"/>
    <cellStyle name="Ezres 2 3" xfId="20"/>
    <cellStyle name="Ezres 2 4" xfId="21"/>
    <cellStyle name="Ezres 3" xfId="10"/>
    <cellStyle name="Ezres 3 2" xfId="16"/>
    <cellStyle name="Ezres 4" xfId="11"/>
    <cellStyle name="Normál" xfId="0" builtinId="0"/>
    <cellStyle name="Normál 2" xfId="2"/>
    <cellStyle name="Normál 2 2" xfId="9"/>
    <cellStyle name="Normál 2 2 2" xfId="18"/>
    <cellStyle name="Normál 3" xfId="3"/>
    <cellStyle name="Normál 3 2" xfId="6"/>
    <cellStyle name="Normál 3 3" xfId="19"/>
    <cellStyle name="Normál 4" xfId="5"/>
    <cellStyle name="Normál 4 2" xfId="7"/>
    <cellStyle name="Normál 5" xfId="4"/>
    <cellStyle name="Normál 6" xfId="13"/>
    <cellStyle name="Normál_Munka1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41451990632332E-2"/>
          <c:y val="6.550232307229778E-2"/>
          <c:w val="0.6896955503512997"/>
          <c:h val="0.79912834148203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 sz. váll.,üzletek, adó'!$A$25</c:f>
              <c:strCache>
                <c:ptCount val="1"/>
                <c:pt idx="0">
                  <c:v>Építményadó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'2. sz. váll.,üzletek, adó'!$B$23:$F$23</c:f>
              <c:strCache>
                <c:ptCount val="5"/>
                <c:pt idx="0">
                  <c:v>2019.</c:v>
                </c:pt>
                <c:pt idx="1">
                  <c:v>2020.</c:v>
                </c:pt>
                <c:pt idx="2">
                  <c:v>2021.</c:v>
                </c:pt>
                <c:pt idx="3">
                  <c:v>2022.</c:v>
                </c:pt>
                <c:pt idx="4">
                  <c:v>2023.</c:v>
                </c:pt>
              </c:strCache>
            </c:strRef>
          </c:cat>
          <c:val>
            <c:numRef>
              <c:f>'2. sz. váll.,üzletek, adó'!$B$25:$F$25</c:f>
              <c:numCache>
                <c:formatCode>#,##0</c:formatCode>
                <c:ptCount val="5"/>
                <c:pt idx="0">
                  <c:v>51083</c:v>
                </c:pt>
                <c:pt idx="1">
                  <c:v>44509</c:v>
                </c:pt>
                <c:pt idx="2">
                  <c:v>47978</c:v>
                </c:pt>
                <c:pt idx="3">
                  <c:v>48951</c:v>
                </c:pt>
                <c:pt idx="4">
                  <c:v>49388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AC1-8587-152C67627005}"/>
            </c:ext>
          </c:extLst>
        </c:ser>
        <c:ser>
          <c:idx val="3"/>
          <c:order val="1"/>
          <c:tx>
            <c:strRef>
              <c:f>'2. sz. váll.,üzletek, adó'!$A$26</c:f>
              <c:strCache>
                <c:ptCount val="1"/>
                <c:pt idx="0">
                  <c:v>Magánszemélyek kommunális adója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'2. sz. váll.,üzletek, adó'!$B$23:$F$23</c:f>
              <c:strCache>
                <c:ptCount val="5"/>
                <c:pt idx="0">
                  <c:v>2019.</c:v>
                </c:pt>
                <c:pt idx="1">
                  <c:v>2020.</c:v>
                </c:pt>
                <c:pt idx="2">
                  <c:v>2021.</c:v>
                </c:pt>
                <c:pt idx="3">
                  <c:v>2022.</c:v>
                </c:pt>
                <c:pt idx="4">
                  <c:v>2023.</c:v>
                </c:pt>
              </c:strCache>
            </c:strRef>
          </c:cat>
          <c:val>
            <c:numRef>
              <c:f>'2. sz. váll.,üzletek, adó'!$B$26:$F$26</c:f>
              <c:numCache>
                <c:formatCode>#,##0</c:formatCode>
                <c:ptCount val="5"/>
                <c:pt idx="0">
                  <c:v>33982</c:v>
                </c:pt>
                <c:pt idx="1">
                  <c:v>33687</c:v>
                </c:pt>
                <c:pt idx="2">
                  <c:v>34090</c:v>
                </c:pt>
                <c:pt idx="3">
                  <c:v>35112</c:v>
                </c:pt>
                <c:pt idx="4">
                  <c:v>35616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C2-4AC1-8587-152C67627005}"/>
            </c:ext>
          </c:extLst>
        </c:ser>
        <c:ser>
          <c:idx val="7"/>
          <c:order val="2"/>
          <c:tx>
            <c:strRef>
              <c:f>'2. sz. váll.,üzletek, adó'!$A$29</c:f>
              <c:strCache>
                <c:ptCount val="1"/>
                <c:pt idx="0">
                  <c:v>Iparűzési adó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'2. sz. váll.,üzletek, adó'!$B$23:$F$23</c:f>
              <c:strCache>
                <c:ptCount val="5"/>
                <c:pt idx="0">
                  <c:v>2019.</c:v>
                </c:pt>
                <c:pt idx="1">
                  <c:v>2020.</c:v>
                </c:pt>
                <c:pt idx="2">
                  <c:v>2021.</c:v>
                </c:pt>
                <c:pt idx="3">
                  <c:v>2022.</c:v>
                </c:pt>
                <c:pt idx="4">
                  <c:v>2023.</c:v>
                </c:pt>
              </c:strCache>
            </c:strRef>
          </c:cat>
          <c:val>
            <c:numRef>
              <c:f>'2. sz. váll.,üzletek, adó'!$B$29:$F$29</c:f>
              <c:numCache>
                <c:formatCode>#,##0</c:formatCode>
                <c:ptCount val="5"/>
                <c:pt idx="0">
                  <c:v>1021978</c:v>
                </c:pt>
                <c:pt idx="1">
                  <c:v>971642</c:v>
                </c:pt>
                <c:pt idx="2">
                  <c:v>1032757</c:v>
                </c:pt>
                <c:pt idx="3">
                  <c:v>1100404</c:v>
                </c:pt>
                <c:pt idx="4">
                  <c:v>1930024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C2-4AC1-8587-152C67627005}"/>
            </c:ext>
          </c:extLst>
        </c:ser>
        <c:ser>
          <c:idx val="12"/>
          <c:order val="3"/>
          <c:tx>
            <c:strRef>
              <c:f>'2. sz. váll.,üzletek, adó'!$A$30</c:f>
              <c:strCache>
                <c:ptCount val="1"/>
                <c:pt idx="0">
                  <c:v>Gépjárműadó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'2. sz. váll.,üzletek, adó'!$B$23:$F$23</c:f>
              <c:strCache>
                <c:ptCount val="5"/>
                <c:pt idx="0">
                  <c:v>2019.</c:v>
                </c:pt>
                <c:pt idx="1">
                  <c:v>2020.</c:v>
                </c:pt>
                <c:pt idx="2">
                  <c:v>2021.</c:v>
                </c:pt>
                <c:pt idx="3">
                  <c:v>2022.</c:v>
                </c:pt>
                <c:pt idx="4">
                  <c:v>2023.</c:v>
                </c:pt>
              </c:strCache>
            </c:strRef>
          </c:cat>
          <c:val>
            <c:numRef>
              <c:f>'2. sz. váll.,üzletek, adó'!$B$30:$F$30</c:f>
              <c:numCache>
                <c:formatCode>#,##0</c:formatCode>
                <c:ptCount val="5"/>
                <c:pt idx="0">
                  <c:v>47884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C2-4AC1-8587-152C67627005}"/>
            </c:ext>
          </c:extLst>
        </c:ser>
        <c:ser>
          <c:idx val="1"/>
          <c:order val="4"/>
          <c:tx>
            <c:v>Telekadó</c:v>
          </c:tx>
          <c:invertIfNegative val="0"/>
          <c:cat>
            <c:strRef>
              <c:f>'2. sz. váll.,üzletek, adó'!$B$23:$F$23</c:f>
              <c:strCache>
                <c:ptCount val="5"/>
                <c:pt idx="0">
                  <c:v>2019.</c:v>
                </c:pt>
                <c:pt idx="1">
                  <c:v>2020.</c:v>
                </c:pt>
                <c:pt idx="2">
                  <c:v>2021.</c:v>
                </c:pt>
                <c:pt idx="3">
                  <c:v>2022.</c:v>
                </c:pt>
                <c:pt idx="4">
                  <c:v>2023.</c:v>
                </c:pt>
              </c:strCache>
            </c:strRef>
          </c:cat>
          <c:val>
            <c:numRef>
              <c:f>'2. sz. váll.,üzletek, adó'!$B$31:$F$31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C2-4AC1-8587-152C67627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429616"/>
        <c:axId val="348428048"/>
      </c:barChart>
      <c:catAx>
        <c:axId val="34842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34842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28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34842961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616098146967305"/>
          <c:y val="0.17490494296577946"/>
          <c:w val="0.17152314559406462"/>
          <c:h val="0.443741205353128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hu-HU"/>
        </a:p>
      </c:txPr>
    </c:legend>
    <c:plotVisOnly val="0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00000000000091" r="0.7500000000000091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75231366121656"/>
          <c:y val="5.2905561848097034E-2"/>
          <c:w val="0.64571880303181528"/>
          <c:h val="0.688841923494853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'7. sz. Demogr.adatok'!$A$7</c:f>
              <c:strCache>
                <c:ptCount val="1"/>
                <c:pt idx="0">
                  <c:v>0-2 éves</c:v>
                </c:pt>
              </c:strCache>
            </c:strRef>
          </c:tx>
          <c:spPr>
            <a:pattFill prst="ltUpDiag">
              <a:fgClr>
                <a:srgbClr val="666699"/>
              </a:fgClr>
              <a:bgClr>
                <a:srgbClr val="9999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Demogr.adatok'!$B$7:$G$7</c:f>
              <c:numCache>
                <c:formatCode>#,##0</c:formatCode>
                <c:ptCount val="6"/>
                <c:pt idx="0">
                  <c:v>425</c:v>
                </c:pt>
                <c:pt idx="1">
                  <c:v>437</c:v>
                </c:pt>
                <c:pt idx="2">
                  <c:v>414</c:v>
                </c:pt>
                <c:pt idx="3">
                  <c:v>430</c:v>
                </c:pt>
                <c:pt idx="4">
                  <c:v>417</c:v>
                </c:pt>
                <c:pt idx="5">
                  <c:v>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A-4B53-ADA2-1A095D4E4103}"/>
            </c:ext>
          </c:extLst>
        </c:ser>
        <c:ser>
          <c:idx val="1"/>
          <c:order val="1"/>
          <c:tx>
            <c:strRef>
              <c:f>'7. sz. Demogr.adatok'!$A$8</c:f>
              <c:strCache>
                <c:ptCount val="1"/>
                <c:pt idx="0">
                  <c:v>3-5 éves</c:v>
                </c:pt>
              </c:strCache>
            </c:strRef>
          </c:tx>
          <c:spPr>
            <a:pattFill prst="pct60">
              <a:fgClr>
                <a:srgbClr val="99CC00"/>
              </a:fgClr>
              <a:bgClr>
                <a:srgbClr val="993366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Demogr.adatok'!$B$8:$G$8</c:f>
              <c:numCache>
                <c:formatCode>#,##0</c:formatCode>
                <c:ptCount val="6"/>
                <c:pt idx="0">
                  <c:v>397</c:v>
                </c:pt>
                <c:pt idx="1">
                  <c:v>400</c:v>
                </c:pt>
                <c:pt idx="2">
                  <c:v>411</c:v>
                </c:pt>
                <c:pt idx="3">
                  <c:v>424</c:v>
                </c:pt>
                <c:pt idx="4">
                  <c:v>436</c:v>
                </c:pt>
                <c:pt idx="5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A-4B53-ADA2-1A095D4E4103}"/>
            </c:ext>
          </c:extLst>
        </c:ser>
        <c:ser>
          <c:idx val="2"/>
          <c:order val="2"/>
          <c:tx>
            <c:strRef>
              <c:f>'7. sz. Demogr.adatok'!$A$9</c:f>
              <c:strCache>
                <c:ptCount val="1"/>
                <c:pt idx="0">
                  <c:v>6-13 éves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Demogr.adatok'!$B$9:$G$9</c:f>
              <c:numCache>
                <c:formatCode>#,##0</c:formatCode>
                <c:ptCount val="6"/>
                <c:pt idx="0">
                  <c:v>1155</c:v>
                </c:pt>
                <c:pt idx="1">
                  <c:v>1135</c:v>
                </c:pt>
                <c:pt idx="2">
                  <c:v>1105</c:v>
                </c:pt>
                <c:pt idx="3">
                  <c:v>1098</c:v>
                </c:pt>
                <c:pt idx="4">
                  <c:v>1083</c:v>
                </c:pt>
                <c:pt idx="5">
                  <c:v>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A-4B53-ADA2-1A095D4E4103}"/>
            </c:ext>
          </c:extLst>
        </c:ser>
        <c:ser>
          <c:idx val="3"/>
          <c:order val="3"/>
          <c:tx>
            <c:strRef>
              <c:f>'7. sz. Demogr.adatok'!$A$10</c:f>
              <c:strCache>
                <c:ptCount val="1"/>
                <c:pt idx="0">
                  <c:v>14-17 éves</c:v>
                </c:pt>
              </c:strCache>
            </c:strRef>
          </c:tx>
          <c:spPr>
            <a:gradFill rotWithShape="0">
              <a:gsLst>
                <a:gs pos="0">
                  <a:srgbClr val="FFFFCC"/>
                </a:gs>
                <a:gs pos="100000">
                  <a:srgbClr val="FFFFCC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Demogr.adatok'!$B$10:$G$10</c:f>
              <c:numCache>
                <c:formatCode>#,##0</c:formatCode>
                <c:ptCount val="6"/>
                <c:pt idx="0">
                  <c:v>645</c:v>
                </c:pt>
                <c:pt idx="1">
                  <c:v>653</c:v>
                </c:pt>
                <c:pt idx="2">
                  <c:v>632</c:v>
                </c:pt>
                <c:pt idx="3">
                  <c:v>607</c:v>
                </c:pt>
                <c:pt idx="4">
                  <c:v>610</c:v>
                </c:pt>
                <c:pt idx="5">
                  <c:v>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FA-4B53-ADA2-1A095D4E4103}"/>
            </c:ext>
          </c:extLst>
        </c:ser>
        <c:ser>
          <c:idx val="4"/>
          <c:order val="4"/>
          <c:tx>
            <c:strRef>
              <c:f>'7. sz. Demogr.adatok'!$A$11</c:f>
              <c:strCache>
                <c:ptCount val="1"/>
                <c:pt idx="0">
                  <c:v>18-54 éves</c:v>
                </c:pt>
              </c:strCache>
            </c:strRef>
          </c:tx>
          <c:spPr>
            <a:gradFill rotWithShape="0">
              <a:gsLst>
                <a:gs pos="0">
                  <a:srgbClr val="FFFF99"/>
                </a:gs>
                <a:gs pos="100000">
                  <a:srgbClr val="FFFF99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Demogr.adatok'!$B$11:$G$11</c:f>
              <c:numCache>
                <c:formatCode>#,##0</c:formatCode>
                <c:ptCount val="6"/>
                <c:pt idx="0">
                  <c:v>8013</c:v>
                </c:pt>
                <c:pt idx="1">
                  <c:v>7939</c:v>
                </c:pt>
                <c:pt idx="2">
                  <c:v>7858</c:v>
                </c:pt>
                <c:pt idx="3">
                  <c:v>7729</c:v>
                </c:pt>
                <c:pt idx="4">
                  <c:v>7615</c:v>
                </c:pt>
                <c:pt idx="5">
                  <c:v>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FA-4B53-ADA2-1A095D4E4103}"/>
            </c:ext>
          </c:extLst>
        </c:ser>
        <c:ser>
          <c:idx val="5"/>
          <c:order val="5"/>
          <c:tx>
            <c:strRef>
              <c:f>'7. sz. Demogr.adatok'!$A$12</c:f>
              <c:strCache>
                <c:ptCount val="1"/>
                <c:pt idx="0">
                  <c:v>55-59 éves</c:v>
                </c:pt>
              </c:strCache>
            </c:strRef>
          </c:tx>
          <c:spPr>
            <a:gradFill rotWithShape="0">
              <a:gsLst>
                <a:gs pos="0">
                  <a:srgbClr val="CCFFCC">
                    <a:gamma/>
                    <a:shade val="46275"/>
                    <a:invGamma/>
                  </a:srgbClr>
                </a:gs>
                <a:gs pos="100000">
                  <a:srgbClr val="CCFFCC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Demogr.adatok'!$B$12:$G$12</c:f>
              <c:numCache>
                <c:formatCode>#,##0</c:formatCode>
                <c:ptCount val="6"/>
                <c:pt idx="0">
                  <c:v>1075</c:v>
                </c:pt>
                <c:pt idx="1">
                  <c:v>1040</c:v>
                </c:pt>
                <c:pt idx="2">
                  <c:v>1004</c:v>
                </c:pt>
                <c:pt idx="3">
                  <c:v>1033</c:v>
                </c:pt>
                <c:pt idx="4">
                  <c:v>1041</c:v>
                </c:pt>
                <c:pt idx="5">
                  <c:v>1090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FFA-4B53-ADA2-1A095D4E4103}"/>
            </c:ext>
          </c:extLst>
        </c:ser>
        <c:ser>
          <c:idx val="6"/>
          <c:order val="6"/>
          <c:tx>
            <c:strRef>
              <c:f>'7. sz. Demogr.adatok'!$A$13</c:f>
              <c:strCache>
                <c:ptCount val="1"/>
                <c:pt idx="0">
                  <c:v>60-69 éves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Demogr.adatok'!$B$13:$G$13</c:f>
              <c:numCache>
                <c:formatCode>#,##0</c:formatCode>
                <c:ptCount val="6"/>
                <c:pt idx="0">
                  <c:v>2402</c:v>
                </c:pt>
                <c:pt idx="1">
                  <c:v>2354</c:v>
                </c:pt>
                <c:pt idx="2">
                  <c:v>2359</c:v>
                </c:pt>
                <c:pt idx="3">
                  <c:v>2280</c:v>
                </c:pt>
                <c:pt idx="4">
                  <c:v>2248</c:v>
                </c:pt>
                <c:pt idx="5">
                  <c:v>2184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FA-4B53-ADA2-1A095D4E4103}"/>
            </c:ext>
          </c:extLst>
        </c:ser>
        <c:ser>
          <c:idx val="7"/>
          <c:order val="7"/>
          <c:tx>
            <c:strRef>
              <c:f>'7. sz. Demogr.adatok'!$A$14</c:f>
              <c:strCache>
                <c:ptCount val="1"/>
                <c:pt idx="0">
                  <c:v>70-79 éves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Demogr.adatok'!$B$14:$G$14</c:f>
              <c:numCache>
                <c:formatCode>#,##0</c:formatCode>
                <c:ptCount val="6"/>
                <c:pt idx="0">
                  <c:v>1681</c:v>
                </c:pt>
                <c:pt idx="1">
                  <c:v>1707</c:v>
                </c:pt>
                <c:pt idx="2">
                  <c:v>1688</c:v>
                </c:pt>
                <c:pt idx="3">
                  <c:v>1701</c:v>
                </c:pt>
                <c:pt idx="4">
                  <c:v>1728</c:v>
                </c:pt>
                <c:pt idx="5">
                  <c:v>1765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FFA-4B53-ADA2-1A095D4E4103}"/>
            </c:ext>
          </c:extLst>
        </c:ser>
        <c:ser>
          <c:idx val="8"/>
          <c:order val="8"/>
          <c:tx>
            <c:strRef>
              <c:f>'7. sz. Demogr.adatok'!$A$15</c:f>
              <c:strCache>
                <c:ptCount val="1"/>
                <c:pt idx="0">
                  <c:v>80-… éves</c:v>
                </c:pt>
              </c:strCache>
            </c:strRef>
          </c:tx>
          <c:spPr>
            <a:gradFill rotWithShape="0">
              <a:gsLst>
                <a:gs pos="0">
                  <a:srgbClr val="808080">
                    <a:gamma/>
                    <a:tint val="34902"/>
                    <a:invGamma/>
                  </a:srgbClr>
                </a:gs>
                <a:gs pos="100000">
                  <a:srgbClr val="80808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'7. sz. Demogr.adatok'!$B$5:$G$6</c:f>
              <c:multiLvlStrCache>
                <c:ptCount val="6"/>
                <c:lvl>
                  <c:pt idx="0">
                    <c:v>Fő</c:v>
                  </c:pt>
                  <c:pt idx="1">
                    <c:v>Fő</c:v>
                  </c:pt>
                  <c:pt idx="2">
                    <c:v>Fő</c:v>
                  </c:pt>
                  <c:pt idx="3">
                    <c:v>Fő</c:v>
                  </c:pt>
                  <c:pt idx="4">
                    <c:v>Fő</c:v>
                  </c:pt>
                  <c:pt idx="5">
                    <c:v>Fő</c:v>
                  </c:pt>
                </c:lvl>
                <c:lvl>
                  <c:pt idx="0">
                    <c:v>2019.01.01</c:v>
                  </c:pt>
                  <c:pt idx="1">
                    <c:v>2020.01.01</c:v>
                  </c:pt>
                  <c:pt idx="2">
                    <c:v>2021.01.01</c:v>
                  </c:pt>
                  <c:pt idx="3">
                    <c:v>2022.01.01</c:v>
                  </c:pt>
                  <c:pt idx="4">
                    <c:v>2023.01.01</c:v>
                  </c:pt>
                  <c:pt idx="5">
                    <c:v>2024.01.01</c:v>
                  </c:pt>
                </c:lvl>
              </c:multiLvlStrCache>
            </c:multiLvlStrRef>
          </c:cat>
          <c:val>
            <c:numRef>
              <c:f>'7. sz. Demogr.adatok'!$B$15:$G$15</c:f>
              <c:numCache>
                <c:formatCode>#,##0</c:formatCode>
                <c:ptCount val="6"/>
                <c:pt idx="0">
                  <c:v>842</c:v>
                </c:pt>
                <c:pt idx="1">
                  <c:v>846</c:v>
                </c:pt>
                <c:pt idx="2">
                  <c:v>846</c:v>
                </c:pt>
                <c:pt idx="3">
                  <c:v>861</c:v>
                </c:pt>
                <c:pt idx="4">
                  <c:v>885</c:v>
                </c:pt>
                <c:pt idx="5">
                  <c:v>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FFA-4B53-ADA2-1A095D4E4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8423344"/>
        <c:axId val="348428440"/>
      </c:barChart>
      <c:catAx>
        <c:axId val="348423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34842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28440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3484233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06593426876528E-2"/>
          <c:y val="0.89601409225926487"/>
          <c:w val="0.80769257745735368"/>
          <c:h val="9.35875216637789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000000000000877" r="0.75000000000000877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933828302263763E-2"/>
          <c:y val="5.4794612175279894E-2"/>
          <c:w val="0.92190229227097464"/>
          <c:h val="0.513699489143248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[1]óvodai!$A$5</c:f>
              <c:strCache>
                <c:ptCount val="1"/>
                <c:pt idx="0">
                  <c:v>Bercsényi utcai „Kincskereső” Óvoda</c:v>
                </c:pt>
              </c:strCache>
            </c:strRef>
          </c:tx>
          <c:spPr>
            <a:gradFill rotWithShape="0">
              <a:gsLst>
                <a:gs pos="0">
                  <a:srgbClr val="9999FF">
                    <a:gamma/>
                    <a:shade val="46275"/>
                    <a:invGamma/>
                  </a:srgbClr>
                </a:gs>
                <a:gs pos="100000">
                  <a:srgbClr val="9999FF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'7.1. sz.Óvodai gyermeklétszám'!$B$4:$F$4</c:f>
              <c:strCache>
                <c:ptCount val="5"/>
                <c:pt idx="0">
                  <c:v>2019. október 1.</c:v>
                </c:pt>
                <c:pt idx="1">
                  <c:v>2020. október 1.</c:v>
                </c:pt>
                <c:pt idx="2">
                  <c:v>2021. október 1.  </c:v>
                </c:pt>
                <c:pt idx="3">
                  <c:v>2022. október 1.  </c:v>
                </c:pt>
                <c:pt idx="4">
                  <c:v>2023. október 1.  </c:v>
                </c:pt>
              </c:strCache>
            </c:strRef>
          </c:cat>
          <c:val>
            <c:numRef>
              <c:f>'7.1. sz.Óvodai gyermeklétszám'!$B$5:$F$5</c:f>
              <c:numCache>
                <c:formatCode>General</c:formatCode>
                <c:ptCount val="5"/>
                <c:pt idx="0">
                  <c:v>92</c:v>
                </c:pt>
                <c:pt idx="1">
                  <c:v>91</c:v>
                </c:pt>
                <c:pt idx="2">
                  <c:v>91</c:v>
                </c:pt>
                <c:pt idx="3">
                  <c:v>92</c:v>
                </c:pt>
                <c:pt idx="4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4-4007-A342-66234C8E4B8B}"/>
            </c:ext>
          </c:extLst>
        </c:ser>
        <c:ser>
          <c:idx val="1"/>
          <c:order val="1"/>
          <c:tx>
            <c:strRef>
              <c:f>[1]óvodai!$A$6</c:f>
              <c:strCache>
                <c:ptCount val="1"/>
                <c:pt idx="0">
                  <c:v>Bokrosi „Napsugár” Óvoda</c:v>
                </c:pt>
              </c:strCache>
            </c:strRef>
          </c:tx>
          <c:spPr>
            <a:gradFill rotWithShape="0">
              <a:gsLst>
                <a:gs pos="0">
                  <a:srgbClr val="993366">
                    <a:gamma/>
                    <a:shade val="46275"/>
                    <a:invGamma/>
                  </a:srgbClr>
                </a:gs>
                <a:gs pos="100000">
                  <a:srgbClr val="993366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'7.1. sz.Óvodai gyermeklétszám'!$B$4:$F$4</c:f>
              <c:strCache>
                <c:ptCount val="5"/>
                <c:pt idx="0">
                  <c:v>2019. október 1.</c:v>
                </c:pt>
                <c:pt idx="1">
                  <c:v>2020. október 1.</c:v>
                </c:pt>
                <c:pt idx="2">
                  <c:v>2021. október 1.  </c:v>
                </c:pt>
                <c:pt idx="3">
                  <c:v>2022. október 1.  </c:v>
                </c:pt>
                <c:pt idx="4">
                  <c:v>2023. október 1.  </c:v>
                </c:pt>
              </c:strCache>
            </c:strRef>
          </c:cat>
          <c:val>
            <c:numRef>
              <c:f>'7.1. sz.Óvodai gyermeklétszám'!$B$6:$F$6</c:f>
              <c:numCache>
                <c:formatCode>General</c:formatCode>
                <c:ptCount val="5"/>
                <c:pt idx="0">
                  <c:v>21</c:v>
                </c:pt>
                <c:pt idx="1">
                  <c:v>21</c:v>
                </c:pt>
                <c:pt idx="2">
                  <c:v>28</c:v>
                </c:pt>
                <c:pt idx="3">
                  <c:v>33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14-4007-A342-66234C8E4B8B}"/>
            </c:ext>
          </c:extLst>
        </c:ser>
        <c:ser>
          <c:idx val="2"/>
          <c:order val="2"/>
          <c:tx>
            <c:strRef>
              <c:f>[1]óvodai!$A$7</c:f>
              <c:strCache>
                <c:ptCount val="1"/>
                <c:pt idx="0">
                  <c:v>Bökényi „Napraforgó” Óvoda</c:v>
                </c:pt>
              </c:strCache>
            </c:strRef>
          </c:tx>
          <c:spPr>
            <a:gradFill rotWithShape="0">
              <a:gsLst>
                <a:gs pos="0">
                  <a:srgbClr val="FFFFCC">
                    <a:gamma/>
                    <a:shade val="46275"/>
                    <a:invGamma/>
                  </a:srgbClr>
                </a:gs>
                <a:gs pos="100000">
                  <a:srgbClr val="FFFFCC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'7.1. sz.Óvodai gyermeklétszám'!$B$4:$F$4</c:f>
              <c:strCache>
                <c:ptCount val="5"/>
                <c:pt idx="0">
                  <c:v>2019. október 1.</c:v>
                </c:pt>
                <c:pt idx="1">
                  <c:v>2020. október 1.</c:v>
                </c:pt>
                <c:pt idx="2">
                  <c:v>2021. október 1.  </c:v>
                </c:pt>
                <c:pt idx="3">
                  <c:v>2022. október 1.  </c:v>
                </c:pt>
                <c:pt idx="4">
                  <c:v>2023. október 1.  </c:v>
                </c:pt>
              </c:strCache>
            </c:strRef>
          </c:cat>
          <c:val>
            <c:numRef>
              <c:f>'7.1. sz.Óvodai gyermeklétszám'!$B$7:$F$7</c:f>
              <c:numCache>
                <c:formatCode>General</c:formatCode>
                <c:ptCount val="5"/>
                <c:pt idx="0">
                  <c:v>88</c:v>
                </c:pt>
                <c:pt idx="1">
                  <c:v>85</c:v>
                </c:pt>
                <c:pt idx="2">
                  <c:v>87</c:v>
                </c:pt>
                <c:pt idx="3">
                  <c:v>93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14-4007-A342-66234C8E4B8B}"/>
            </c:ext>
          </c:extLst>
        </c:ser>
        <c:ser>
          <c:idx val="3"/>
          <c:order val="3"/>
          <c:tx>
            <c:strRef>
              <c:f>[1]óvodai!$A$8</c:f>
              <c:strCache>
                <c:ptCount val="1"/>
                <c:pt idx="0">
                  <c:v>Dohánysori „Kippkopp” Óvoda</c:v>
                </c:pt>
              </c:strCache>
            </c:strRef>
          </c:tx>
          <c:spPr>
            <a:gradFill rotWithShape="0">
              <a:gsLst>
                <a:gs pos="0">
                  <a:srgbClr val="CCFFFF">
                    <a:gamma/>
                    <a:shade val="46275"/>
                    <a:invGamma/>
                  </a:srgbClr>
                </a:gs>
                <a:gs pos="100000">
                  <a:srgbClr val="CCFFFF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'7.1. sz.Óvodai gyermeklétszám'!$B$4:$F$4</c:f>
              <c:strCache>
                <c:ptCount val="5"/>
                <c:pt idx="0">
                  <c:v>2019. október 1.</c:v>
                </c:pt>
                <c:pt idx="1">
                  <c:v>2020. október 1.</c:v>
                </c:pt>
                <c:pt idx="2">
                  <c:v>2021. október 1.  </c:v>
                </c:pt>
                <c:pt idx="3">
                  <c:v>2022. október 1.  </c:v>
                </c:pt>
                <c:pt idx="4">
                  <c:v>2023. október 1.  </c:v>
                </c:pt>
              </c:strCache>
            </c:strRef>
          </c:cat>
          <c:val>
            <c:numRef>
              <c:f>'7.1Óvodai gyermeklétszám'!#REF!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14-4007-A342-66234C8E4B8B}"/>
            </c:ext>
          </c:extLst>
        </c:ser>
        <c:ser>
          <c:idx val="4"/>
          <c:order val="4"/>
          <c:tx>
            <c:strRef>
              <c:f>[1]óvodai!$A$9</c:f>
              <c:strCache>
                <c:ptCount val="1"/>
                <c:pt idx="0">
                  <c:v>Fő utcai „Platánfa” Óvoda</c:v>
                </c:pt>
              </c:strCache>
            </c:strRef>
          </c:tx>
          <c:spPr>
            <a:gradFill rotWithShape="0">
              <a:gsLst>
                <a:gs pos="0">
                  <a:srgbClr val="660066">
                    <a:gamma/>
                    <a:shade val="46275"/>
                    <a:invGamma/>
                  </a:srgbClr>
                </a:gs>
                <a:gs pos="100000">
                  <a:srgbClr val="660066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'7.1. sz.Óvodai gyermeklétszám'!$B$4:$F$4</c:f>
              <c:strCache>
                <c:ptCount val="5"/>
                <c:pt idx="0">
                  <c:v>2019. október 1.</c:v>
                </c:pt>
                <c:pt idx="1">
                  <c:v>2020. október 1.</c:v>
                </c:pt>
                <c:pt idx="2">
                  <c:v>2021. október 1.  </c:v>
                </c:pt>
                <c:pt idx="3">
                  <c:v>2022. október 1.  </c:v>
                </c:pt>
                <c:pt idx="4">
                  <c:v>2023. október 1.  </c:v>
                </c:pt>
              </c:strCache>
            </c:strRef>
          </c:cat>
          <c:val>
            <c:numRef>
              <c:f>'7.1. sz.Óvodai gyermeklétszám'!$B$8:$F$8</c:f>
              <c:numCache>
                <c:formatCode>General</c:formatCode>
                <c:ptCount val="5"/>
                <c:pt idx="0">
                  <c:v>90</c:v>
                </c:pt>
                <c:pt idx="1">
                  <c:v>90</c:v>
                </c:pt>
                <c:pt idx="2">
                  <c:v>97</c:v>
                </c:pt>
                <c:pt idx="3">
                  <c:v>91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14-4007-A342-66234C8E4B8B}"/>
            </c:ext>
          </c:extLst>
        </c:ser>
        <c:ser>
          <c:idx val="5"/>
          <c:order val="5"/>
          <c:tx>
            <c:strRef>
              <c:f>[1]óvodai!$A$10</c:f>
              <c:strCache>
                <c:ptCount val="1"/>
                <c:pt idx="0">
                  <c:v>Széchenyi utcai „Gézengúz” Óvoda</c:v>
                </c:pt>
              </c:strCache>
            </c:strRef>
          </c:tx>
          <c:spPr>
            <a:gradFill rotWithShape="0">
              <a:gsLst>
                <a:gs pos="0">
                  <a:srgbClr val="FF8080">
                    <a:gamma/>
                    <a:shade val="46275"/>
                    <a:invGamma/>
                  </a:srgbClr>
                </a:gs>
                <a:gs pos="100000">
                  <a:srgbClr val="FF8080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'7.1. sz.Óvodai gyermeklétszám'!$B$4:$F$4</c:f>
              <c:strCache>
                <c:ptCount val="5"/>
                <c:pt idx="0">
                  <c:v>2019. október 1.</c:v>
                </c:pt>
                <c:pt idx="1">
                  <c:v>2020. október 1.</c:v>
                </c:pt>
                <c:pt idx="2">
                  <c:v>2021. október 1.  </c:v>
                </c:pt>
                <c:pt idx="3">
                  <c:v>2022. október 1.  </c:v>
                </c:pt>
                <c:pt idx="4">
                  <c:v>2023. október 1.  </c:v>
                </c:pt>
              </c:strCache>
            </c:strRef>
          </c:cat>
          <c:val>
            <c:numRef>
              <c:f>'7.1. sz.Óvodai gyermeklétszám'!$B$9:$F$9</c:f>
              <c:numCache>
                <c:formatCode>General</c:formatCode>
                <c:ptCount val="5"/>
                <c:pt idx="0">
                  <c:v>59</c:v>
                </c:pt>
                <c:pt idx="1">
                  <c:v>52</c:v>
                </c:pt>
                <c:pt idx="2">
                  <c:v>50</c:v>
                </c:pt>
                <c:pt idx="3">
                  <c:v>55</c:v>
                </c:pt>
                <c:pt idx="4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14-4007-A342-66234C8E4B8B}"/>
            </c:ext>
          </c:extLst>
        </c:ser>
        <c:ser>
          <c:idx val="6"/>
          <c:order val="6"/>
          <c:tx>
            <c:strRef>
              <c:f>'7.1. sz.Óvodai gyermeklétszám'!$A$10</c:f>
              <c:strCache>
                <c:ptCount val="1"/>
                <c:pt idx="0">
                  <c:v>Templom utcai „Delfin” Óvoda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'7.1. sz.Óvodai gyermeklétszám'!$B$10:$F$10</c:f>
              <c:numCache>
                <c:formatCode>General</c:formatCode>
                <c:ptCount val="5"/>
                <c:pt idx="0">
                  <c:v>129</c:v>
                </c:pt>
                <c:pt idx="1">
                  <c:v>127</c:v>
                </c:pt>
                <c:pt idx="2">
                  <c:v>120</c:v>
                </c:pt>
                <c:pt idx="3">
                  <c:v>126</c:v>
                </c:pt>
                <c:pt idx="4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14-4007-A342-66234C8E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425304"/>
        <c:axId val="348422560"/>
      </c:barChart>
      <c:catAx>
        <c:axId val="348425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3484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22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348425304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4332892998679E-2"/>
          <c:y val="0.68232189208394134"/>
          <c:w val="0.79920757098229256"/>
          <c:h val="0.287293542727048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000000000000877" r="0.75000000000000877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06843046464023"/>
          <c:y val="0.10810858367022012"/>
          <c:w val="0.73077075564812899"/>
          <c:h val="0.554056491309883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'7.1. sz.Óvodai gyermeklétszám'!$A$11</c:f>
              <c:strCache>
                <c:ptCount val="1"/>
                <c:pt idx="0">
                  <c:v>Gyermekek száma</c:v>
                </c:pt>
              </c:strCache>
            </c:strRef>
          </c:tx>
          <c:spPr>
            <a:gradFill rotWithShape="0">
              <a:gsLst>
                <a:gs pos="0">
                  <a:srgbClr val="FFCC99"/>
                </a:gs>
                <a:gs pos="100000">
                  <a:srgbClr val="FFCC99">
                    <a:gamma/>
                    <a:shade val="46275"/>
                    <a:invGamma/>
                  </a:srgbClr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'7.1. sz.Óvodai gyermeklétszám'!$B$11:$F$11</c:f>
              <c:numCache>
                <c:formatCode>General</c:formatCode>
                <c:ptCount val="5"/>
                <c:pt idx="0">
                  <c:v>479</c:v>
                </c:pt>
                <c:pt idx="1">
                  <c:v>466</c:v>
                </c:pt>
                <c:pt idx="2">
                  <c:v>473</c:v>
                </c:pt>
                <c:pt idx="3">
                  <c:v>490</c:v>
                </c:pt>
                <c:pt idx="4">
                  <c:v>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A-4741-9C48-6A97366DEA54}"/>
            </c:ext>
          </c:extLst>
        </c:ser>
        <c:ser>
          <c:idx val="1"/>
          <c:order val="1"/>
          <c:tx>
            <c:strRef>
              <c:f>'7.1. sz.Óvodai gyermeklétszám'!$A$12</c:f>
              <c:strCache>
                <c:ptCount val="1"/>
                <c:pt idx="0">
                  <c:v>Csoportok száma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'7.1. sz.Óvodai gyermeklétszám'!$B$12:$F$12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5A-4741-9C48-6A97366DE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423736"/>
        <c:axId val="147705144"/>
      </c:barChart>
      <c:catAx>
        <c:axId val="348423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47705144"/>
        <c:crosses val="autoZero"/>
        <c:auto val="1"/>
        <c:lblAlgn val="ctr"/>
        <c:lblOffset val="100"/>
        <c:tickMarkSkip val="1"/>
        <c:noMultiLvlLbl val="0"/>
      </c:catAx>
      <c:valAx>
        <c:axId val="147705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3484237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</c:dTable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000000000000877" r="0.7500000000000087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9</xdr:row>
      <xdr:rowOff>60960</xdr:rowOff>
    </xdr:from>
    <xdr:to>
      <xdr:col>5</xdr:col>
      <xdr:colOff>716280</xdr:colOff>
      <xdr:row>20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18</xdr:row>
      <xdr:rowOff>15240</xdr:rowOff>
    </xdr:from>
    <xdr:to>
      <xdr:col>7</xdr:col>
      <xdr:colOff>0</xdr:colOff>
      <xdr:row>40</xdr:row>
      <xdr:rowOff>53340</xdr:rowOff>
    </xdr:to>
    <xdr:graphicFrame macro="">
      <xdr:nvGraphicFramePr>
        <xdr:cNvPr id="124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15240</xdr:rowOff>
    </xdr:from>
    <xdr:to>
      <xdr:col>5</xdr:col>
      <xdr:colOff>830580</xdr:colOff>
      <xdr:row>29</xdr:row>
      <xdr:rowOff>0</xdr:rowOff>
    </xdr:to>
    <xdr:graphicFrame macro="">
      <xdr:nvGraphicFramePr>
        <xdr:cNvPr id="65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495300</xdr:colOff>
      <xdr:row>30</xdr:row>
      <xdr:rowOff>182880</xdr:rowOff>
    </xdr:from>
    <xdr:to>
      <xdr:col>5</xdr:col>
      <xdr:colOff>106680</xdr:colOff>
      <xdr:row>41</xdr:row>
      <xdr:rowOff>91440</xdr:rowOff>
    </xdr:to>
    <xdr:graphicFrame macro="">
      <xdr:nvGraphicFramePr>
        <xdr:cNvPr id="653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e&#237;r&#243;-1\Dokumentumok\Downloads\mell&#233;kletek\9.%20Gyermekl&#233;tsz&#225;mok,%20csoport%20&#233;s%20oszt&#225;lysz&#225;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óvodai"/>
      <sheetName val="iskolai"/>
      <sheetName val="Munka3"/>
    </sheetNames>
    <sheetDataSet>
      <sheetData sheetId="0">
        <row r="5">
          <cell r="A5" t="str">
            <v>Bercsényi utcai „Kincskereső” Óvoda</v>
          </cell>
        </row>
        <row r="6">
          <cell r="A6" t="str">
            <v>Bokrosi „Napsugár” Óvoda</v>
          </cell>
        </row>
        <row r="7">
          <cell r="A7" t="str">
            <v>Bökényi „Napraforgó” Óvoda</v>
          </cell>
        </row>
        <row r="8">
          <cell r="A8" t="str">
            <v>Dohánysori „Kippkopp” Óvoda</v>
          </cell>
        </row>
        <row r="9">
          <cell r="A9" t="str">
            <v>Fő utcai „Platánfa” Óvoda</v>
          </cell>
        </row>
        <row r="10">
          <cell r="A10" t="str">
            <v>Széchenyi utcai „Gézengúz” Óvoda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topLeftCell="A13" zoomScale="87" zoomScaleSheetLayoutView="87" workbookViewId="0">
      <selection activeCell="F23" sqref="F23"/>
    </sheetView>
  </sheetViews>
  <sheetFormatPr defaultColWidth="9.140625" defaultRowHeight="15.75" x14ac:dyDescent="0.2"/>
  <cols>
    <col min="1" max="1" width="7.140625" style="114" customWidth="1"/>
    <col min="2" max="2" width="76" style="113" customWidth="1"/>
    <col min="3" max="16384" width="9.140625" style="113"/>
  </cols>
  <sheetData>
    <row r="1" spans="1:9" x14ac:dyDescent="0.2">
      <c r="A1" s="105" t="s">
        <v>257</v>
      </c>
      <c r="B1" s="112"/>
    </row>
    <row r="3" spans="1:9" x14ac:dyDescent="0.2">
      <c r="A3" s="1077" t="s">
        <v>87</v>
      </c>
      <c r="B3" s="1078"/>
    </row>
    <row r="5" spans="1:9" x14ac:dyDescent="0.2">
      <c r="A5" s="114" t="s">
        <v>0</v>
      </c>
      <c r="B5" s="113" t="s">
        <v>1410</v>
      </c>
    </row>
    <row r="6" spans="1:9" x14ac:dyDescent="0.2">
      <c r="A6" s="114" t="s">
        <v>214</v>
      </c>
    </row>
    <row r="7" spans="1:9" x14ac:dyDescent="0.2">
      <c r="A7" s="114" t="s">
        <v>1</v>
      </c>
      <c r="B7" s="113" t="s">
        <v>1411</v>
      </c>
    </row>
    <row r="9" spans="1:9" x14ac:dyDescent="0.2">
      <c r="A9" s="114" t="s">
        <v>2</v>
      </c>
      <c r="B9" s="113" t="s">
        <v>1412</v>
      </c>
    </row>
    <row r="10" spans="1:9" x14ac:dyDescent="0.2">
      <c r="A10" s="114" t="s">
        <v>88</v>
      </c>
      <c r="I10" s="115"/>
    </row>
    <row r="11" spans="1:9" x14ac:dyDescent="0.2">
      <c r="A11" s="114" t="s">
        <v>3</v>
      </c>
      <c r="B11" s="113" t="s">
        <v>1413</v>
      </c>
      <c r="H11" s="115"/>
      <c r="I11" s="115"/>
    </row>
    <row r="12" spans="1:9" x14ac:dyDescent="0.2">
      <c r="A12" s="114" t="s">
        <v>214</v>
      </c>
    </row>
    <row r="13" spans="1:9" x14ac:dyDescent="0.2">
      <c r="A13" s="114" t="s">
        <v>4</v>
      </c>
      <c r="B13" s="113" t="s">
        <v>1766</v>
      </c>
    </row>
    <row r="14" spans="1:9" x14ac:dyDescent="0.2">
      <c r="B14" s="117"/>
    </row>
    <row r="15" spans="1:9" x14ac:dyDescent="0.2">
      <c r="A15" s="114" t="s">
        <v>5</v>
      </c>
      <c r="B15" s="113" t="s">
        <v>1414</v>
      </c>
    </row>
    <row r="17" spans="1:3" x14ac:dyDescent="0.2">
      <c r="A17" s="114" t="s">
        <v>6</v>
      </c>
      <c r="B17" s="113" t="s">
        <v>1759</v>
      </c>
    </row>
    <row r="18" spans="1:3" x14ac:dyDescent="0.2">
      <c r="B18" s="113" t="s">
        <v>1760</v>
      </c>
    </row>
    <row r="19" spans="1:3" x14ac:dyDescent="0.2">
      <c r="B19" s="113" t="s">
        <v>1761</v>
      </c>
    </row>
    <row r="20" spans="1:3" x14ac:dyDescent="0.2">
      <c r="B20" s="113" t="s">
        <v>1762</v>
      </c>
    </row>
    <row r="21" spans="1:3" x14ac:dyDescent="0.2">
      <c r="B21" s="113" t="s">
        <v>1763</v>
      </c>
    </row>
    <row r="22" spans="1:3" x14ac:dyDescent="0.2">
      <c r="B22" s="113" t="s">
        <v>1415</v>
      </c>
    </row>
    <row r="23" spans="1:3" x14ac:dyDescent="0.2">
      <c r="B23" s="113" t="s">
        <v>1764</v>
      </c>
    </row>
    <row r="25" spans="1:3" x14ac:dyDescent="0.2">
      <c r="A25" s="114" t="s">
        <v>7</v>
      </c>
      <c r="B25" s="113" t="s">
        <v>1765</v>
      </c>
    </row>
    <row r="27" spans="1:3" x14ac:dyDescent="0.2">
      <c r="A27" s="114" t="s">
        <v>8</v>
      </c>
      <c r="B27" s="113" t="s">
        <v>1416</v>
      </c>
    </row>
    <row r="29" spans="1:3" ht="31.5" x14ac:dyDescent="0.2">
      <c r="A29" s="114" t="s">
        <v>9</v>
      </c>
      <c r="B29" s="46" t="s">
        <v>1417</v>
      </c>
      <c r="C29" s="46"/>
    </row>
    <row r="30" spans="1:3" x14ac:dyDescent="0.2">
      <c r="A30" s="114" t="s">
        <v>10</v>
      </c>
      <c r="B30" s="113" t="s">
        <v>1418</v>
      </c>
    </row>
    <row r="31" spans="1:3" x14ac:dyDescent="0.2">
      <c r="A31" s="114" t="s">
        <v>11</v>
      </c>
      <c r="B31" s="113" t="s">
        <v>1767</v>
      </c>
    </row>
    <row r="33" spans="1:2" x14ac:dyDescent="0.2">
      <c r="A33" s="114" t="s">
        <v>12</v>
      </c>
      <c r="B33" s="113" t="s">
        <v>1768</v>
      </c>
    </row>
    <row r="34" spans="1:2" x14ac:dyDescent="0.2">
      <c r="A34" s="114" t="s">
        <v>13</v>
      </c>
      <c r="B34" s="113" t="s">
        <v>1782</v>
      </c>
    </row>
    <row r="36" spans="1:2" x14ac:dyDescent="0.2">
      <c r="A36" s="116" t="s">
        <v>19</v>
      </c>
      <c r="B36" s="113" t="s">
        <v>1419</v>
      </c>
    </row>
    <row r="37" spans="1:2" x14ac:dyDescent="0.2">
      <c r="A37" s="167" t="s">
        <v>14</v>
      </c>
      <c r="B37" s="113" t="s">
        <v>1420</v>
      </c>
    </row>
    <row r="39" spans="1:2" x14ac:dyDescent="0.2">
      <c r="A39" s="116" t="s">
        <v>20</v>
      </c>
      <c r="B39" s="113" t="s">
        <v>1421</v>
      </c>
    </row>
    <row r="40" spans="1:2" x14ac:dyDescent="0.2">
      <c r="A40" s="116"/>
    </row>
    <row r="41" spans="1:2" x14ac:dyDescent="0.2">
      <c r="A41" s="116" t="s">
        <v>15</v>
      </c>
      <c r="B41" s="113" t="s">
        <v>1422</v>
      </c>
    </row>
    <row r="42" spans="1:2" x14ac:dyDescent="0.2">
      <c r="A42" s="116"/>
    </row>
    <row r="43" spans="1:2" x14ac:dyDescent="0.2">
      <c r="A43" s="116" t="s">
        <v>21</v>
      </c>
      <c r="B43" s="113" t="s">
        <v>1423</v>
      </c>
    </row>
    <row r="44" spans="1:2" x14ac:dyDescent="0.2">
      <c r="A44" s="116"/>
    </row>
    <row r="45" spans="1:2" ht="31.5" x14ac:dyDescent="0.25">
      <c r="A45" s="116" t="s">
        <v>22</v>
      </c>
      <c r="B45" s="118" t="s">
        <v>1424</v>
      </c>
    </row>
    <row r="47" spans="1:2" x14ac:dyDescent="0.2">
      <c r="A47" s="116" t="s">
        <v>24</v>
      </c>
      <c r="B47" s="113" t="s">
        <v>1779</v>
      </c>
    </row>
  </sheetData>
  <mergeCells count="1">
    <mergeCell ref="A3:B3"/>
  </mergeCells>
  <phoneticPr fontId="2" type="noConversion"/>
  <pageMargins left="0.78740157480314965" right="0.78740157480314965" top="0.78740157480314965" bottom="0.39370078740157483" header="0.51181102362204722" footer="0.31496062992125984"/>
  <pageSetup paperSize="9" orientation="portrait" horizontalDpi="200" verticalDpi="200" r:id="rId1"/>
  <headerFooter alignWithMargins="0">
    <oddFooter>&amp;L&amp;"Arial,Dőlt"&amp;8&amp;Z&amp;F&amp;R&amp;9&amp;A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E31" sqref="D31:E31"/>
    </sheetView>
  </sheetViews>
  <sheetFormatPr defaultRowHeight="12.75" x14ac:dyDescent="0.2"/>
  <cols>
    <col min="1" max="1" width="36.85546875" customWidth="1"/>
    <col min="2" max="2" width="11" customWidth="1"/>
    <col min="3" max="4" width="10" customWidth="1"/>
    <col min="5" max="5" width="10.140625" bestFit="1" customWidth="1"/>
    <col min="6" max="6" width="9.85546875" bestFit="1" customWidth="1"/>
  </cols>
  <sheetData>
    <row r="1" spans="1:6" ht="15.75" x14ac:dyDescent="0.2">
      <c r="A1" s="1113"/>
      <c r="B1" s="1113"/>
      <c r="C1" s="1113"/>
      <c r="D1" s="1113"/>
      <c r="E1" s="1113"/>
    </row>
    <row r="2" spans="1:6" ht="15.75" x14ac:dyDescent="0.2">
      <c r="A2" s="1113"/>
      <c r="B2" s="1113"/>
      <c r="C2" s="1113"/>
      <c r="D2" s="1113"/>
      <c r="E2" s="1113"/>
    </row>
    <row r="3" spans="1:6" ht="15.75" x14ac:dyDescent="0.2">
      <c r="A3" s="1113" t="s">
        <v>378</v>
      </c>
      <c r="B3" s="1113"/>
      <c r="C3" s="1113"/>
      <c r="D3" s="1113"/>
      <c r="E3" s="1113"/>
    </row>
    <row r="4" spans="1:6" ht="23.45" customHeight="1" thickBot="1" x14ac:dyDescent="0.25">
      <c r="A4" s="1114" t="s">
        <v>356</v>
      </c>
      <c r="B4" s="1114"/>
      <c r="C4" s="1114"/>
      <c r="D4" s="1114"/>
      <c r="E4" s="1114"/>
    </row>
    <row r="5" spans="1:6" ht="18.600000000000001" customHeight="1" x14ac:dyDescent="0.2">
      <c r="A5" s="237" t="s">
        <v>215</v>
      </c>
      <c r="B5" s="238" t="s">
        <v>255</v>
      </c>
      <c r="C5" s="238" t="s">
        <v>407</v>
      </c>
      <c r="D5" s="244" t="s">
        <v>426</v>
      </c>
      <c r="E5" s="244" t="s">
        <v>409</v>
      </c>
      <c r="F5" s="727" t="s">
        <v>458</v>
      </c>
    </row>
    <row r="6" spans="1:6" ht="21" customHeight="1" x14ac:dyDescent="0.2">
      <c r="A6" s="239" t="s">
        <v>357</v>
      </c>
      <c r="B6" s="240"/>
      <c r="C6" s="734">
        <v>323</v>
      </c>
      <c r="D6" s="723"/>
      <c r="E6" s="724"/>
      <c r="F6" s="734">
        <v>677</v>
      </c>
    </row>
    <row r="7" spans="1:6" ht="37.9" customHeight="1" x14ac:dyDescent="0.2">
      <c r="A7" s="242" t="s">
        <v>1456</v>
      </c>
      <c r="B7" s="245">
        <v>63</v>
      </c>
      <c r="C7" s="245">
        <v>64</v>
      </c>
      <c r="D7" s="245">
        <v>101</v>
      </c>
      <c r="E7" s="725">
        <v>85</v>
      </c>
      <c r="F7" s="729">
        <v>106</v>
      </c>
    </row>
    <row r="8" spans="1:6" ht="38.450000000000003" customHeight="1" x14ac:dyDescent="0.2">
      <c r="A8" s="242" t="s">
        <v>1455</v>
      </c>
      <c r="B8" s="245">
        <v>705</v>
      </c>
      <c r="C8" s="245">
        <v>747</v>
      </c>
      <c r="D8" s="245">
        <v>960</v>
      </c>
      <c r="E8" s="725">
        <v>1014</v>
      </c>
      <c r="F8" s="729">
        <v>1039</v>
      </c>
    </row>
    <row r="9" spans="1:6" ht="15.75" x14ac:dyDescent="0.2">
      <c r="A9" s="241" t="s">
        <v>218</v>
      </c>
      <c r="B9" s="245">
        <v>1276</v>
      </c>
      <c r="C9" s="245">
        <v>3291</v>
      </c>
      <c r="D9" s="245">
        <v>76</v>
      </c>
      <c r="E9" s="725">
        <v>0</v>
      </c>
      <c r="F9" s="729">
        <v>0</v>
      </c>
    </row>
    <row r="10" spans="1:6" ht="15.75" x14ac:dyDescent="0.2">
      <c r="A10" s="241" t="s">
        <v>359</v>
      </c>
      <c r="B10" s="246">
        <v>16</v>
      </c>
      <c r="C10" s="246">
        <v>17</v>
      </c>
      <c r="D10" s="245">
        <v>13</v>
      </c>
      <c r="E10" s="725">
        <v>3</v>
      </c>
      <c r="F10" s="729">
        <v>6</v>
      </c>
    </row>
    <row r="11" spans="1:6" ht="15.75" x14ac:dyDescent="0.2">
      <c r="A11" s="241" t="s">
        <v>1452</v>
      </c>
      <c r="B11" s="246"/>
      <c r="C11" s="246"/>
      <c r="D11" s="245"/>
      <c r="E11" s="725"/>
      <c r="F11" s="729">
        <v>34</v>
      </c>
    </row>
    <row r="12" spans="1:6" ht="22.9" customHeight="1" x14ac:dyDescent="0.2">
      <c r="A12" s="239" t="s">
        <v>360</v>
      </c>
      <c r="B12" s="247">
        <f>SUM(B7:B11)</f>
        <v>2060</v>
      </c>
      <c r="C12" s="247">
        <f>SUM(C6:C11)</f>
        <v>4442</v>
      </c>
      <c r="D12" s="247">
        <f>SUM(D7:D11)</f>
        <v>1150</v>
      </c>
      <c r="E12" s="726">
        <f>SUM(E7:E11)</f>
        <v>1102</v>
      </c>
      <c r="F12" s="730">
        <f>SUM(F6:F11)</f>
        <v>1862</v>
      </c>
    </row>
    <row r="13" spans="1:6" ht="22.9" customHeight="1" x14ac:dyDescent="0.2">
      <c r="A13" s="242" t="s">
        <v>1426</v>
      </c>
      <c r="B13" s="245">
        <v>2187</v>
      </c>
      <c r="C13" s="245">
        <v>2128</v>
      </c>
      <c r="D13" s="245">
        <v>2046</v>
      </c>
      <c r="E13" s="725">
        <v>2011</v>
      </c>
      <c r="F13" s="729">
        <v>2200</v>
      </c>
    </row>
    <row r="14" spans="1:6" ht="22.9" customHeight="1" x14ac:dyDescent="0.2">
      <c r="A14" s="242" t="s">
        <v>1425</v>
      </c>
      <c r="B14" s="245">
        <v>184</v>
      </c>
      <c r="C14" s="245">
        <v>183</v>
      </c>
      <c r="D14" s="245">
        <v>162</v>
      </c>
      <c r="E14" s="725">
        <v>227</v>
      </c>
      <c r="F14" s="729">
        <v>168</v>
      </c>
    </row>
    <row r="15" spans="1:6" ht="36.75" customHeight="1" x14ac:dyDescent="0.2">
      <c r="A15" s="242" t="s">
        <v>361</v>
      </c>
      <c r="B15" s="245">
        <v>617</v>
      </c>
      <c r="C15" s="245">
        <v>414</v>
      </c>
      <c r="D15" s="245">
        <v>484</v>
      </c>
      <c r="E15" s="725">
        <v>610</v>
      </c>
      <c r="F15" s="729">
        <v>658</v>
      </c>
    </row>
    <row r="16" spans="1:6" ht="21" customHeight="1" x14ac:dyDescent="0.2">
      <c r="A16" s="242" t="s">
        <v>362</v>
      </c>
      <c r="B16" s="245">
        <v>351</v>
      </c>
      <c r="C16" s="245">
        <v>363</v>
      </c>
      <c r="D16" s="245">
        <v>413</v>
      </c>
      <c r="E16" s="725">
        <v>408</v>
      </c>
      <c r="F16" s="729">
        <v>523</v>
      </c>
    </row>
    <row r="17" spans="1:6" ht="15.75" x14ac:dyDescent="0.2">
      <c r="A17" s="241" t="s">
        <v>363</v>
      </c>
      <c r="B17" s="248">
        <v>9108</v>
      </c>
      <c r="C17" s="245">
        <v>9722</v>
      </c>
      <c r="D17" s="245">
        <v>8314</v>
      </c>
      <c r="E17" s="725">
        <v>7780</v>
      </c>
      <c r="F17" s="729">
        <v>7867</v>
      </c>
    </row>
    <row r="18" spans="1:6" ht="15.6" customHeight="1" x14ac:dyDescent="0.2">
      <c r="A18" s="242" t="s">
        <v>1428</v>
      </c>
      <c r="B18" s="248">
        <v>108</v>
      </c>
      <c r="C18" s="245">
        <v>106</v>
      </c>
      <c r="D18" s="245">
        <v>115</v>
      </c>
      <c r="E18" s="725">
        <v>144</v>
      </c>
      <c r="F18" s="729">
        <v>151</v>
      </c>
    </row>
    <row r="19" spans="1:6" ht="38.450000000000003" customHeight="1" x14ac:dyDescent="0.2">
      <c r="A19" s="242" t="s">
        <v>1427</v>
      </c>
      <c r="B19" s="245">
        <v>197</v>
      </c>
      <c r="C19" s="245">
        <v>280</v>
      </c>
      <c r="D19" s="245">
        <v>359</v>
      </c>
      <c r="E19" s="725">
        <v>426</v>
      </c>
      <c r="F19" s="729">
        <v>287</v>
      </c>
    </row>
    <row r="20" spans="1:6" ht="15.75" x14ac:dyDescent="0.2">
      <c r="A20" s="241" t="s">
        <v>364</v>
      </c>
      <c r="B20" s="245">
        <v>156</v>
      </c>
      <c r="C20" s="245">
        <v>184</v>
      </c>
      <c r="D20" s="245">
        <v>281</v>
      </c>
      <c r="E20" s="725">
        <v>275</v>
      </c>
      <c r="F20" s="729">
        <v>192</v>
      </c>
    </row>
    <row r="21" spans="1:6" ht="25.15" customHeight="1" thickBot="1" x14ac:dyDescent="0.25">
      <c r="A21" s="243" t="s">
        <v>365</v>
      </c>
      <c r="B21" s="249">
        <f>SUM(B12:B20)</f>
        <v>14968</v>
      </c>
      <c r="C21" s="249">
        <f t="shared" ref="C21:F21" si="0">SUM(C12:C20)</f>
        <v>17822</v>
      </c>
      <c r="D21" s="249">
        <f t="shared" si="0"/>
        <v>13324</v>
      </c>
      <c r="E21" s="249">
        <f t="shared" si="0"/>
        <v>12983</v>
      </c>
      <c r="F21" s="249">
        <f t="shared" si="0"/>
        <v>13908</v>
      </c>
    </row>
    <row r="22" spans="1:6" ht="33" customHeight="1" x14ac:dyDescent="0.2">
      <c r="A22" s="138" t="s">
        <v>1429</v>
      </c>
    </row>
    <row r="23" spans="1:6" ht="22.9" customHeight="1" x14ac:dyDescent="0.2"/>
    <row r="24" spans="1:6" ht="30.6" customHeight="1" thickBot="1" x14ac:dyDescent="0.25">
      <c r="A24" s="1115" t="s">
        <v>366</v>
      </c>
      <c r="B24" s="1116"/>
      <c r="C24" s="1116"/>
      <c r="D24" s="1116"/>
      <c r="E24" s="1116"/>
    </row>
    <row r="25" spans="1:6" ht="20.45" customHeight="1" x14ac:dyDescent="0.2">
      <c r="A25" s="233" t="s">
        <v>215</v>
      </c>
      <c r="B25" s="234" t="s">
        <v>255</v>
      </c>
      <c r="C25" s="234" t="s">
        <v>407</v>
      </c>
      <c r="D25" s="234" t="s">
        <v>426</v>
      </c>
      <c r="E25" s="715" t="s">
        <v>409</v>
      </c>
      <c r="F25" s="250" t="s">
        <v>458</v>
      </c>
    </row>
    <row r="26" spans="1:6" ht="15.75" x14ac:dyDescent="0.25">
      <c r="A26" s="235" t="s">
        <v>367</v>
      </c>
      <c r="B26" s="254">
        <v>13473</v>
      </c>
      <c r="C26" s="254">
        <v>7625</v>
      </c>
      <c r="D26" s="254">
        <v>7715</v>
      </c>
      <c r="E26" s="182">
        <v>7807</v>
      </c>
      <c r="F26" s="303">
        <v>8216</v>
      </c>
    </row>
    <row r="27" spans="1:6" ht="15.75" x14ac:dyDescent="0.25">
      <c r="A27" s="235" t="s">
        <v>368</v>
      </c>
      <c r="B27" s="254">
        <v>1645189</v>
      </c>
      <c r="C27" s="254">
        <v>1182522</v>
      </c>
      <c r="D27" s="254">
        <v>1112491</v>
      </c>
      <c r="E27" s="182">
        <v>1222432</v>
      </c>
      <c r="F27" s="303">
        <v>2264844</v>
      </c>
    </row>
    <row r="28" spans="1:6" ht="16.5" thickBot="1" x14ac:dyDescent="0.3">
      <c r="A28" s="252" t="s">
        <v>369</v>
      </c>
      <c r="B28" s="255">
        <v>1160533</v>
      </c>
      <c r="C28" s="255">
        <v>1050938</v>
      </c>
      <c r="D28" s="368">
        <v>1138920</v>
      </c>
      <c r="E28" s="728">
        <v>1196003</v>
      </c>
      <c r="F28" s="369">
        <v>2042281</v>
      </c>
    </row>
  </sheetData>
  <mergeCells count="5">
    <mergeCell ref="A1:E1"/>
    <mergeCell ref="A2:E2"/>
    <mergeCell ref="A3:E3"/>
    <mergeCell ref="A4:E4"/>
    <mergeCell ref="A24:E24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SheetLayoutView="100" workbookViewId="0">
      <selection activeCell="M4" sqref="M4"/>
    </sheetView>
  </sheetViews>
  <sheetFormatPr defaultRowHeight="12.75" x14ac:dyDescent="0.2"/>
  <cols>
    <col min="1" max="1" width="43.7109375" customWidth="1"/>
    <col min="2" max="2" width="8.42578125" customWidth="1"/>
    <col min="3" max="3" width="8" customWidth="1"/>
    <col min="4" max="4" width="8.42578125" customWidth="1"/>
    <col min="5" max="5" width="7.42578125" customWidth="1"/>
    <col min="6" max="6" width="8.28515625" customWidth="1"/>
  </cols>
  <sheetData>
    <row r="1" spans="1:6" ht="58.15" customHeight="1" x14ac:dyDescent="0.25">
      <c r="A1" s="1105" t="s">
        <v>1450</v>
      </c>
      <c r="B1" s="1109"/>
      <c r="C1" s="1109"/>
      <c r="D1" s="1109"/>
      <c r="E1" s="1109"/>
    </row>
    <row r="2" spans="1:6" ht="49.15" customHeight="1" thickBot="1" x14ac:dyDescent="0.3">
      <c r="A2" s="177"/>
    </row>
    <row r="3" spans="1:6" ht="21.6" customHeight="1" x14ac:dyDescent="0.2">
      <c r="A3" s="233" t="s">
        <v>215</v>
      </c>
      <c r="B3" s="234" t="s">
        <v>255</v>
      </c>
      <c r="C3" s="234" t="s">
        <v>407</v>
      </c>
      <c r="D3" s="234" t="s">
        <v>426</v>
      </c>
      <c r="E3" s="715" t="s">
        <v>409</v>
      </c>
      <c r="F3" s="712" t="s">
        <v>458</v>
      </c>
    </row>
    <row r="4" spans="1:6" ht="19.899999999999999" customHeight="1" x14ac:dyDescent="0.2">
      <c r="A4" s="235" t="s">
        <v>370</v>
      </c>
      <c r="B4" s="14">
        <v>532</v>
      </c>
      <c r="C4" s="14">
        <v>0</v>
      </c>
      <c r="D4" s="14">
        <v>764</v>
      </c>
      <c r="E4" s="716">
        <v>1286</v>
      </c>
      <c r="F4" s="713">
        <v>373</v>
      </c>
    </row>
    <row r="5" spans="1:6" ht="22.9" customHeight="1" x14ac:dyDescent="0.2">
      <c r="A5" s="235" t="s">
        <v>371</v>
      </c>
      <c r="B5" s="14">
        <v>122</v>
      </c>
      <c r="C5" s="14">
        <v>9</v>
      </c>
      <c r="D5" s="14">
        <v>49</v>
      </c>
      <c r="E5" s="716">
        <v>70</v>
      </c>
      <c r="F5" s="713">
        <v>77</v>
      </c>
    </row>
    <row r="6" spans="1:6" ht="21.75" customHeight="1" x14ac:dyDescent="0.2">
      <c r="A6" s="15" t="s">
        <v>1781</v>
      </c>
      <c r="B6" s="14">
        <v>9</v>
      </c>
      <c r="C6" s="14">
        <v>0</v>
      </c>
      <c r="D6" s="14">
        <v>31</v>
      </c>
      <c r="E6" s="716">
        <v>54</v>
      </c>
      <c r="F6" s="713">
        <v>63</v>
      </c>
    </row>
    <row r="7" spans="1:6" ht="20.25" customHeight="1" x14ac:dyDescent="0.2">
      <c r="A7" s="15" t="s">
        <v>372</v>
      </c>
      <c r="B7" s="14">
        <v>31</v>
      </c>
      <c r="C7" s="14">
        <v>9</v>
      </c>
      <c r="D7" s="14">
        <v>18</v>
      </c>
      <c r="E7" s="716">
        <v>15</v>
      </c>
      <c r="F7" s="713">
        <v>14</v>
      </c>
    </row>
    <row r="8" spans="1:6" ht="34.9" customHeight="1" x14ac:dyDescent="0.2">
      <c r="A8" s="15" t="s">
        <v>377</v>
      </c>
      <c r="B8" s="14">
        <v>82</v>
      </c>
      <c r="C8" s="14">
        <v>0</v>
      </c>
      <c r="D8" s="14">
        <v>0</v>
      </c>
      <c r="E8" s="716">
        <v>0</v>
      </c>
      <c r="F8" s="713">
        <v>0</v>
      </c>
    </row>
    <row r="9" spans="1:6" s="372" customFormat="1" ht="19.899999999999999" customHeight="1" x14ac:dyDescent="0.2">
      <c r="A9" s="15" t="s">
        <v>373</v>
      </c>
      <c r="B9" s="14">
        <v>0</v>
      </c>
      <c r="C9" s="14">
        <v>0</v>
      </c>
      <c r="D9" s="14">
        <v>0</v>
      </c>
      <c r="E9" s="716">
        <v>0</v>
      </c>
      <c r="F9" s="713">
        <v>0</v>
      </c>
    </row>
    <row r="10" spans="1:6" ht="24" customHeight="1" x14ac:dyDescent="0.2">
      <c r="A10" s="15" t="s">
        <v>374</v>
      </c>
      <c r="B10" s="14">
        <v>0</v>
      </c>
      <c r="C10" s="14">
        <v>0</v>
      </c>
      <c r="D10" s="14">
        <v>0</v>
      </c>
      <c r="E10" s="716">
        <v>0</v>
      </c>
      <c r="F10" s="713">
        <v>0</v>
      </c>
    </row>
    <row r="11" spans="1:6" s="372" customFormat="1" ht="23.45" customHeight="1" x14ac:dyDescent="0.2">
      <c r="A11" s="15" t="s">
        <v>375</v>
      </c>
      <c r="B11" s="14">
        <v>0</v>
      </c>
      <c r="C11" s="14">
        <v>0</v>
      </c>
      <c r="D11" s="14">
        <v>0</v>
      </c>
      <c r="E11" s="716">
        <v>0</v>
      </c>
      <c r="F11" s="713">
        <v>0</v>
      </c>
    </row>
    <row r="12" spans="1:6" s="372" customFormat="1" ht="23.45" customHeight="1" thickBot="1" x14ac:dyDescent="0.25">
      <c r="A12" s="373" t="s">
        <v>376</v>
      </c>
      <c r="B12" s="304">
        <v>25987</v>
      </c>
      <c r="C12" s="304">
        <v>113</v>
      </c>
      <c r="D12" s="304">
        <v>39705</v>
      </c>
      <c r="E12" s="717">
        <v>49716</v>
      </c>
      <c r="F12" s="714">
        <v>54786</v>
      </c>
    </row>
    <row r="13" spans="1:6" ht="58.9" customHeight="1" x14ac:dyDescent="0.2">
      <c r="A13" s="1117" t="s">
        <v>1430</v>
      </c>
      <c r="B13" s="1118"/>
      <c r="C13" s="1118"/>
      <c r="D13" s="1118"/>
      <c r="E13" s="1118"/>
      <c r="F13" s="372"/>
    </row>
  </sheetData>
  <mergeCells count="2">
    <mergeCell ref="A1:E1"/>
    <mergeCell ref="A13:E13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view="pageBreakPreview" zoomScale="89" zoomScaleSheetLayoutView="89" workbookViewId="0">
      <selection activeCell="A3" sqref="A3:E3"/>
    </sheetView>
  </sheetViews>
  <sheetFormatPr defaultRowHeight="12.75" x14ac:dyDescent="0.2"/>
  <cols>
    <col min="1" max="1" width="31.140625" customWidth="1"/>
    <col min="2" max="2" width="10.7109375" customWidth="1"/>
    <col min="3" max="3" width="9" customWidth="1"/>
    <col min="4" max="4" width="8.28515625" customWidth="1"/>
    <col min="5" max="6" width="9.140625" customWidth="1"/>
  </cols>
  <sheetData>
    <row r="3" spans="1:6" ht="43.9" customHeight="1" x14ac:dyDescent="0.25">
      <c r="A3" s="1105" t="s">
        <v>1451</v>
      </c>
      <c r="B3" s="1109"/>
      <c r="C3" s="1109"/>
      <c r="D3" s="1109"/>
      <c r="E3" s="1109"/>
    </row>
    <row r="4" spans="1:6" ht="40.15" customHeight="1" thickBot="1" x14ac:dyDescent="0.3">
      <c r="A4" s="225"/>
    </row>
    <row r="5" spans="1:6" ht="37.15" customHeight="1" x14ac:dyDescent="0.2">
      <c r="A5" s="361" t="s">
        <v>215</v>
      </c>
      <c r="B5" s="361" t="s">
        <v>462</v>
      </c>
      <c r="C5" s="361" t="s">
        <v>407</v>
      </c>
      <c r="D5" s="361" t="s">
        <v>426</v>
      </c>
      <c r="E5" s="693" t="s">
        <v>409</v>
      </c>
      <c r="F5" s="718" t="s">
        <v>458</v>
      </c>
    </row>
    <row r="6" spans="1:6" ht="31.9" customHeight="1" x14ac:dyDescent="0.2">
      <c r="A6" s="251" t="s">
        <v>379</v>
      </c>
      <c r="B6" s="256">
        <v>54157</v>
      </c>
      <c r="C6" s="256">
        <v>65229</v>
      </c>
      <c r="D6" s="256">
        <v>52651</v>
      </c>
      <c r="E6" s="721">
        <v>52942</v>
      </c>
      <c r="F6" s="719">
        <v>48415</v>
      </c>
    </row>
    <row r="7" spans="1:6" ht="42.6" customHeight="1" thickBot="1" x14ac:dyDescent="0.25">
      <c r="A7" s="253" t="s">
        <v>380</v>
      </c>
      <c r="B7" s="257">
        <v>25422</v>
      </c>
      <c r="C7" s="257">
        <v>25412</v>
      </c>
      <c r="D7" s="257">
        <v>16109</v>
      </c>
      <c r="E7" s="722">
        <v>16035</v>
      </c>
      <c r="F7" s="720">
        <v>15278</v>
      </c>
    </row>
    <row r="8" spans="1:6" ht="61.9" customHeight="1" x14ac:dyDescent="0.2">
      <c r="A8" s="1119" t="s">
        <v>1431</v>
      </c>
      <c r="B8" s="1118"/>
      <c r="C8" s="1118"/>
      <c r="D8" s="1118"/>
      <c r="E8" s="1118"/>
      <c r="F8" s="1120"/>
    </row>
  </sheetData>
  <mergeCells count="2">
    <mergeCell ref="A3:E3"/>
    <mergeCell ref="A8:F8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Layout" topLeftCell="A19" zoomScaleSheetLayoutView="100" workbookViewId="0">
      <selection activeCell="N7" sqref="N7"/>
    </sheetView>
  </sheetViews>
  <sheetFormatPr defaultColWidth="8.85546875" defaultRowHeight="14.25" x14ac:dyDescent="0.2"/>
  <cols>
    <col min="1" max="1" width="3.42578125" style="640" customWidth="1"/>
    <col min="2" max="2" width="20.28515625" style="278" customWidth="1"/>
    <col min="3" max="3" width="10.7109375" style="278" customWidth="1"/>
    <col min="4" max="4" width="13.5703125" style="278" customWidth="1"/>
    <col min="5" max="5" width="12.7109375" style="278" customWidth="1"/>
    <col min="6" max="6" width="12.140625" style="278" customWidth="1"/>
    <col min="7" max="7" width="11.140625" style="278" customWidth="1"/>
    <col min="8" max="8" width="12.28515625" style="278" customWidth="1"/>
    <col min="9" max="9" width="12.42578125" style="278" customWidth="1"/>
    <col min="10" max="10" width="12.140625" style="278" customWidth="1"/>
    <col min="11" max="11" width="12.42578125" style="278" customWidth="1"/>
    <col min="12" max="12" width="13" style="278" customWidth="1"/>
    <col min="13" max="13" width="10.28515625" style="278" customWidth="1"/>
    <col min="14" max="16384" width="8.85546875" style="278"/>
  </cols>
  <sheetData>
    <row r="1" spans="1:12" ht="21.75" customHeight="1" x14ac:dyDescent="0.2">
      <c r="A1" s="1139"/>
      <c r="B1" s="1140"/>
      <c r="C1" s="1141"/>
      <c r="D1" s="1142"/>
      <c r="E1" s="1142"/>
      <c r="F1" s="1143"/>
      <c r="G1" s="1144"/>
      <c r="H1" s="1144"/>
      <c r="I1" s="1144"/>
    </row>
    <row r="2" spans="1:12" ht="5.25" customHeight="1" x14ac:dyDescent="0.2">
      <c r="A2" s="602"/>
      <c r="B2" s="603"/>
      <c r="C2" s="1145"/>
      <c r="D2" s="1142"/>
      <c r="E2" s="1142"/>
      <c r="F2" s="1144"/>
      <c r="G2" s="1144"/>
      <c r="H2" s="1144"/>
      <c r="I2" s="1144"/>
    </row>
    <row r="3" spans="1:12" ht="15.75" x14ac:dyDescent="0.2">
      <c r="A3" s="1146" t="s">
        <v>1409</v>
      </c>
      <c r="B3" s="1147"/>
      <c r="C3" s="1147"/>
      <c r="D3" s="1147"/>
      <c r="E3" s="1147"/>
      <c r="F3" s="1144"/>
      <c r="G3" s="1144"/>
      <c r="H3" s="1144"/>
      <c r="I3" s="1144"/>
    </row>
    <row r="4" spans="1:12" ht="7.5" customHeight="1" thickBot="1" x14ac:dyDescent="0.25">
      <c r="A4" s="602"/>
      <c r="B4" s="604"/>
      <c r="C4" s="603"/>
      <c r="D4" s="603"/>
      <c r="E4" s="603"/>
      <c r="F4" s="603"/>
    </row>
    <row r="5" spans="1:12" ht="17.45" customHeight="1" x14ac:dyDescent="0.25">
      <c r="A5" s="1148" t="s">
        <v>215</v>
      </c>
      <c r="B5" s="1149"/>
      <c r="C5" s="1137" t="s">
        <v>255</v>
      </c>
      <c r="D5" s="1152"/>
      <c r="E5" s="1137" t="s">
        <v>407</v>
      </c>
      <c r="F5" s="1152"/>
      <c r="G5" s="1137" t="s">
        <v>426</v>
      </c>
      <c r="H5" s="1138"/>
      <c r="I5" s="1137" t="s">
        <v>409</v>
      </c>
      <c r="J5" s="1153"/>
      <c r="K5" s="1137" t="s">
        <v>458</v>
      </c>
      <c r="L5" s="1138"/>
    </row>
    <row r="6" spans="1:12" ht="27.75" customHeight="1" x14ac:dyDescent="0.25">
      <c r="A6" s="1150"/>
      <c r="B6" s="1151"/>
      <c r="C6" s="605" t="s">
        <v>1255</v>
      </c>
      <c r="D6" s="606" t="s">
        <v>1256</v>
      </c>
      <c r="E6" s="605" t="s">
        <v>1255</v>
      </c>
      <c r="F6" s="606" t="s">
        <v>1256</v>
      </c>
      <c r="G6" s="605" t="s">
        <v>1255</v>
      </c>
      <c r="H6" s="607" t="s">
        <v>1256</v>
      </c>
      <c r="I6" s="605" t="s">
        <v>1256</v>
      </c>
      <c r="J6" s="608" t="s">
        <v>1256</v>
      </c>
      <c r="K6" s="605" t="s">
        <v>1255</v>
      </c>
      <c r="L6" s="1028" t="s">
        <v>1256</v>
      </c>
    </row>
    <row r="7" spans="1:12" ht="23.25" customHeight="1" x14ac:dyDescent="0.2">
      <c r="A7" s="609">
        <v>1</v>
      </c>
      <c r="B7" s="610" t="s">
        <v>206</v>
      </c>
      <c r="C7" s="611">
        <v>840000000</v>
      </c>
      <c r="D7" s="612">
        <v>995927849</v>
      </c>
      <c r="E7" s="611">
        <v>880000000</v>
      </c>
      <c r="F7" s="613">
        <v>971642074</v>
      </c>
      <c r="G7" s="611">
        <v>800000000</v>
      </c>
      <c r="H7" s="613">
        <v>1042394079</v>
      </c>
      <c r="I7" s="611">
        <v>953000000</v>
      </c>
      <c r="J7" s="614">
        <v>1100404191</v>
      </c>
      <c r="K7" s="611">
        <v>1150000000</v>
      </c>
      <c r="L7" s="1029">
        <v>1942823878</v>
      </c>
    </row>
    <row r="8" spans="1:12" ht="23.25" customHeight="1" x14ac:dyDescent="0.2">
      <c r="A8" s="609">
        <v>2</v>
      </c>
      <c r="B8" s="610" t="s">
        <v>220</v>
      </c>
      <c r="C8" s="611">
        <v>47000000</v>
      </c>
      <c r="D8" s="612">
        <v>51091425</v>
      </c>
      <c r="E8" s="611">
        <v>49000000</v>
      </c>
      <c r="F8" s="613">
        <v>44508798</v>
      </c>
      <c r="G8" s="611">
        <v>45000000</v>
      </c>
      <c r="H8" s="613">
        <v>48132205</v>
      </c>
      <c r="I8" s="611">
        <v>48000000</v>
      </c>
      <c r="J8" s="614">
        <v>48950561</v>
      </c>
      <c r="K8" s="611">
        <v>49000000</v>
      </c>
      <c r="L8" s="1029">
        <v>49269978</v>
      </c>
    </row>
    <row r="9" spans="1:12" ht="23.25" customHeight="1" x14ac:dyDescent="0.2">
      <c r="A9" s="609">
        <v>3</v>
      </c>
      <c r="B9" s="610" t="s">
        <v>358</v>
      </c>
      <c r="C9" s="611">
        <v>34000000</v>
      </c>
      <c r="D9" s="612">
        <v>33634773</v>
      </c>
      <c r="E9" s="611">
        <v>33000000</v>
      </c>
      <c r="F9" s="613">
        <v>33687514</v>
      </c>
      <c r="G9" s="611">
        <v>32000000</v>
      </c>
      <c r="H9" s="613">
        <v>34230304</v>
      </c>
      <c r="I9" s="611">
        <v>33000000</v>
      </c>
      <c r="J9" s="614">
        <v>35112309</v>
      </c>
      <c r="K9" s="611">
        <v>38000000</v>
      </c>
      <c r="L9" s="1029">
        <v>35845427</v>
      </c>
    </row>
    <row r="10" spans="1:12" ht="23.25" customHeight="1" x14ac:dyDescent="0.2">
      <c r="A10" s="609">
        <v>4</v>
      </c>
      <c r="B10" s="610" t="s">
        <v>207</v>
      </c>
      <c r="C10" s="611"/>
      <c r="D10" s="612"/>
      <c r="E10" s="611"/>
      <c r="F10" s="613"/>
      <c r="G10" s="611"/>
      <c r="H10" s="613"/>
      <c r="I10" s="611"/>
      <c r="J10" s="614"/>
      <c r="K10" s="611"/>
      <c r="L10" s="1029"/>
    </row>
    <row r="11" spans="1:12" ht="23.25" customHeight="1" x14ac:dyDescent="0.2">
      <c r="A11" s="609"/>
      <c r="B11" s="615" t="s">
        <v>1257</v>
      </c>
      <c r="C11" s="611"/>
      <c r="D11" s="612"/>
      <c r="E11" s="611"/>
      <c r="F11" s="613"/>
      <c r="G11" s="611"/>
      <c r="H11" s="613"/>
      <c r="I11" s="611"/>
      <c r="J11" s="614"/>
      <c r="K11" s="611"/>
      <c r="L11" s="1029"/>
    </row>
    <row r="12" spans="1:12" ht="23.25" customHeight="1" x14ac:dyDescent="0.2">
      <c r="A12" s="609"/>
      <c r="B12" s="615" t="s">
        <v>1258</v>
      </c>
      <c r="C12" s="611">
        <v>4000000</v>
      </c>
      <c r="D12" s="612">
        <v>5254800</v>
      </c>
      <c r="E12" s="611">
        <v>6000000</v>
      </c>
      <c r="F12" s="613">
        <v>1099933</v>
      </c>
      <c r="G12" s="611">
        <v>3000000</v>
      </c>
      <c r="H12" s="613">
        <v>4071267</v>
      </c>
      <c r="I12" s="611">
        <v>6000000</v>
      </c>
      <c r="J12" s="614">
        <v>8685156</v>
      </c>
      <c r="K12" s="611">
        <v>8000000</v>
      </c>
      <c r="L12" s="1029">
        <v>8698044</v>
      </c>
    </row>
    <row r="13" spans="1:12" ht="23.25" customHeight="1" x14ac:dyDescent="0.2">
      <c r="A13" s="609">
        <v>5</v>
      </c>
      <c r="B13" s="615" t="s">
        <v>446</v>
      </c>
      <c r="C13" s="611"/>
      <c r="D13" s="614"/>
      <c r="E13" s="611"/>
      <c r="F13" s="614"/>
      <c r="G13" s="611"/>
      <c r="H13" s="614"/>
      <c r="I13" s="611"/>
      <c r="J13" s="614"/>
      <c r="K13" s="611">
        <v>5000000</v>
      </c>
      <c r="L13" s="1030">
        <v>5643800</v>
      </c>
    </row>
    <row r="14" spans="1:12" s="622" customFormat="1" ht="33" customHeight="1" x14ac:dyDescent="0.2">
      <c r="A14" s="609"/>
      <c r="B14" s="616" t="s">
        <v>1259</v>
      </c>
      <c r="C14" s="617">
        <f>SUM(C7:C12)</f>
        <v>925000000</v>
      </c>
      <c r="D14" s="618">
        <f>SUM(D7:D12)</f>
        <v>1085908847</v>
      </c>
      <c r="E14" s="617">
        <f>SUM(E7:E12)</f>
        <v>968000000</v>
      </c>
      <c r="F14" s="619">
        <f t="shared" ref="F14" si="0">SUM(F7:F12)</f>
        <v>1050938319</v>
      </c>
      <c r="G14" s="617">
        <f>SUM(G7:G12)</f>
        <v>880000000</v>
      </c>
      <c r="H14" s="619">
        <f t="shared" ref="H14" si="1">SUM(H7:H12)</f>
        <v>1128827855</v>
      </c>
      <c r="I14" s="620">
        <f>SUM(I7:I12)</f>
        <v>1040000000</v>
      </c>
      <c r="J14" s="621">
        <f>SUM(J7:J12)</f>
        <v>1193152217</v>
      </c>
      <c r="K14" s="617">
        <f>SUM(K7:K13)</f>
        <v>1250000000</v>
      </c>
      <c r="L14" s="1031">
        <f>SUM(L7:L13)</f>
        <v>2042281127</v>
      </c>
    </row>
    <row r="15" spans="1:12" ht="23.25" customHeight="1" x14ac:dyDescent="0.2">
      <c r="A15" s="609">
        <v>6</v>
      </c>
      <c r="B15" s="610" t="s">
        <v>218</v>
      </c>
      <c r="C15" s="611">
        <v>45000000</v>
      </c>
      <c r="D15" s="612">
        <v>47757703</v>
      </c>
      <c r="E15" s="611">
        <v>50000000</v>
      </c>
      <c r="F15" s="613"/>
      <c r="G15" s="611"/>
      <c r="H15" s="613"/>
      <c r="I15" s="623" t="s">
        <v>1260</v>
      </c>
      <c r="J15" s="614"/>
      <c r="K15" s="611"/>
      <c r="L15" s="1029"/>
    </row>
    <row r="16" spans="1:12" s="622" customFormat="1" ht="31.5" customHeight="1" x14ac:dyDescent="0.2">
      <c r="A16" s="624"/>
      <c r="B16" s="616" t="s">
        <v>1261</v>
      </c>
      <c r="C16" s="625">
        <f t="shared" ref="C16:H16" si="2">SUM(C15:C15)</f>
        <v>45000000</v>
      </c>
      <c r="D16" s="626">
        <f t="shared" si="2"/>
        <v>47757703</v>
      </c>
      <c r="E16" s="625">
        <f t="shared" si="2"/>
        <v>50000000</v>
      </c>
      <c r="F16" s="627">
        <f t="shared" si="2"/>
        <v>0</v>
      </c>
      <c r="G16" s="625">
        <f t="shared" si="2"/>
        <v>0</v>
      </c>
      <c r="H16" s="627">
        <f t="shared" si="2"/>
        <v>0</v>
      </c>
      <c r="I16" s="628" t="s">
        <v>1260</v>
      </c>
      <c r="J16" s="627"/>
      <c r="K16" s="625">
        <f t="shared" ref="K16:L16" si="3">SUM(K15:K15)</f>
        <v>0</v>
      </c>
      <c r="L16" s="618">
        <f t="shared" si="3"/>
        <v>0</v>
      </c>
    </row>
    <row r="17" spans="1:13" s="622" customFormat="1" ht="32.25" customHeight="1" thickBot="1" x14ac:dyDescent="0.25">
      <c r="A17" s="629"/>
      <c r="B17" s="630" t="s">
        <v>1262</v>
      </c>
      <c r="C17" s="631">
        <f t="shared" ref="C17:H17" si="4">SUM(C14+C16)</f>
        <v>970000000</v>
      </c>
      <c r="D17" s="632">
        <f t="shared" si="4"/>
        <v>1133666550</v>
      </c>
      <c r="E17" s="631">
        <f t="shared" si="4"/>
        <v>1018000000</v>
      </c>
      <c r="F17" s="633">
        <f t="shared" si="4"/>
        <v>1050938319</v>
      </c>
      <c r="G17" s="631">
        <f t="shared" si="4"/>
        <v>880000000</v>
      </c>
      <c r="H17" s="633">
        <f t="shared" si="4"/>
        <v>1128827855</v>
      </c>
      <c r="I17" s="631">
        <f>SUM(I14,I16)</f>
        <v>1040000000</v>
      </c>
      <c r="J17" s="634">
        <f>SUM(J14,J16)</f>
        <v>1193152217</v>
      </c>
      <c r="K17" s="631">
        <f t="shared" ref="K17:L17" si="5">SUM(K14+K16)</f>
        <v>1250000000</v>
      </c>
      <c r="L17" s="1032">
        <f t="shared" si="5"/>
        <v>2042281127</v>
      </c>
      <c r="M17" s="278"/>
    </row>
    <row r="18" spans="1:13" ht="7.5" customHeight="1" x14ac:dyDescent="0.25">
      <c r="A18" s="635"/>
      <c r="F18" s="603"/>
    </row>
    <row r="19" spans="1:13" ht="13.5" customHeight="1" x14ac:dyDescent="0.25">
      <c r="A19" s="635"/>
      <c r="C19" s="538"/>
      <c r="D19" s="1136" t="s">
        <v>255</v>
      </c>
      <c r="E19" s="1136"/>
      <c r="F19" s="1136" t="s">
        <v>407</v>
      </c>
      <c r="G19" s="1136"/>
      <c r="H19" s="1136" t="s">
        <v>426</v>
      </c>
      <c r="I19" s="1136"/>
      <c r="J19" s="1136" t="s">
        <v>409</v>
      </c>
      <c r="K19" s="1136"/>
      <c r="L19" s="995" t="s">
        <v>458</v>
      </c>
    </row>
    <row r="20" spans="1:13" ht="12.75" x14ac:dyDescent="0.2">
      <c r="A20" s="1134" t="s">
        <v>1263</v>
      </c>
      <c r="B20" s="1129"/>
      <c r="C20" s="1129"/>
      <c r="D20" s="1130" t="s">
        <v>1264</v>
      </c>
      <c r="E20" s="1130"/>
      <c r="F20" s="1130" t="s">
        <v>1265</v>
      </c>
      <c r="G20" s="1130"/>
      <c r="H20" s="1130" t="s">
        <v>1266</v>
      </c>
      <c r="I20" s="1130"/>
      <c r="J20" s="1130" t="s">
        <v>1267</v>
      </c>
      <c r="K20" s="1130"/>
      <c r="L20" s="993" t="s">
        <v>1268</v>
      </c>
    </row>
    <row r="21" spans="1:13" ht="12.75" x14ac:dyDescent="0.2">
      <c r="A21" s="1134" t="s">
        <v>1269</v>
      </c>
      <c r="B21" s="1129"/>
      <c r="C21" s="636"/>
      <c r="D21" s="1130" t="s">
        <v>1270</v>
      </c>
      <c r="E21" s="1130"/>
      <c r="F21" s="1130" t="s">
        <v>1271</v>
      </c>
      <c r="G21" s="1130"/>
      <c r="H21" s="1130" t="s">
        <v>1272</v>
      </c>
      <c r="I21" s="1130"/>
      <c r="J21" s="1130" t="s">
        <v>1273</v>
      </c>
      <c r="K21" s="1130"/>
      <c r="L21" s="993" t="s">
        <v>1274</v>
      </c>
    </row>
    <row r="22" spans="1:13" ht="12.75" x14ac:dyDescent="0.2">
      <c r="A22" s="1134" t="s">
        <v>1275</v>
      </c>
      <c r="B22" s="1129"/>
      <c r="C22" s="1129"/>
      <c r="D22" s="1135" t="s">
        <v>1276</v>
      </c>
      <c r="E22" s="1135"/>
      <c r="F22" s="1135" t="s">
        <v>1277</v>
      </c>
      <c r="G22" s="1135"/>
      <c r="H22" s="1135" t="s">
        <v>1278</v>
      </c>
      <c r="I22" s="1135"/>
      <c r="J22" s="1135" t="s">
        <v>1279</v>
      </c>
      <c r="K22" s="1135"/>
      <c r="L22" s="994" t="s">
        <v>1280</v>
      </c>
    </row>
    <row r="23" spans="1:13" ht="27" customHeight="1" x14ac:dyDescent="0.2">
      <c r="A23" s="1132" t="s">
        <v>1281</v>
      </c>
      <c r="B23" s="1133"/>
      <c r="C23" s="1133"/>
      <c r="D23" s="637" t="s">
        <v>1282</v>
      </c>
      <c r="E23" s="637"/>
      <c r="F23" s="637" t="s">
        <v>1282</v>
      </c>
      <c r="G23" s="637"/>
      <c r="H23" s="637" t="s">
        <v>1283</v>
      </c>
      <c r="I23" s="637"/>
      <c r="J23" s="637" t="s">
        <v>1284</v>
      </c>
      <c r="K23" s="637"/>
      <c r="L23" s="637" t="s">
        <v>1282</v>
      </c>
    </row>
    <row r="24" spans="1:13" ht="24" customHeight="1" x14ac:dyDescent="0.2">
      <c r="A24" s="1134" t="s">
        <v>1285</v>
      </c>
      <c r="B24" s="1129"/>
      <c r="C24" s="1129"/>
      <c r="D24" s="1131" t="s">
        <v>1286</v>
      </c>
      <c r="E24" s="1131"/>
      <c r="F24" s="1131" t="s">
        <v>1287</v>
      </c>
      <c r="G24" s="1131"/>
      <c r="H24" s="1131" t="s">
        <v>1288</v>
      </c>
      <c r="I24" s="1131"/>
      <c r="J24" s="1131" t="s">
        <v>1289</v>
      </c>
      <c r="K24" s="1131"/>
      <c r="L24" s="992" t="s">
        <v>1290</v>
      </c>
    </row>
    <row r="25" spans="1:13" ht="24" customHeight="1" x14ac:dyDescent="0.2">
      <c r="A25" s="1128" t="s">
        <v>1291</v>
      </c>
      <c r="B25" s="1129"/>
      <c r="C25" s="1129"/>
      <c r="D25" s="1130" t="s">
        <v>1292</v>
      </c>
      <c r="E25" s="1130"/>
      <c r="F25" s="1130" t="s">
        <v>1293</v>
      </c>
      <c r="G25" s="1130"/>
      <c r="H25" s="1130" t="s">
        <v>1294</v>
      </c>
      <c r="I25" s="1130"/>
      <c r="J25" s="1130" t="s">
        <v>1295</v>
      </c>
      <c r="K25" s="1130"/>
      <c r="L25" s="993" t="s">
        <v>1296</v>
      </c>
    </row>
    <row r="26" spans="1:13" ht="15" x14ac:dyDescent="0.25">
      <c r="A26" s="1126" t="s">
        <v>214</v>
      </c>
      <c r="B26" s="1127"/>
      <c r="C26" s="1123"/>
      <c r="D26" s="638" t="s">
        <v>1297</v>
      </c>
      <c r="E26" s="1123" t="s">
        <v>1298</v>
      </c>
      <c r="F26" s="639" t="s">
        <v>1299</v>
      </c>
      <c r="G26" s="1123" t="s">
        <v>1300</v>
      </c>
      <c r="H26" s="639" t="s">
        <v>1301</v>
      </c>
      <c r="I26" s="1123" t="s">
        <v>1302</v>
      </c>
      <c r="J26" s="639" t="s">
        <v>1303</v>
      </c>
      <c r="K26" s="1123" t="s">
        <v>1304</v>
      </c>
      <c r="L26" s="639" t="s">
        <v>1305</v>
      </c>
      <c r="M26" s="1123" t="s">
        <v>1769</v>
      </c>
    </row>
    <row r="27" spans="1:13" ht="14.25" customHeight="1" x14ac:dyDescent="0.2">
      <c r="B27" s="640"/>
      <c r="C27" s="1123"/>
      <c r="D27" s="641" t="s">
        <v>1306</v>
      </c>
      <c r="E27" s="1123"/>
      <c r="F27" s="641" t="s">
        <v>1307</v>
      </c>
      <c r="G27" s="1123"/>
      <c r="H27" s="641" t="s">
        <v>1308</v>
      </c>
      <c r="I27" s="1123"/>
      <c r="J27" s="641" t="s">
        <v>1309</v>
      </c>
      <c r="K27" s="1123"/>
      <c r="L27" s="641" t="s">
        <v>1310</v>
      </c>
      <c r="M27" s="1123"/>
    </row>
    <row r="28" spans="1:13" ht="33.75" customHeight="1" x14ac:dyDescent="0.2">
      <c r="A28" s="1121" t="s">
        <v>1311</v>
      </c>
      <c r="B28" s="1122"/>
      <c r="C28" s="642"/>
      <c r="D28" s="1124" t="s">
        <v>1312</v>
      </c>
      <c r="E28" s="1125"/>
      <c r="F28" s="1124" t="s">
        <v>1313</v>
      </c>
      <c r="G28" s="1125"/>
      <c r="H28" s="643" t="s">
        <v>1260</v>
      </c>
      <c r="J28" s="643"/>
    </row>
    <row r="29" spans="1:13" ht="29.45" customHeight="1" x14ac:dyDescent="0.2">
      <c r="A29" s="1121" t="s">
        <v>1314</v>
      </c>
      <c r="B29" s="1122"/>
      <c r="C29" s="1122"/>
      <c r="D29" s="1122"/>
      <c r="E29" s="1122"/>
      <c r="F29" s="1122"/>
      <c r="G29" s="1122"/>
      <c r="H29" s="1122"/>
      <c r="I29" s="1122"/>
      <c r="J29" s="644" t="s">
        <v>1315</v>
      </c>
      <c r="L29" s="644" t="s">
        <v>1316</v>
      </c>
    </row>
    <row r="30" spans="1:13" ht="12.75" x14ac:dyDescent="0.2">
      <c r="A30" s="1121"/>
      <c r="B30" s="1122"/>
      <c r="C30" s="1122"/>
      <c r="D30" s="1122"/>
      <c r="E30" s="1122"/>
      <c r="F30" s="1122"/>
      <c r="G30" s="1122"/>
      <c r="H30" s="1122"/>
      <c r="I30" s="1122"/>
      <c r="J30" s="1122"/>
      <c r="K30" s="1122"/>
      <c r="L30" s="1122"/>
    </row>
    <row r="31" spans="1:13" ht="12.75" x14ac:dyDescent="0.2">
      <c r="A31" s="1122"/>
      <c r="B31" s="1122"/>
      <c r="C31" s="1122"/>
      <c r="D31" s="1122"/>
      <c r="E31" s="1122"/>
      <c r="F31" s="1122"/>
      <c r="G31" s="1122"/>
      <c r="H31" s="1122"/>
      <c r="I31" s="1122"/>
      <c r="J31" s="1122"/>
      <c r="K31" s="1122"/>
      <c r="L31" s="1122"/>
    </row>
  </sheetData>
  <mergeCells count="53">
    <mergeCell ref="A5:B6"/>
    <mergeCell ref="C5:D5"/>
    <mergeCell ref="E5:F5"/>
    <mergeCell ref="G5:H5"/>
    <mergeCell ref="I5:J5"/>
    <mergeCell ref="A1:B1"/>
    <mergeCell ref="C1:E1"/>
    <mergeCell ref="F1:I2"/>
    <mergeCell ref="C2:E2"/>
    <mergeCell ref="A3:I3"/>
    <mergeCell ref="D19:E19"/>
    <mergeCell ref="F19:G19"/>
    <mergeCell ref="H19:I19"/>
    <mergeCell ref="J19:K19"/>
    <mergeCell ref="K5:L5"/>
    <mergeCell ref="A20:C20"/>
    <mergeCell ref="D20:E20"/>
    <mergeCell ref="F20:G20"/>
    <mergeCell ref="H20:I20"/>
    <mergeCell ref="J20:K20"/>
    <mergeCell ref="A22:C22"/>
    <mergeCell ref="D22:E22"/>
    <mergeCell ref="F22:G22"/>
    <mergeCell ref="H22:I22"/>
    <mergeCell ref="J22:K22"/>
    <mergeCell ref="A21:B21"/>
    <mergeCell ref="D21:E21"/>
    <mergeCell ref="F21:G21"/>
    <mergeCell ref="H21:I21"/>
    <mergeCell ref="J21:K21"/>
    <mergeCell ref="J24:K24"/>
    <mergeCell ref="A23:C23"/>
    <mergeCell ref="A24:C24"/>
    <mergeCell ref="D24:E24"/>
    <mergeCell ref="F24:G24"/>
    <mergeCell ref="H24:I24"/>
    <mergeCell ref="A25:C25"/>
    <mergeCell ref="D25:E25"/>
    <mergeCell ref="F25:G25"/>
    <mergeCell ref="H25:I25"/>
    <mergeCell ref="J25:K25"/>
    <mergeCell ref="A30:L31"/>
    <mergeCell ref="M26:M27"/>
    <mergeCell ref="A28:B28"/>
    <mergeCell ref="D28:E28"/>
    <mergeCell ref="F28:G28"/>
    <mergeCell ref="A29:I29"/>
    <mergeCell ref="A26:B26"/>
    <mergeCell ref="C26:C27"/>
    <mergeCell ref="E26:E27"/>
    <mergeCell ref="G26:G27"/>
    <mergeCell ref="I26:I27"/>
    <mergeCell ref="K26:K27"/>
  </mergeCells>
  <pageMargins left="0.6692913385826772" right="0.6692913385826772" top="0.98425196850393704" bottom="0.98425196850393704" header="0.51181102362204722" footer="0.51181102362204722"/>
  <pageSetup paperSize="9" scale="74" orientation="landscape" horizontalDpi="4294967293" r:id="rId1"/>
  <headerFooter alignWithMargins="0">
    <oddFooter>&amp;C&amp;Z&amp;F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topLeftCell="A4" zoomScaleSheetLayoutView="100" workbookViewId="0">
      <selection activeCell="E14" sqref="E14"/>
    </sheetView>
  </sheetViews>
  <sheetFormatPr defaultColWidth="9.140625" defaultRowHeight="15.75" x14ac:dyDescent="0.2"/>
  <cols>
    <col min="1" max="1" width="18.140625" style="703" customWidth="1"/>
    <col min="2" max="2" width="28.85546875" style="695" customWidth="1"/>
    <col min="3" max="3" width="14.5703125" style="695" customWidth="1"/>
    <col min="4" max="4" width="15.42578125" style="695" customWidth="1"/>
    <col min="5" max="5" width="14.7109375" style="697" customWidth="1"/>
    <col min="6" max="6" width="13.5703125" style="695" customWidth="1"/>
    <col min="7" max="7" width="16.85546875" style="695" customWidth="1"/>
    <col min="8" max="16384" width="9.140625" style="695"/>
  </cols>
  <sheetData>
    <row r="1" spans="1:7" ht="29.25" customHeight="1" x14ac:dyDescent="0.2">
      <c r="A1" s="1169"/>
      <c r="B1" s="1170"/>
      <c r="D1" s="1168"/>
      <c r="E1" s="1171"/>
      <c r="F1" s="1171"/>
    </row>
    <row r="2" spans="1:7" x14ac:dyDescent="0.2">
      <c r="A2" s="1169"/>
      <c r="B2" s="1170"/>
      <c r="C2" s="1172"/>
      <c r="D2" s="1172"/>
      <c r="E2" s="1172"/>
      <c r="F2" s="1172"/>
    </row>
    <row r="3" spans="1:7" x14ac:dyDescent="0.2">
      <c r="A3" s="696"/>
      <c r="C3" s="1168"/>
      <c r="D3" s="1168"/>
      <c r="E3" s="1168"/>
      <c r="F3" s="1168"/>
    </row>
    <row r="4" spans="1:7" x14ac:dyDescent="0.2">
      <c r="A4" s="1157" t="s">
        <v>1770</v>
      </c>
      <c r="B4" s="1158"/>
      <c r="C4" s="1158"/>
      <c r="D4" s="1158"/>
    </row>
    <row r="5" spans="1:7" x14ac:dyDescent="0.2">
      <c r="A5" s="1157" t="s">
        <v>1432</v>
      </c>
      <c r="B5" s="1158"/>
      <c r="C5" s="1158"/>
      <c r="D5" s="1158"/>
    </row>
    <row r="6" spans="1:7" x14ac:dyDescent="0.2">
      <c r="A6" s="696"/>
      <c r="E6" s="1159" t="s">
        <v>1771</v>
      </c>
      <c r="F6" s="1160"/>
      <c r="G6" s="1161"/>
    </row>
    <row r="7" spans="1:7" x14ac:dyDescent="0.2">
      <c r="A7" s="1162" t="s">
        <v>215</v>
      </c>
      <c r="B7" s="1162" t="s">
        <v>1433</v>
      </c>
      <c r="C7" s="1164"/>
      <c r="D7" s="1165"/>
      <c r="E7" s="1166"/>
      <c r="F7" s="1166"/>
      <c r="G7" s="1167"/>
    </row>
    <row r="8" spans="1:7" x14ac:dyDescent="0.2">
      <c r="A8" s="1162"/>
      <c r="B8" s="1163"/>
      <c r="C8" s="698" t="s">
        <v>255</v>
      </c>
      <c r="D8" s="698" t="s">
        <v>407</v>
      </c>
      <c r="E8" s="698" t="s">
        <v>426</v>
      </c>
      <c r="F8" s="698" t="s">
        <v>409</v>
      </c>
      <c r="G8" s="698" t="s">
        <v>458</v>
      </c>
    </row>
    <row r="9" spans="1:7" ht="48.6" customHeight="1" x14ac:dyDescent="0.2">
      <c r="A9" s="1154" t="s">
        <v>358</v>
      </c>
      <c r="B9" s="699" t="s">
        <v>1434</v>
      </c>
      <c r="C9" s="700">
        <v>1300000</v>
      </c>
      <c r="D9" s="700">
        <v>1400000</v>
      </c>
      <c r="E9" s="700">
        <v>1400000</v>
      </c>
      <c r="F9" s="700">
        <v>1400000</v>
      </c>
      <c r="G9" s="700">
        <v>1002200</v>
      </c>
    </row>
    <row r="10" spans="1:7" ht="19.5" customHeight="1" x14ac:dyDescent="0.2">
      <c r="A10" s="1155"/>
      <c r="B10" s="699" t="s">
        <v>1435</v>
      </c>
      <c r="C10" s="700">
        <v>250000</v>
      </c>
      <c r="D10" s="700">
        <v>180000</v>
      </c>
      <c r="E10" s="700">
        <v>180000</v>
      </c>
      <c r="F10" s="700">
        <v>180000</v>
      </c>
      <c r="G10" s="700">
        <v>60000</v>
      </c>
    </row>
    <row r="11" spans="1:7" ht="17.25" customHeight="1" x14ac:dyDescent="0.2">
      <c r="A11" s="1155"/>
      <c r="B11" s="699" t="s">
        <v>1436</v>
      </c>
      <c r="C11" s="700">
        <v>400000</v>
      </c>
      <c r="D11" s="700">
        <v>410000</v>
      </c>
      <c r="E11" s="700">
        <v>420000</v>
      </c>
      <c r="F11" s="700">
        <v>420000</v>
      </c>
      <c r="G11" s="700">
        <v>261000</v>
      </c>
    </row>
    <row r="12" spans="1:7" s="703" customFormat="1" ht="18.600000000000001" customHeight="1" x14ac:dyDescent="0.2">
      <c r="A12" s="1155"/>
      <c r="B12" s="701" t="s">
        <v>28</v>
      </c>
      <c r="C12" s="702">
        <f t="shared" ref="C12:G12" si="0">SUM(C9:C11)</f>
        <v>1950000</v>
      </c>
      <c r="D12" s="702">
        <f t="shared" si="0"/>
        <v>1990000</v>
      </c>
      <c r="E12" s="702">
        <f t="shared" si="0"/>
        <v>2000000</v>
      </c>
      <c r="F12" s="702">
        <f t="shared" si="0"/>
        <v>2000000</v>
      </c>
      <c r="G12" s="702">
        <f t="shared" si="0"/>
        <v>1323200</v>
      </c>
    </row>
    <row r="13" spans="1:7" ht="36.6" customHeight="1" x14ac:dyDescent="0.2">
      <c r="A13" s="704" t="s">
        <v>206</v>
      </c>
      <c r="B13" s="699" t="s">
        <v>1437</v>
      </c>
      <c r="C13" s="700">
        <v>17000000</v>
      </c>
      <c r="D13" s="700">
        <v>21000000</v>
      </c>
      <c r="E13" s="700">
        <v>22000000</v>
      </c>
      <c r="F13" s="700">
        <v>23000000</v>
      </c>
      <c r="G13" s="700">
        <v>10614277</v>
      </c>
    </row>
    <row r="14" spans="1:7" ht="18.600000000000001" customHeight="1" x14ac:dyDescent="0.2">
      <c r="A14" s="705"/>
      <c r="B14" s="699" t="s">
        <v>1438</v>
      </c>
      <c r="C14" s="700">
        <v>3000000</v>
      </c>
      <c r="D14" s="700">
        <v>3200000</v>
      </c>
      <c r="E14" s="700">
        <v>3300000</v>
      </c>
      <c r="F14" s="700">
        <v>3300000</v>
      </c>
      <c r="G14" s="700">
        <v>2611212</v>
      </c>
    </row>
    <row r="15" spans="1:7" s="703" customFormat="1" ht="18.600000000000001" customHeight="1" x14ac:dyDescent="0.2">
      <c r="A15" s="698"/>
      <c r="B15" s="701" t="s">
        <v>28</v>
      </c>
      <c r="C15" s="702">
        <f t="shared" ref="C15:G15" si="1">SUM(C13:C14)</f>
        <v>20000000</v>
      </c>
      <c r="D15" s="702">
        <f t="shared" si="1"/>
        <v>24200000</v>
      </c>
      <c r="E15" s="702">
        <f t="shared" si="1"/>
        <v>25300000</v>
      </c>
      <c r="F15" s="702">
        <f t="shared" si="1"/>
        <v>26300000</v>
      </c>
      <c r="G15" s="702">
        <f t="shared" si="1"/>
        <v>13225489</v>
      </c>
    </row>
    <row r="16" spans="1:7" s="703" customFormat="1" ht="24" customHeight="1" x14ac:dyDescent="0.2">
      <c r="A16" s="1154" t="s">
        <v>365</v>
      </c>
      <c r="B16" s="1156"/>
      <c r="C16" s="706">
        <f t="shared" ref="C16:F16" si="2">SUM(C12+C15)</f>
        <v>21950000</v>
      </c>
      <c r="D16" s="706">
        <f t="shared" si="2"/>
        <v>26190000</v>
      </c>
      <c r="E16" s="706">
        <f t="shared" si="2"/>
        <v>27300000</v>
      </c>
      <c r="F16" s="706">
        <f t="shared" si="2"/>
        <v>28300000</v>
      </c>
      <c r="G16" s="706">
        <f t="shared" ref="G16" si="3">SUM(G12+G15)</f>
        <v>14548689</v>
      </c>
    </row>
    <row r="18" spans="1:1" x14ac:dyDescent="0.2">
      <c r="A18" s="707"/>
    </row>
    <row r="19" spans="1:1" x14ac:dyDescent="0.2">
      <c r="A19" s="707"/>
    </row>
  </sheetData>
  <mergeCells count="15">
    <mergeCell ref="C3:D3"/>
    <mergeCell ref="E3:F3"/>
    <mergeCell ref="A1:B1"/>
    <mergeCell ref="D1:F1"/>
    <mergeCell ref="A2:B2"/>
    <mergeCell ref="C2:D2"/>
    <mergeCell ref="E2:F2"/>
    <mergeCell ref="A9:A12"/>
    <mergeCell ref="A16:B16"/>
    <mergeCell ref="A4:D4"/>
    <mergeCell ref="A5:D5"/>
    <mergeCell ref="E6:G6"/>
    <mergeCell ref="A7:A8"/>
    <mergeCell ref="B7:B8"/>
    <mergeCell ref="C7:G7"/>
  </mergeCells>
  <pageMargins left="0.75" right="0.86624999999999996" top="1" bottom="1" header="0.5" footer="0.5"/>
  <pageSetup paperSize="9" scale="99" orientation="landscape" r:id="rId1"/>
  <headerFooter alignWithMargins="0">
    <oddFooter>&amp;C&amp;8&amp;Z&amp;F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Layout" zoomScale="77" zoomScaleSheetLayoutView="100" zoomScalePageLayoutView="77" workbookViewId="0">
      <selection sqref="A1:A2"/>
    </sheetView>
  </sheetViews>
  <sheetFormatPr defaultColWidth="11.42578125" defaultRowHeight="15.75" x14ac:dyDescent="0.2"/>
  <cols>
    <col min="1" max="1" width="31.140625" style="394" customWidth="1"/>
    <col min="2" max="2" width="18.28515625" style="394" customWidth="1"/>
    <col min="3" max="3" width="16.7109375" style="394" customWidth="1"/>
    <col min="4" max="4" width="17.42578125" style="394" customWidth="1"/>
    <col min="5" max="5" width="16" style="394" customWidth="1"/>
    <col min="6" max="6" width="15.7109375" style="394" customWidth="1"/>
    <col min="7" max="7" width="0" style="394" hidden="1" customWidth="1"/>
    <col min="8" max="11" width="11.42578125" style="394" hidden="1" customWidth="1"/>
    <col min="12" max="16384" width="11.42578125" style="394"/>
  </cols>
  <sheetData>
    <row r="1" spans="1:6" s="377" customFormat="1" ht="33" customHeight="1" x14ac:dyDescent="0.2">
      <c r="A1" s="1173" t="s">
        <v>215</v>
      </c>
      <c r="B1" s="374" t="s">
        <v>475</v>
      </c>
      <c r="C1" s="375" t="s">
        <v>476</v>
      </c>
      <c r="D1" s="375" t="s">
        <v>477</v>
      </c>
      <c r="E1" s="376" t="s">
        <v>478</v>
      </c>
      <c r="F1" s="376" t="s">
        <v>1453</v>
      </c>
    </row>
    <row r="2" spans="1:6" s="377" customFormat="1" ht="45" customHeight="1" thickBot="1" x14ac:dyDescent="0.25">
      <c r="A2" s="1174"/>
      <c r="B2" s="378" t="s">
        <v>468</v>
      </c>
      <c r="C2" s="378" t="s">
        <v>468</v>
      </c>
      <c r="D2" s="378" t="s">
        <v>468</v>
      </c>
      <c r="E2" s="378" t="s">
        <v>468</v>
      </c>
      <c r="F2" s="379" t="s">
        <v>468</v>
      </c>
    </row>
    <row r="3" spans="1:6" s="380" customFormat="1" ht="18" customHeight="1" x14ac:dyDescent="0.2">
      <c r="A3" s="1175" t="s">
        <v>94</v>
      </c>
      <c r="B3" s="1176"/>
      <c r="C3" s="1176"/>
      <c r="D3" s="1176"/>
      <c r="E3" s="1177"/>
      <c r="F3" s="1178"/>
    </row>
    <row r="4" spans="1:6" s="384" customFormat="1" ht="19.149999999999999" customHeight="1" x14ac:dyDescent="0.2">
      <c r="A4" s="381" t="s">
        <v>95</v>
      </c>
      <c r="B4" s="383">
        <v>16538</v>
      </c>
      <c r="C4" s="382">
        <v>15854</v>
      </c>
      <c r="D4" s="382">
        <v>11103</v>
      </c>
      <c r="E4" s="397">
        <v>8899</v>
      </c>
      <c r="F4" s="382">
        <v>7547</v>
      </c>
    </row>
    <row r="5" spans="1:6" s="384" customFormat="1" ht="21" customHeight="1" x14ac:dyDescent="0.2">
      <c r="A5" s="381" t="s">
        <v>286</v>
      </c>
      <c r="B5" s="383">
        <v>10261</v>
      </c>
      <c r="C5" s="382">
        <v>870</v>
      </c>
      <c r="D5" s="382">
        <v>105</v>
      </c>
      <c r="E5" s="397">
        <v>2806</v>
      </c>
      <c r="F5" s="382">
        <v>0</v>
      </c>
    </row>
    <row r="6" spans="1:6" s="384" customFormat="1" ht="20.25" customHeight="1" x14ac:dyDescent="0.2">
      <c r="A6" s="381" t="s">
        <v>171</v>
      </c>
      <c r="B6" s="383"/>
      <c r="C6" s="382"/>
      <c r="D6" s="382">
        <v>28</v>
      </c>
      <c r="E6" s="397">
        <v>172</v>
      </c>
      <c r="F6" s="382"/>
    </row>
    <row r="7" spans="1:6" s="384" customFormat="1" ht="32.25" customHeight="1" x14ac:dyDescent="0.2">
      <c r="A7" s="381" t="s">
        <v>96</v>
      </c>
      <c r="B7" s="383">
        <v>92</v>
      </c>
      <c r="C7" s="382">
        <v>121</v>
      </c>
      <c r="D7" s="382">
        <v>160</v>
      </c>
      <c r="E7" s="397">
        <v>480</v>
      </c>
      <c r="F7" s="382">
        <v>0</v>
      </c>
    </row>
    <row r="8" spans="1:6" s="384" customFormat="1" ht="34.5" customHeight="1" x14ac:dyDescent="0.2">
      <c r="A8" s="381" t="s">
        <v>469</v>
      </c>
      <c r="B8" s="383">
        <v>49</v>
      </c>
      <c r="C8" s="382">
        <v>0</v>
      </c>
      <c r="D8" s="382">
        <v>134</v>
      </c>
      <c r="E8" s="397"/>
      <c r="F8" s="382">
        <v>0</v>
      </c>
    </row>
    <row r="9" spans="1:6" s="384" customFormat="1" ht="22.15" customHeight="1" x14ac:dyDescent="0.2">
      <c r="A9" s="381" t="s">
        <v>26</v>
      </c>
      <c r="B9" s="383"/>
      <c r="C9" s="382"/>
      <c r="D9" s="382">
        <v>43</v>
      </c>
      <c r="E9" s="397">
        <v>19</v>
      </c>
      <c r="F9" s="382"/>
    </row>
    <row r="10" spans="1:6" s="384" customFormat="1" ht="39" customHeight="1" x14ac:dyDescent="0.2">
      <c r="A10" s="381" t="s">
        <v>470</v>
      </c>
      <c r="B10" s="383">
        <v>2397</v>
      </c>
      <c r="C10" s="382">
        <v>1224</v>
      </c>
      <c r="D10" s="382">
        <v>147</v>
      </c>
      <c r="E10" s="397">
        <v>8398</v>
      </c>
      <c r="F10" s="382">
        <v>0</v>
      </c>
    </row>
    <row r="11" spans="1:6" s="384" customFormat="1" ht="29.45" customHeight="1" x14ac:dyDescent="0.2">
      <c r="A11" s="381" t="s">
        <v>27</v>
      </c>
      <c r="B11" s="383"/>
      <c r="C11" s="382"/>
      <c r="D11" s="382"/>
      <c r="E11" s="397"/>
      <c r="F11" s="382">
        <v>236</v>
      </c>
    </row>
    <row r="12" spans="1:6" s="384" customFormat="1" ht="18.75" customHeight="1" x14ac:dyDescent="0.2">
      <c r="A12" s="381" t="s">
        <v>97</v>
      </c>
      <c r="B12" s="383"/>
      <c r="C12" s="382">
        <v>190</v>
      </c>
      <c r="D12" s="382"/>
      <c r="E12" s="397"/>
      <c r="F12" s="382"/>
    </row>
    <row r="13" spans="1:6" s="384" customFormat="1" ht="20.45" customHeight="1" x14ac:dyDescent="0.2">
      <c r="A13" s="381" t="s">
        <v>98</v>
      </c>
      <c r="B13" s="383"/>
      <c r="C13" s="382"/>
      <c r="D13" s="382"/>
      <c r="E13" s="397"/>
      <c r="F13" s="382"/>
    </row>
    <row r="14" spans="1:6" s="384" customFormat="1" ht="16.899999999999999" customHeight="1" x14ac:dyDescent="0.2">
      <c r="A14" s="381" t="s">
        <v>480</v>
      </c>
      <c r="B14" s="383"/>
      <c r="C14" s="382">
        <v>13</v>
      </c>
      <c r="D14" s="382">
        <v>236</v>
      </c>
      <c r="E14" s="397">
        <v>236</v>
      </c>
      <c r="F14" s="382"/>
    </row>
    <row r="15" spans="1:6" s="384" customFormat="1" ht="19.5" customHeight="1" x14ac:dyDescent="0.2">
      <c r="A15" s="381" t="s">
        <v>104</v>
      </c>
      <c r="B15" s="383">
        <v>25553</v>
      </c>
      <c r="C15" s="382">
        <v>20898</v>
      </c>
      <c r="D15" s="382">
        <v>30843</v>
      </c>
      <c r="E15" s="397">
        <v>44078</v>
      </c>
      <c r="F15" s="382">
        <v>424</v>
      </c>
    </row>
    <row r="16" spans="1:6" s="384" customFormat="1" ht="46.15" customHeight="1" x14ac:dyDescent="0.2">
      <c r="A16" s="381" t="s">
        <v>471</v>
      </c>
      <c r="B16" s="383">
        <v>2254</v>
      </c>
      <c r="C16" s="382"/>
      <c r="D16" s="382">
        <v>0</v>
      </c>
      <c r="E16" s="397">
        <v>2916</v>
      </c>
      <c r="F16" s="382"/>
    </row>
    <row r="17" spans="1:6" s="384" customFormat="1" ht="34.9" customHeight="1" x14ac:dyDescent="0.2">
      <c r="A17" s="385" t="s">
        <v>472</v>
      </c>
      <c r="B17" s="383"/>
      <c r="C17" s="382"/>
      <c r="D17" s="382"/>
      <c r="E17" s="397"/>
      <c r="F17" s="382"/>
    </row>
    <row r="18" spans="1:6" s="384" customFormat="1" ht="31.9" customHeight="1" x14ac:dyDescent="0.2">
      <c r="A18" s="385" t="s">
        <v>120</v>
      </c>
      <c r="B18" s="383"/>
      <c r="C18" s="382"/>
      <c r="D18" s="382">
        <v>10</v>
      </c>
      <c r="E18" s="397"/>
      <c r="F18" s="382"/>
    </row>
    <row r="19" spans="1:6" s="384" customFormat="1" ht="18" customHeight="1" thickBot="1" x14ac:dyDescent="0.25">
      <c r="A19" s="390" t="s">
        <v>100</v>
      </c>
      <c r="B19" s="387">
        <f>SUM(B4:B18)</f>
        <v>57144</v>
      </c>
      <c r="C19" s="387">
        <f t="shared" ref="C19:F19" si="0">SUM(C4:C18)</f>
        <v>39170</v>
      </c>
      <c r="D19" s="388">
        <f t="shared" si="0"/>
        <v>42809</v>
      </c>
      <c r="E19" s="398">
        <f t="shared" si="0"/>
        <v>68004</v>
      </c>
      <c r="F19" s="388">
        <f t="shared" si="0"/>
        <v>8207</v>
      </c>
    </row>
    <row r="20" spans="1:6" s="384" customFormat="1" ht="15.75" customHeight="1" thickBot="1" x14ac:dyDescent="0.25">
      <c r="B20" s="391"/>
      <c r="C20" s="391"/>
      <c r="D20" s="391"/>
      <c r="E20" s="391"/>
      <c r="F20" s="391"/>
    </row>
    <row r="21" spans="1:6" s="380" customFormat="1" ht="15.75" customHeight="1" x14ac:dyDescent="0.2">
      <c r="A21" s="1175" t="s">
        <v>101</v>
      </c>
      <c r="B21" s="1176"/>
      <c r="C21" s="1177"/>
      <c r="D21" s="395"/>
      <c r="E21" s="1179"/>
      <c r="F21" s="1178"/>
    </row>
    <row r="22" spans="1:6" s="384" customFormat="1" ht="27.75" customHeight="1" x14ac:dyDescent="0.2">
      <c r="A22" s="381" t="s">
        <v>95</v>
      </c>
      <c r="B22" s="382">
        <v>1416</v>
      </c>
      <c r="C22" s="382">
        <v>1486</v>
      </c>
      <c r="D22" s="382">
        <v>1267</v>
      </c>
      <c r="E22" s="383">
        <v>2462</v>
      </c>
      <c r="F22" s="382">
        <v>2614</v>
      </c>
    </row>
    <row r="23" spans="1:6" s="384" customFormat="1" ht="20.45" customHeight="1" x14ac:dyDescent="0.2">
      <c r="A23" s="381" t="s">
        <v>286</v>
      </c>
      <c r="B23" s="382">
        <v>7277</v>
      </c>
      <c r="C23" s="382">
        <v>9567</v>
      </c>
      <c r="D23" s="382">
        <v>11810</v>
      </c>
      <c r="E23" s="383">
        <v>14612</v>
      </c>
      <c r="F23" s="382">
        <v>18456</v>
      </c>
    </row>
    <row r="24" spans="1:6" s="384" customFormat="1" ht="18" customHeight="1" x14ac:dyDescent="0.2">
      <c r="A24" s="381" t="s">
        <v>171</v>
      </c>
      <c r="B24" s="382"/>
      <c r="C24" s="382">
        <v>0</v>
      </c>
      <c r="D24" s="382">
        <v>0</v>
      </c>
      <c r="E24" s="383">
        <v>521</v>
      </c>
      <c r="F24" s="382">
        <v>0</v>
      </c>
    </row>
    <row r="25" spans="1:6" s="384" customFormat="1" ht="28.5" customHeight="1" x14ac:dyDescent="0.2">
      <c r="A25" s="381" t="s">
        <v>96</v>
      </c>
      <c r="B25" s="382">
        <v>436</v>
      </c>
      <c r="C25" s="382">
        <v>471</v>
      </c>
      <c r="D25" s="382">
        <v>197</v>
      </c>
      <c r="E25" s="383">
        <v>47</v>
      </c>
      <c r="F25" s="382">
        <v>141</v>
      </c>
    </row>
    <row r="26" spans="1:6" s="384" customFormat="1" ht="29.25" customHeight="1" x14ac:dyDescent="0.2">
      <c r="A26" s="381" t="s">
        <v>469</v>
      </c>
      <c r="B26" s="382">
        <v>1822</v>
      </c>
      <c r="C26" s="382">
        <v>966</v>
      </c>
      <c r="D26" s="382">
        <v>3114</v>
      </c>
      <c r="E26" s="383"/>
      <c r="F26" s="382">
        <v>422</v>
      </c>
    </row>
    <row r="27" spans="1:6" s="384" customFormat="1" ht="24" customHeight="1" x14ac:dyDescent="0.2">
      <c r="A27" s="381" t="s">
        <v>26</v>
      </c>
      <c r="B27" s="382"/>
      <c r="C27" s="382">
        <v>0</v>
      </c>
      <c r="D27" s="382">
        <v>43</v>
      </c>
      <c r="E27" s="383"/>
      <c r="F27" s="382"/>
    </row>
    <row r="28" spans="1:6" s="384" customFormat="1" ht="38.450000000000003" customHeight="1" x14ac:dyDescent="0.2">
      <c r="A28" s="381" t="s">
        <v>473</v>
      </c>
      <c r="B28" s="382">
        <v>3294</v>
      </c>
      <c r="C28" s="382">
        <v>3890</v>
      </c>
      <c r="D28" s="382">
        <v>4398</v>
      </c>
      <c r="E28" s="383">
        <v>3923</v>
      </c>
      <c r="F28" s="382">
        <v>5430</v>
      </c>
    </row>
    <row r="29" spans="1:6" s="384" customFormat="1" ht="28.15" customHeight="1" x14ac:dyDescent="0.2">
      <c r="A29" s="381" t="s">
        <v>27</v>
      </c>
      <c r="B29" s="382">
        <v>4556</v>
      </c>
      <c r="C29" s="382">
        <v>7299</v>
      </c>
      <c r="D29" s="382">
        <v>7569</v>
      </c>
      <c r="E29" s="383">
        <v>7487</v>
      </c>
      <c r="F29" s="382">
        <v>10630</v>
      </c>
    </row>
    <row r="30" spans="1:6" s="384" customFormat="1" ht="32.450000000000003" customHeight="1" x14ac:dyDescent="0.2">
      <c r="A30" s="381" t="s">
        <v>474</v>
      </c>
      <c r="B30" s="382">
        <v>119400</v>
      </c>
      <c r="C30" s="382">
        <v>225801</v>
      </c>
      <c r="D30" s="382">
        <v>298640</v>
      </c>
      <c r="E30" s="383">
        <v>208844</v>
      </c>
      <c r="F30" s="382">
        <v>236584</v>
      </c>
    </row>
    <row r="31" spans="1:6" s="384" customFormat="1" ht="52.15" customHeight="1" x14ac:dyDescent="0.2">
      <c r="A31" s="381" t="s">
        <v>479</v>
      </c>
      <c r="B31" s="382">
        <v>111712</v>
      </c>
      <c r="C31" s="382">
        <v>118036</v>
      </c>
      <c r="D31" s="382">
        <v>76110</v>
      </c>
      <c r="E31" s="383">
        <v>74657</v>
      </c>
      <c r="F31" s="382">
        <v>45037</v>
      </c>
    </row>
    <row r="32" spans="1:6" s="384" customFormat="1" ht="33" customHeight="1" x14ac:dyDescent="0.2">
      <c r="A32" s="385" t="s">
        <v>99</v>
      </c>
      <c r="B32" s="386"/>
      <c r="C32" s="386">
        <v>0</v>
      </c>
      <c r="D32" s="386">
        <v>0</v>
      </c>
      <c r="E32" s="399"/>
      <c r="F32" s="386"/>
    </row>
    <row r="33" spans="1:11" s="384" customFormat="1" ht="35.25" customHeight="1" x14ac:dyDescent="0.2">
      <c r="A33" s="385" t="s">
        <v>120</v>
      </c>
      <c r="B33" s="386">
        <v>117</v>
      </c>
      <c r="C33" s="386">
        <v>136</v>
      </c>
      <c r="D33" s="382">
        <v>201</v>
      </c>
      <c r="E33" s="399">
        <v>387</v>
      </c>
      <c r="F33" s="386">
        <v>539</v>
      </c>
    </row>
    <row r="34" spans="1:11" s="384" customFormat="1" ht="19.5" customHeight="1" thickBot="1" x14ac:dyDescent="0.25">
      <c r="A34" s="390" t="s">
        <v>100</v>
      </c>
      <c r="B34" s="388">
        <f>SUM(B22:B33)</f>
        <v>250030</v>
      </c>
      <c r="C34" s="388">
        <f>SUM(C22:C33)</f>
        <v>367652</v>
      </c>
      <c r="D34" s="388">
        <f>SUM(D22:D33)</f>
        <v>403349</v>
      </c>
      <c r="E34" s="388">
        <f>SUM(E22:E33)</f>
        <v>312940</v>
      </c>
      <c r="F34" s="388">
        <f t="shared" ref="F34:K34" si="1">SUM(F22:F33)</f>
        <v>319853</v>
      </c>
      <c r="G34" s="389">
        <f t="shared" si="1"/>
        <v>0</v>
      </c>
      <c r="H34" s="389">
        <f t="shared" si="1"/>
        <v>0</v>
      </c>
      <c r="I34" s="389">
        <f t="shared" si="1"/>
        <v>0</v>
      </c>
      <c r="J34" s="389">
        <f t="shared" si="1"/>
        <v>0</v>
      </c>
      <c r="K34" s="389">
        <f t="shared" si="1"/>
        <v>0</v>
      </c>
    </row>
    <row r="35" spans="1:11" s="393" customFormat="1" ht="9.75" customHeight="1" x14ac:dyDescent="0.2">
      <c r="A35" s="392"/>
      <c r="B35" s="392"/>
      <c r="C35" s="392"/>
      <c r="D35" s="392"/>
      <c r="E35" s="392"/>
      <c r="F35" s="392"/>
    </row>
    <row r="36" spans="1:11" ht="19.5" customHeight="1" x14ac:dyDescent="0.2"/>
    <row r="37" spans="1:11" hidden="1" x14ac:dyDescent="0.2"/>
  </sheetData>
  <mergeCells count="4">
    <mergeCell ref="A1:A2"/>
    <mergeCell ref="A3:F3"/>
    <mergeCell ref="A21:C21"/>
    <mergeCell ref="E21:F21"/>
  </mergeCells>
  <pageMargins left="0.94488188976377963" right="0.98425196850393704" top="0.91666666666666663" bottom="0.19685039370078741" header="0.51181102362204722" footer="0.51181102362204722"/>
  <pageSetup paperSize="9" scale="70" orientation="portrait" r:id="rId1"/>
  <headerFooter alignWithMargins="0">
    <oddHeader xml:space="preserve">&amp;L&amp;"Arial,Félkövér"Csongrád Városi Önkormányzat&amp;C&amp;"Arial,Félkövér"&amp;11 4.4 Kifizetetlen számlák, intézményi kintlévőségek /szállítók-vevők/&amp;R&amp;"Arial,Dőlt" Adatok eFt-ban   </oddHeader>
    <oddFooter>&amp;Z&amp;F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showWhiteSpace="0" view="pageLayout" zoomScale="98" zoomScaleSheetLayoutView="100" zoomScalePageLayoutView="98" workbookViewId="0">
      <selection activeCell="G54" sqref="G54"/>
    </sheetView>
  </sheetViews>
  <sheetFormatPr defaultColWidth="9.140625" defaultRowHeight="12" x14ac:dyDescent="0.2"/>
  <cols>
    <col min="1" max="1" width="32.85546875" style="22" customWidth="1"/>
    <col min="2" max="2" width="12.42578125" style="22" customWidth="1"/>
    <col min="3" max="3" width="11.85546875" style="22" customWidth="1"/>
    <col min="4" max="4" width="12.140625" style="22" customWidth="1"/>
    <col min="5" max="5" width="12" style="22" customWidth="1"/>
    <col min="6" max="6" width="11.85546875" style="22" customWidth="1"/>
    <col min="7" max="7" width="1.42578125" style="22" customWidth="1"/>
    <col min="8" max="8" width="2.42578125" style="22" customWidth="1"/>
    <col min="9" max="9" width="9.140625" style="22"/>
    <col min="10" max="10" width="17.28515625" style="22" customWidth="1"/>
    <col min="11" max="11" width="11.85546875" style="22" customWidth="1"/>
    <col min="12" max="12" width="12" style="22" customWidth="1"/>
    <col min="13" max="13" width="12.140625" style="22" customWidth="1"/>
    <col min="14" max="15" width="12" style="22" customWidth="1"/>
    <col min="16" max="16384" width="9.140625" style="22"/>
  </cols>
  <sheetData>
    <row r="1" spans="1:15" s="18" customFormat="1" ht="12.75" customHeight="1" x14ac:dyDescent="0.2">
      <c r="A1" s="127" t="s">
        <v>215</v>
      </c>
      <c r="B1" s="1187" t="s">
        <v>29</v>
      </c>
      <c r="C1" s="1187"/>
      <c r="D1" s="1188"/>
      <c r="E1" s="1188"/>
      <c r="F1" s="1189"/>
      <c r="G1" s="128"/>
      <c r="H1" s="17"/>
      <c r="I1" s="1190" t="s">
        <v>215</v>
      </c>
      <c r="J1" s="1191"/>
      <c r="K1" s="1192"/>
      <c r="L1" s="1193" t="s">
        <v>29</v>
      </c>
      <c r="M1" s="1193"/>
      <c r="N1" s="1193"/>
      <c r="O1" s="1194"/>
    </row>
    <row r="2" spans="1:15" s="18" customFormat="1" ht="12.75" thickBot="1" x14ac:dyDescent="0.25">
      <c r="A2" s="129" t="s">
        <v>30</v>
      </c>
      <c r="B2" s="130" t="s">
        <v>255</v>
      </c>
      <c r="C2" s="130" t="s">
        <v>407</v>
      </c>
      <c r="D2" s="130" t="s">
        <v>408</v>
      </c>
      <c r="E2" s="130" t="s">
        <v>409</v>
      </c>
      <c r="F2" s="130">
        <v>2023</v>
      </c>
      <c r="G2" s="19"/>
      <c r="H2" s="1195" t="s">
        <v>31</v>
      </c>
      <c r="I2" s="1196"/>
      <c r="J2" s="1196"/>
      <c r="K2" s="130" t="s">
        <v>255</v>
      </c>
      <c r="L2" s="130" t="s">
        <v>410</v>
      </c>
      <c r="M2" s="130" t="s">
        <v>408</v>
      </c>
      <c r="N2" s="130" t="s">
        <v>409</v>
      </c>
      <c r="O2" s="130" t="s">
        <v>411</v>
      </c>
    </row>
    <row r="3" spans="1:15" x14ac:dyDescent="0.2">
      <c r="A3" s="20" t="s">
        <v>32</v>
      </c>
      <c r="B3" s="216">
        <v>0</v>
      </c>
      <c r="C3" s="216">
        <v>6749365</v>
      </c>
      <c r="D3" s="216">
        <v>4004287</v>
      </c>
      <c r="E3" s="216">
        <v>2639664</v>
      </c>
      <c r="F3" s="216">
        <v>395223</v>
      </c>
      <c r="G3" s="21"/>
      <c r="H3" s="1197" t="s">
        <v>280</v>
      </c>
      <c r="I3" s="1198"/>
      <c r="J3" s="1198"/>
      <c r="K3" s="217">
        <v>613834320</v>
      </c>
      <c r="L3" s="217">
        <v>613834320</v>
      </c>
      <c r="M3" s="217">
        <v>613834320</v>
      </c>
      <c r="N3" s="217">
        <v>613834320</v>
      </c>
      <c r="O3" s="217">
        <v>613834320</v>
      </c>
    </row>
    <row r="4" spans="1:15" ht="12.75" x14ac:dyDescent="0.2">
      <c r="A4" s="20"/>
      <c r="B4" s="316"/>
      <c r="C4" s="316"/>
      <c r="D4" s="316"/>
      <c r="E4" s="316"/>
      <c r="F4" s="316"/>
      <c r="G4" s="21"/>
      <c r="H4" s="1180" t="s">
        <v>432</v>
      </c>
      <c r="I4" s="1181"/>
      <c r="J4" s="1182"/>
      <c r="K4" s="216">
        <v>210186362</v>
      </c>
      <c r="L4" s="216">
        <v>7764279256</v>
      </c>
      <c r="M4" s="216">
        <v>7764279256</v>
      </c>
      <c r="N4" s="216">
        <v>8580685648</v>
      </c>
      <c r="O4" s="216">
        <v>8648468630</v>
      </c>
    </row>
    <row r="5" spans="1:15" ht="12.75" x14ac:dyDescent="0.2">
      <c r="A5" s="23" t="s">
        <v>33</v>
      </c>
      <c r="B5" s="316">
        <v>4134204</v>
      </c>
      <c r="C5" s="316">
        <v>3940178</v>
      </c>
      <c r="D5" s="316">
        <v>46275185</v>
      </c>
      <c r="E5" s="316">
        <v>40460926</v>
      </c>
      <c r="F5" s="132">
        <v>40105961</v>
      </c>
      <c r="G5" s="21"/>
      <c r="H5" s="1180" t="s">
        <v>438</v>
      </c>
      <c r="I5" s="1181"/>
      <c r="J5" s="1182"/>
      <c r="K5" s="218">
        <v>750294555</v>
      </c>
      <c r="L5" s="218">
        <v>750294555</v>
      </c>
      <c r="M5" s="218">
        <v>750294555</v>
      </c>
      <c r="N5" s="218">
        <v>750294555</v>
      </c>
      <c r="O5" s="218">
        <v>750294555</v>
      </c>
    </row>
    <row r="6" spans="1:15" ht="12.75" x14ac:dyDescent="0.2">
      <c r="A6" s="23"/>
      <c r="B6" s="132"/>
      <c r="C6" s="132"/>
      <c r="D6" s="132"/>
      <c r="E6" s="132"/>
      <c r="F6" s="132"/>
      <c r="G6" s="21"/>
      <c r="H6" s="1180" t="s">
        <v>439</v>
      </c>
      <c r="I6" s="1181"/>
      <c r="J6" s="1182"/>
      <c r="K6" s="218">
        <v>22889281427</v>
      </c>
      <c r="L6" s="218">
        <v>15581723571</v>
      </c>
      <c r="M6" s="218">
        <v>14642821595</v>
      </c>
      <c r="N6" s="218">
        <v>14280463972</v>
      </c>
      <c r="O6" s="218">
        <v>13990012910</v>
      </c>
    </row>
    <row r="7" spans="1:15" ht="12.75" x14ac:dyDescent="0.2">
      <c r="A7" s="23" t="s">
        <v>35</v>
      </c>
      <c r="B7" s="132"/>
      <c r="C7" s="132"/>
      <c r="D7" s="132"/>
      <c r="E7" s="132"/>
      <c r="F7" s="132"/>
      <c r="G7" s="21"/>
      <c r="H7" s="1180" t="s">
        <v>433</v>
      </c>
      <c r="I7" s="1181"/>
      <c r="J7" s="1182"/>
      <c r="K7" s="218"/>
      <c r="L7" s="218"/>
      <c r="M7" s="218"/>
      <c r="N7" s="218"/>
      <c r="O7" s="218"/>
    </row>
    <row r="8" spans="1:15" x14ac:dyDescent="0.2">
      <c r="A8" s="23"/>
      <c r="B8" s="132"/>
      <c r="C8" s="132"/>
      <c r="D8" s="132"/>
      <c r="E8" s="132"/>
      <c r="F8" s="132"/>
      <c r="G8" s="21"/>
      <c r="H8" s="23" t="s">
        <v>434</v>
      </c>
      <c r="I8" s="24"/>
      <c r="J8" s="24"/>
      <c r="K8" s="218">
        <v>229036788</v>
      </c>
      <c r="L8" s="218">
        <v>-938901976</v>
      </c>
      <c r="M8" s="218">
        <v>-362357623</v>
      </c>
      <c r="N8" s="218">
        <v>-290451062</v>
      </c>
      <c r="O8" s="218">
        <v>-3317389034</v>
      </c>
    </row>
    <row r="9" spans="1:15" ht="12.75" x14ac:dyDescent="0.2">
      <c r="A9" s="312" t="s">
        <v>117</v>
      </c>
      <c r="B9" s="313">
        <f>SUM(B3:B8)</f>
        <v>4134204</v>
      </c>
      <c r="C9" s="313">
        <f>SUM(C3:C8)</f>
        <v>10689543</v>
      </c>
      <c r="D9" s="313">
        <f>SUM(D3:D8)</f>
        <v>50279472</v>
      </c>
      <c r="E9" s="313">
        <f>SUM(E3:E8)</f>
        <v>43100590</v>
      </c>
      <c r="F9" s="313">
        <f>SUM(F3:F8)</f>
        <v>40501184</v>
      </c>
      <c r="G9" s="21"/>
      <c r="H9" s="1183" t="s">
        <v>436</v>
      </c>
      <c r="I9" s="1181"/>
      <c r="J9" s="1182"/>
      <c r="K9" s="318">
        <f>SUM(K3:K8)</f>
        <v>24692633452</v>
      </c>
      <c r="L9" s="318">
        <f>SUM(L3:L8)</f>
        <v>23771229726</v>
      </c>
      <c r="M9" s="318">
        <f>SUM(M3:M8)</f>
        <v>23408872103</v>
      </c>
      <c r="N9" s="318">
        <f>SUM(N3:N8)</f>
        <v>23934827433</v>
      </c>
      <c r="O9" s="318">
        <f>SUM(O3:O8)</f>
        <v>20685221381</v>
      </c>
    </row>
    <row r="10" spans="1:15" x14ac:dyDescent="0.2">
      <c r="A10" s="23" t="s">
        <v>43</v>
      </c>
      <c r="B10" s="132">
        <v>20482180253</v>
      </c>
      <c r="C10" s="132">
        <v>20827448804</v>
      </c>
      <c r="D10" s="132">
        <v>19135546317</v>
      </c>
      <c r="E10" s="132">
        <v>19836104210</v>
      </c>
      <c r="F10" s="132">
        <v>16105309294</v>
      </c>
      <c r="G10" s="21"/>
      <c r="H10" s="314" t="s">
        <v>435</v>
      </c>
      <c r="I10" s="317"/>
      <c r="J10" s="317"/>
      <c r="K10" s="318">
        <v>445121975</v>
      </c>
      <c r="L10" s="318">
        <v>448842998</v>
      </c>
      <c r="M10" s="318">
        <v>390393188</v>
      </c>
      <c r="N10" s="318">
        <v>454512202</v>
      </c>
      <c r="O10" s="318">
        <v>544735366</v>
      </c>
    </row>
    <row r="11" spans="1:15" x14ac:dyDescent="0.2">
      <c r="A11" s="23" t="s">
        <v>442</v>
      </c>
      <c r="B11" s="132">
        <v>638761587</v>
      </c>
      <c r="C11" s="132">
        <v>529489408</v>
      </c>
      <c r="D11" s="132">
        <v>789500305</v>
      </c>
      <c r="E11" s="132">
        <v>901103483</v>
      </c>
      <c r="F11" s="132">
        <v>681895189</v>
      </c>
      <c r="G11" s="21"/>
      <c r="H11" s="23" t="s">
        <v>281</v>
      </c>
      <c r="I11" s="24"/>
      <c r="J11" s="24"/>
      <c r="K11" s="218"/>
      <c r="L11" s="218"/>
      <c r="M11" s="218"/>
      <c r="N11" s="218"/>
      <c r="O11" s="218"/>
    </row>
    <row r="12" spans="1:15" x14ac:dyDescent="0.2">
      <c r="A12" s="23" t="s">
        <v>44</v>
      </c>
      <c r="B12" s="132"/>
      <c r="C12" s="132"/>
      <c r="D12" s="132"/>
      <c r="E12" s="132"/>
      <c r="F12" s="132"/>
      <c r="G12" s="21"/>
      <c r="H12" s="23" t="s">
        <v>282</v>
      </c>
      <c r="I12" s="24"/>
      <c r="J12" s="24"/>
      <c r="K12" s="218"/>
      <c r="L12" s="218"/>
      <c r="M12" s="218"/>
      <c r="N12" s="218"/>
      <c r="O12" s="218"/>
    </row>
    <row r="13" spans="1:15" x14ac:dyDescent="0.2">
      <c r="A13" s="23" t="s">
        <v>45</v>
      </c>
      <c r="B13" s="132">
        <v>1905507968</v>
      </c>
      <c r="C13" s="132">
        <v>1597252267</v>
      </c>
      <c r="D13" s="132">
        <v>53293399</v>
      </c>
      <c r="E13" s="132">
        <v>133483789</v>
      </c>
      <c r="F13" s="132">
        <v>358905150</v>
      </c>
      <c r="G13" s="21"/>
      <c r="H13" s="23" t="s">
        <v>419</v>
      </c>
      <c r="I13" s="24"/>
      <c r="J13" s="24"/>
      <c r="K13" s="218"/>
      <c r="L13" s="218"/>
      <c r="M13" s="218"/>
      <c r="N13" s="218"/>
      <c r="O13" s="218"/>
    </row>
    <row r="14" spans="1:15" x14ac:dyDescent="0.2">
      <c r="A14" s="23" t="s">
        <v>285</v>
      </c>
      <c r="B14" s="132"/>
      <c r="C14" s="132"/>
      <c r="D14" s="132"/>
      <c r="E14" s="132"/>
      <c r="F14" s="132"/>
      <c r="G14" s="21"/>
      <c r="H14" s="23" t="s">
        <v>420</v>
      </c>
      <c r="I14" s="24"/>
      <c r="J14" s="24"/>
      <c r="K14" s="218"/>
      <c r="L14" s="218"/>
      <c r="M14" s="218"/>
      <c r="N14" s="218"/>
      <c r="O14" s="218"/>
    </row>
    <row r="15" spans="1:15" x14ac:dyDescent="0.2">
      <c r="A15" s="312" t="s">
        <v>47</v>
      </c>
      <c r="B15" s="313">
        <f>SUM(B10:B14)</f>
        <v>23026449808</v>
      </c>
      <c r="C15" s="313">
        <f>SUM(C10:C14)</f>
        <v>22954190479</v>
      </c>
      <c r="D15" s="313">
        <f>SUM(D10:D14)</f>
        <v>19978340021</v>
      </c>
      <c r="E15" s="313">
        <f>SUM(E10:E14)</f>
        <v>20870691482</v>
      </c>
      <c r="F15" s="313">
        <f>SUM(F10:F14)</f>
        <v>17146109633</v>
      </c>
      <c r="G15" s="21"/>
      <c r="H15" s="23" t="s">
        <v>46</v>
      </c>
      <c r="I15" s="24"/>
      <c r="J15" s="24"/>
      <c r="K15" s="218"/>
      <c r="L15" s="218"/>
      <c r="M15" s="218"/>
      <c r="N15" s="218"/>
      <c r="O15" s="218"/>
    </row>
    <row r="16" spans="1:15" x14ac:dyDescent="0.2">
      <c r="A16" s="23" t="s">
        <v>49</v>
      </c>
      <c r="B16" s="131">
        <v>122122000</v>
      </c>
      <c r="C16" s="131">
        <v>122122000</v>
      </c>
      <c r="D16" s="131">
        <v>122122000</v>
      </c>
      <c r="E16" s="131">
        <v>122122000</v>
      </c>
      <c r="F16" s="131">
        <v>117397000</v>
      </c>
      <c r="G16" s="21"/>
      <c r="H16" s="23" t="s">
        <v>48</v>
      </c>
      <c r="I16" s="24"/>
      <c r="J16" s="24"/>
      <c r="K16" s="218"/>
      <c r="L16" s="218"/>
      <c r="M16" s="218"/>
      <c r="N16" s="218"/>
      <c r="O16" s="218"/>
    </row>
    <row r="17" spans="1:15" x14ac:dyDescent="0.2">
      <c r="A17" s="23" t="s">
        <v>51</v>
      </c>
      <c r="B17" s="131"/>
      <c r="C17" s="131"/>
      <c r="D17" s="131"/>
      <c r="E17" s="131"/>
      <c r="F17" s="131"/>
      <c r="G17" s="21"/>
      <c r="H17" s="23" t="s">
        <v>50</v>
      </c>
      <c r="I17" s="24"/>
      <c r="J17" s="24"/>
      <c r="K17" s="218"/>
      <c r="L17" s="218"/>
      <c r="M17" s="218"/>
      <c r="N17" s="218"/>
      <c r="O17" s="218"/>
    </row>
    <row r="18" spans="1:15" x14ac:dyDescent="0.2">
      <c r="A18" s="23" t="s">
        <v>52</v>
      </c>
      <c r="B18" s="131"/>
      <c r="C18" s="131"/>
      <c r="D18" s="131"/>
      <c r="E18" s="131"/>
      <c r="F18" s="131"/>
      <c r="G18" s="21"/>
      <c r="H18" s="25" t="s">
        <v>421</v>
      </c>
      <c r="I18" s="123"/>
      <c r="J18" s="26"/>
      <c r="K18" s="218"/>
      <c r="L18" s="218"/>
      <c r="M18" s="218"/>
      <c r="N18" s="218"/>
      <c r="O18" s="218"/>
    </row>
    <row r="19" spans="1:15" x14ac:dyDescent="0.2">
      <c r="A19" s="314" t="s">
        <v>54</v>
      </c>
      <c r="B19" s="315">
        <f>SUM(B16:B18)</f>
        <v>122122000</v>
      </c>
      <c r="C19" s="315">
        <f>SUM(C16:C18)</f>
        <v>122122000</v>
      </c>
      <c r="D19" s="315">
        <f>SUM(D16:D18)</f>
        <v>122122000</v>
      </c>
      <c r="E19" s="315">
        <f>SUM(E16:E18)</f>
        <v>122122000</v>
      </c>
      <c r="F19" s="315">
        <f>SUM(F16:F18)</f>
        <v>117397000</v>
      </c>
      <c r="G19" s="21"/>
      <c r="H19" s="25" t="s">
        <v>53</v>
      </c>
      <c r="I19" s="123"/>
      <c r="J19" s="26"/>
      <c r="K19" s="218"/>
      <c r="L19" s="218"/>
      <c r="M19" s="218"/>
      <c r="N19" s="218"/>
      <c r="O19" s="218"/>
    </row>
    <row r="20" spans="1:15" x14ac:dyDescent="0.2">
      <c r="A20" s="23" t="s">
        <v>55</v>
      </c>
      <c r="B20" s="131"/>
      <c r="C20" s="131"/>
      <c r="D20" s="131"/>
      <c r="E20" s="131"/>
      <c r="F20" s="131"/>
      <c r="G20" s="21"/>
      <c r="H20" s="23" t="s">
        <v>422</v>
      </c>
      <c r="I20" s="24"/>
      <c r="J20" s="24"/>
      <c r="K20" s="218"/>
      <c r="L20" s="218"/>
      <c r="M20" s="218"/>
      <c r="N20" s="218"/>
      <c r="O20" s="218"/>
    </row>
    <row r="21" spans="1:15" x14ac:dyDescent="0.2">
      <c r="A21" s="23" t="s">
        <v>415</v>
      </c>
      <c r="B21" s="131"/>
      <c r="C21" s="131"/>
      <c r="D21" s="131">
        <v>2412724821</v>
      </c>
      <c r="E21" s="131">
        <v>2361485097</v>
      </c>
      <c r="F21" s="131">
        <v>2275710189</v>
      </c>
      <c r="G21" s="21"/>
      <c r="H21" s="23" t="s">
        <v>56</v>
      </c>
      <c r="I21" s="24"/>
      <c r="J21" s="24"/>
      <c r="K21" s="218"/>
      <c r="L21" s="218"/>
      <c r="M21" s="218"/>
      <c r="N21" s="218"/>
      <c r="O21" s="218"/>
    </row>
    <row r="22" spans="1:15" ht="24" x14ac:dyDescent="0.2">
      <c r="A22" s="137" t="s">
        <v>118</v>
      </c>
      <c r="B22" s="131"/>
      <c r="C22" s="131"/>
      <c r="D22" s="131"/>
      <c r="E22" s="131"/>
      <c r="F22" s="131"/>
      <c r="G22" s="21"/>
      <c r="H22" s="23" t="s">
        <v>58</v>
      </c>
      <c r="I22" s="24"/>
      <c r="J22" s="24"/>
      <c r="K22" s="218"/>
      <c r="L22" s="218"/>
      <c r="M22" s="218"/>
      <c r="N22" s="218"/>
      <c r="O22" s="218"/>
    </row>
    <row r="23" spans="1:15" x14ac:dyDescent="0.2">
      <c r="A23" s="23"/>
      <c r="B23" s="131"/>
      <c r="C23" s="131"/>
      <c r="D23" s="131"/>
      <c r="E23" s="131"/>
      <c r="F23" s="131"/>
      <c r="G23" s="21"/>
      <c r="H23" s="23" t="s">
        <v>440</v>
      </c>
      <c r="I23" s="24"/>
      <c r="J23" s="24"/>
      <c r="K23" s="218"/>
      <c r="L23" s="218"/>
      <c r="M23" s="218"/>
      <c r="N23" s="218"/>
      <c r="O23" s="218"/>
    </row>
    <row r="24" spans="1:15" x14ac:dyDescent="0.2">
      <c r="A24" s="23" t="s">
        <v>57</v>
      </c>
      <c r="B24" s="131">
        <v>23152706012</v>
      </c>
      <c r="C24" s="131">
        <v>23087002022</v>
      </c>
      <c r="D24" s="131">
        <v>22563466314</v>
      </c>
      <c r="E24" s="131">
        <v>23397399169</v>
      </c>
      <c r="F24" s="131">
        <v>19579718006</v>
      </c>
      <c r="G24" s="21"/>
      <c r="H24" s="25" t="s">
        <v>59</v>
      </c>
      <c r="I24" s="123"/>
      <c r="J24" s="26"/>
      <c r="K24" s="218"/>
      <c r="L24" s="218"/>
      <c r="M24" s="218"/>
      <c r="N24" s="218"/>
      <c r="O24" s="218"/>
    </row>
    <row r="25" spans="1:15" x14ac:dyDescent="0.2">
      <c r="A25" s="23" t="s">
        <v>277</v>
      </c>
      <c r="B25" s="131">
        <v>9502736</v>
      </c>
      <c r="C25" s="131">
        <v>11166696</v>
      </c>
      <c r="D25" s="131">
        <v>12600960</v>
      </c>
      <c r="E25" s="131">
        <v>17843247</v>
      </c>
      <c r="F25" s="131">
        <v>13451636</v>
      </c>
      <c r="G25" s="21"/>
      <c r="H25" s="23" t="s">
        <v>283</v>
      </c>
      <c r="I25" s="24"/>
      <c r="J25" s="24"/>
      <c r="K25" s="218"/>
      <c r="L25" s="218"/>
      <c r="M25" s="218"/>
      <c r="N25" s="218"/>
      <c r="O25" s="218"/>
    </row>
    <row r="26" spans="1:15" x14ac:dyDescent="0.2">
      <c r="A26" s="23" t="s">
        <v>414</v>
      </c>
      <c r="B26" s="131">
        <v>5100840</v>
      </c>
      <c r="C26" s="131">
        <v>5100840</v>
      </c>
      <c r="D26" s="131">
        <v>5100840</v>
      </c>
      <c r="E26" s="131"/>
      <c r="F26" s="131"/>
      <c r="G26" s="21"/>
      <c r="H26" s="23" t="s">
        <v>61</v>
      </c>
      <c r="I26" s="24"/>
      <c r="J26" s="24"/>
      <c r="K26" s="218"/>
      <c r="L26" s="218"/>
      <c r="M26" s="218"/>
      <c r="N26" s="218"/>
      <c r="O26" s="218"/>
    </row>
    <row r="27" spans="1:15" x14ac:dyDescent="0.2">
      <c r="A27" s="23" t="s">
        <v>60</v>
      </c>
      <c r="B27" s="131"/>
      <c r="C27" s="131"/>
      <c r="D27" s="131"/>
      <c r="E27" s="131"/>
      <c r="F27" s="131"/>
      <c r="G27" s="21"/>
      <c r="H27" s="23" t="s">
        <v>423</v>
      </c>
      <c r="I27" s="24"/>
      <c r="J27" s="24"/>
      <c r="K27" s="218"/>
      <c r="L27" s="218"/>
      <c r="M27" s="218"/>
      <c r="N27" s="218"/>
      <c r="O27" s="218"/>
    </row>
    <row r="28" spans="1:15" x14ac:dyDescent="0.2">
      <c r="A28" s="23" t="s">
        <v>62</v>
      </c>
      <c r="B28" s="131"/>
      <c r="C28" s="131"/>
      <c r="D28" s="131"/>
      <c r="E28" s="131"/>
      <c r="F28" s="131"/>
      <c r="G28" s="21"/>
      <c r="H28" s="23" t="s">
        <v>63</v>
      </c>
      <c r="I28" s="24"/>
      <c r="J28" s="24"/>
      <c r="K28" s="218"/>
      <c r="L28" s="218"/>
      <c r="M28" s="218"/>
      <c r="N28" s="218"/>
      <c r="O28" s="218"/>
    </row>
    <row r="29" spans="1:15" x14ac:dyDescent="0.2">
      <c r="A29" s="23" t="s">
        <v>416</v>
      </c>
      <c r="B29" s="131"/>
      <c r="C29" s="131"/>
      <c r="D29" s="131"/>
      <c r="E29" s="131"/>
      <c r="F29" s="131"/>
      <c r="G29" s="21"/>
      <c r="H29" s="25"/>
      <c r="I29" s="124" t="s">
        <v>64</v>
      </c>
      <c r="J29" s="125"/>
      <c r="K29" s="218"/>
      <c r="L29" s="218"/>
      <c r="M29" s="218"/>
      <c r="N29" s="218"/>
      <c r="O29" s="218"/>
    </row>
    <row r="30" spans="1:15" ht="12" customHeight="1" x14ac:dyDescent="0.2">
      <c r="A30" s="23"/>
      <c r="B30" s="131"/>
      <c r="C30" s="131"/>
      <c r="D30" s="131"/>
      <c r="E30" s="131"/>
      <c r="F30" s="131"/>
      <c r="G30" s="21"/>
      <c r="H30" s="25"/>
      <c r="I30" s="124" t="s">
        <v>65</v>
      </c>
      <c r="J30" s="125"/>
      <c r="K30" s="218"/>
      <c r="L30" s="218"/>
      <c r="M30" s="218"/>
      <c r="N30" s="218"/>
      <c r="O30" s="218"/>
    </row>
    <row r="31" spans="1:15" ht="12" customHeight="1" x14ac:dyDescent="0.2">
      <c r="A31" s="23"/>
      <c r="B31" s="131"/>
      <c r="C31" s="131"/>
      <c r="D31" s="131"/>
      <c r="E31" s="131"/>
      <c r="F31" s="131"/>
      <c r="G31" s="21"/>
      <c r="H31" s="25"/>
      <c r="I31" s="1185" t="s">
        <v>66</v>
      </c>
      <c r="J31" s="1186"/>
      <c r="K31" s="218"/>
      <c r="L31" s="218"/>
      <c r="M31" s="218"/>
      <c r="N31" s="218"/>
      <c r="O31" s="218"/>
    </row>
    <row r="32" spans="1:15" ht="13.15" customHeight="1" x14ac:dyDescent="0.2">
      <c r="A32" s="23"/>
      <c r="B32" s="131"/>
      <c r="C32" s="131"/>
      <c r="D32" s="131"/>
      <c r="E32" s="131"/>
      <c r="F32" s="131"/>
      <c r="G32" s="21"/>
      <c r="H32" s="25"/>
      <c r="I32" s="124" t="s">
        <v>441</v>
      </c>
      <c r="J32" s="125"/>
      <c r="K32" s="218"/>
      <c r="L32" s="218"/>
      <c r="M32" s="218"/>
      <c r="N32" s="218"/>
      <c r="O32" s="218"/>
    </row>
    <row r="33" spans="1:15" ht="12" customHeight="1" x14ac:dyDescent="0.2">
      <c r="A33" s="23"/>
      <c r="B33" s="131"/>
      <c r="C33" s="131"/>
      <c r="D33" s="131"/>
      <c r="E33" s="131"/>
      <c r="F33" s="131"/>
      <c r="G33" s="21"/>
      <c r="H33" s="23" t="s">
        <v>67</v>
      </c>
      <c r="I33" s="24"/>
      <c r="J33" s="24"/>
      <c r="K33" s="218"/>
      <c r="L33" s="218"/>
      <c r="M33" s="218"/>
      <c r="N33" s="218"/>
      <c r="O33" s="218"/>
    </row>
    <row r="34" spans="1:15" ht="12" customHeight="1" x14ac:dyDescent="0.2">
      <c r="A34" s="314" t="s">
        <v>437</v>
      </c>
      <c r="B34" s="315">
        <f>SUM(B25:B33)</f>
        <v>14603576</v>
      </c>
      <c r="C34" s="315">
        <f>SUM(C25:C33)</f>
        <v>16267536</v>
      </c>
      <c r="D34" s="315">
        <f>SUM(D25:D33)</f>
        <v>17701800</v>
      </c>
      <c r="E34" s="315">
        <f>SUM(E25:E33)</f>
        <v>17843247</v>
      </c>
      <c r="F34" s="315">
        <f>SUM(F25:F33)</f>
        <v>13451636</v>
      </c>
      <c r="G34" s="21"/>
      <c r="H34" s="23" t="s">
        <v>69</v>
      </c>
      <c r="I34" s="24"/>
      <c r="J34" s="24"/>
      <c r="K34" s="218"/>
      <c r="L34" s="218"/>
      <c r="M34" s="218"/>
      <c r="N34" s="218"/>
      <c r="O34" s="218"/>
    </row>
    <row r="35" spans="1:15" ht="24.6" customHeight="1" x14ac:dyDescent="0.2">
      <c r="A35" s="23" t="s">
        <v>68</v>
      </c>
      <c r="B35" s="132"/>
      <c r="C35" s="132"/>
      <c r="D35" s="132"/>
      <c r="E35" s="132"/>
      <c r="F35" s="132"/>
      <c r="G35" s="21"/>
      <c r="H35" s="23"/>
      <c r="I35" s="1184" t="s">
        <v>413</v>
      </c>
      <c r="J35" s="1182"/>
      <c r="K35" s="218"/>
      <c r="L35" s="218"/>
      <c r="M35" s="218"/>
      <c r="N35" s="218"/>
      <c r="O35" s="218"/>
    </row>
    <row r="36" spans="1:15" x14ac:dyDescent="0.2">
      <c r="A36" s="23" t="s">
        <v>70</v>
      </c>
      <c r="B36" s="131"/>
      <c r="C36" s="131"/>
      <c r="D36" s="131"/>
      <c r="E36" s="131"/>
      <c r="F36" s="131"/>
      <c r="G36" s="21"/>
      <c r="H36" s="23" t="s">
        <v>424</v>
      </c>
      <c r="I36" s="24"/>
      <c r="J36" s="24"/>
      <c r="K36" s="218"/>
      <c r="L36" s="218"/>
      <c r="M36" s="218"/>
      <c r="N36" s="218"/>
      <c r="O36" s="218"/>
    </row>
    <row r="37" spans="1:15" x14ac:dyDescent="0.2">
      <c r="A37" s="23" t="s">
        <v>417</v>
      </c>
      <c r="B37" s="131"/>
      <c r="C37" s="131"/>
      <c r="D37" s="131"/>
      <c r="E37" s="131"/>
      <c r="F37" s="131"/>
      <c r="G37" s="21"/>
      <c r="H37" s="23" t="s">
        <v>72</v>
      </c>
      <c r="I37" s="24"/>
      <c r="J37" s="24"/>
      <c r="K37" s="218"/>
      <c r="L37" s="218"/>
      <c r="M37" s="218"/>
      <c r="N37" s="218"/>
      <c r="O37" s="218"/>
    </row>
    <row r="38" spans="1:15" x14ac:dyDescent="0.2">
      <c r="A38" s="23" t="s">
        <v>71</v>
      </c>
      <c r="B38" s="131"/>
      <c r="C38" s="131"/>
      <c r="D38" s="131"/>
      <c r="E38" s="131"/>
      <c r="F38" s="131"/>
      <c r="G38" s="21"/>
      <c r="H38" s="314" t="s">
        <v>444</v>
      </c>
      <c r="I38" s="317"/>
      <c r="J38" s="317"/>
      <c r="K38" s="318">
        <v>151957927</v>
      </c>
      <c r="L38" s="318">
        <v>151817866</v>
      </c>
      <c r="M38" s="318">
        <v>181850955</v>
      </c>
      <c r="N38" s="318">
        <v>228946635</v>
      </c>
      <c r="O38" s="318">
        <v>231303098</v>
      </c>
    </row>
    <row r="39" spans="1:15" x14ac:dyDescent="0.2">
      <c r="A39" s="23" t="s">
        <v>73</v>
      </c>
      <c r="B39" s="131"/>
      <c r="C39" s="131"/>
      <c r="D39" s="131"/>
      <c r="E39" s="131"/>
      <c r="F39" s="131"/>
      <c r="G39" s="21"/>
      <c r="H39" s="23" t="s">
        <v>443</v>
      </c>
      <c r="I39" s="24"/>
      <c r="J39" s="24"/>
      <c r="K39" s="218"/>
      <c r="L39" s="218"/>
      <c r="M39" s="218"/>
      <c r="N39" s="218"/>
      <c r="O39" s="218"/>
    </row>
    <row r="40" spans="1:15" x14ac:dyDescent="0.2">
      <c r="A40" s="23" t="s">
        <v>74</v>
      </c>
      <c r="B40" s="131"/>
      <c r="C40" s="131"/>
      <c r="D40" s="131"/>
      <c r="E40" s="131"/>
      <c r="F40" s="131"/>
      <c r="G40" s="21"/>
      <c r="H40" s="23" t="s">
        <v>75</v>
      </c>
      <c r="I40" s="24"/>
      <c r="J40" s="24"/>
      <c r="K40" s="218"/>
      <c r="L40" s="218"/>
      <c r="M40" s="218"/>
      <c r="N40" s="218"/>
      <c r="O40" s="218"/>
    </row>
    <row r="41" spans="1:15" x14ac:dyDescent="0.2">
      <c r="A41" s="23" t="s">
        <v>418</v>
      </c>
      <c r="B41" s="131"/>
      <c r="C41" s="131"/>
      <c r="D41" s="131"/>
      <c r="E41" s="131"/>
      <c r="F41" s="131"/>
      <c r="G41" s="21"/>
      <c r="H41" s="23" t="s">
        <v>77</v>
      </c>
      <c r="I41" s="24"/>
      <c r="J41" s="24"/>
      <c r="K41" s="218"/>
      <c r="L41" s="218"/>
      <c r="M41" s="218"/>
      <c r="N41" s="218"/>
      <c r="O41" s="218"/>
    </row>
    <row r="42" spans="1:15" x14ac:dyDescent="0.2">
      <c r="A42" s="23" t="s">
        <v>76</v>
      </c>
      <c r="B42" s="131"/>
      <c r="C42" s="131"/>
      <c r="D42" s="131"/>
      <c r="E42" s="131"/>
      <c r="F42" s="131"/>
      <c r="G42" s="21"/>
      <c r="H42" s="25" t="s">
        <v>284</v>
      </c>
      <c r="I42" s="123"/>
      <c r="J42" s="26"/>
      <c r="K42" s="218"/>
      <c r="L42" s="218"/>
      <c r="M42" s="218"/>
      <c r="N42" s="218"/>
      <c r="O42" s="218"/>
    </row>
    <row r="43" spans="1:15" x14ac:dyDescent="0.2">
      <c r="A43" s="23" t="s">
        <v>78</v>
      </c>
      <c r="B43" s="131">
        <v>1253470</v>
      </c>
      <c r="C43" s="131">
        <v>1507595</v>
      </c>
      <c r="D43" s="131">
        <v>1689900</v>
      </c>
      <c r="E43" s="131">
        <v>1595410</v>
      </c>
      <c r="F43" s="131">
        <v>1002985</v>
      </c>
      <c r="G43" s="21"/>
      <c r="H43" s="23" t="s">
        <v>425</v>
      </c>
      <c r="I43" s="24"/>
      <c r="J43" s="24"/>
      <c r="K43" s="218"/>
      <c r="L43" s="218"/>
      <c r="M43" s="218"/>
      <c r="N43" s="218"/>
      <c r="O43" s="218"/>
    </row>
    <row r="44" spans="1:15" x14ac:dyDescent="0.2">
      <c r="A44" s="23" t="s">
        <v>278</v>
      </c>
      <c r="B44" s="131">
        <v>647289103</v>
      </c>
      <c r="C44" s="131">
        <v>338993068</v>
      </c>
      <c r="D44" s="131">
        <v>484191202</v>
      </c>
      <c r="E44" s="131">
        <v>252502401</v>
      </c>
      <c r="F44" s="131">
        <v>358371397</v>
      </c>
      <c r="G44" s="21"/>
      <c r="H44" s="23" t="s">
        <v>412</v>
      </c>
      <c r="I44" s="24"/>
      <c r="J44" s="24"/>
      <c r="K44" s="218"/>
      <c r="L44" s="218"/>
      <c r="M44" s="218"/>
      <c r="N44" s="218"/>
      <c r="O44" s="218"/>
    </row>
    <row r="45" spans="1:15" x14ac:dyDescent="0.2">
      <c r="A45" s="23" t="s">
        <v>279</v>
      </c>
      <c r="B45" s="131">
        <v>801647</v>
      </c>
      <c r="C45" s="131">
        <v>765246</v>
      </c>
      <c r="D45" s="131">
        <v>542</v>
      </c>
      <c r="E45" s="131">
        <v>1638</v>
      </c>
      <c r="F45" s="131">
        <v>1748</v>
      </c>
      <c r="G45" s="21"/>
      <c r="H45" s="27"/>
      <c r="I45" s="21"/>
      <c r="J45" s="21"/>
      <c r="K45" s="21"/>
      <c r="L45" s="28"/>
      <c r="M45" s="28"/>
      <c r="N45" s="28"/>
      <c r="O45" s="136"/>
    </row>
    <row r="46" spans="1:15" x14ac:dyDescent="0.2">
      <c r="A46" s="314" t="s">
        <v>429</v>
      </c>
      <c r="B46" s="315">
        <f>SUM(B43:B45)</f>
        <v>649344220</v>
      </c>
      <c r="C46" s="315">
        <f>SUM(C43:C45)</f>
        <v>341265909</v>
      </c>
      <c r="D46" s="315">
        <f>SUM(D43:D45)</f>
        <v>485881644</v>
      </c>
      <c r="E46" s="315">
        <f>SUM(E43:E45)</f>
        <v>254099449</v>
      </c>
      <c r="F46" s="315">
        <v>673165140</v>
      </c>
      <c r="G46" s="315"/>
      <c r="H46" s="27"/>
      <c r="I46" s="21"/>
      <c r="J46" s="21"/>
      <c r="K46" s="133"/>
      <c r="L46" s="135"/>
      <c r="M46" s="135"/>
      <c r="N46" s="135"/>
      <c r="O46" s="136"/>
    </row>
    <row r="47" spans="1:15" x14ac:dyDescent="0.2">
      <c r="A47" s="314" t="s">
        <v>430</v>
      </c>
      <c r="B47" s="315">
        <v>1471871407</v>
      </c>
      <c r="C47" s="315">
        <v>967394604</v>
      </c>
      <c r="D47" s="315">
        <v>909059582</v>
      </c>
      <c r="E47" s="315">
        <v>947279544</v>
      </c>
      <c r="F47" s="315">
        <v>1185893801</v>
      </c>
      <c r="G47" s="21"/>
      <c r="H47" s="27"/>
      <c r="I47" s="21"/>
      <c r="J47" s="21"/>
      <c r="K47" s="133"/>
      <c r="L47" s="135"/>
      <c r="M47" s="135"/>
      <c r="N47" s="135"/>
      <c r="O47" s="136"/>
    </row>
    <row r="48" spans="1:15" x14ac:dyDescent="0.2">
      <c r="A48" s="23" t="s">
        <v>79</v>
      </c>
      <c r="B48" s="131"/>
      <c r="C48" s="131"/>
      <c r="D48" s="131"/>
      <c r="E48" s="131"/>
      <c r="F48" s="131"/>
      <c r="G48" s="21"/>
      <c r="H48" s="27"/>
      <c r="I48" s="21"/>
      <c r="J48" s="21"/>
      <c r="K48" s="133"/>
      <c r="L48" s="135"/>
      <c r="M48" s="135"/>
      <c r="N48" s="135"/>
      <c r="O48" s="136"/>
    </row>
    <row r="49" spans="1:15" x14ac:dyDescent="0.2">
      <c r="A49" s="23" t="s">
        <v>80</v>
      </c>
      <c r="B49" s="131"/>
      <c r="C49" s="131"/>
      <c r="D49" s="131"/>
      <c r="E49" s="131"/>
      <c r="F49" s="131"/>
      <c r="G49" s="21"/>
      <c r="H49" s="27"/>
      <c r="I49" s="21"/>
      <c r="J49" s="21"/>
      <c r="K49" s="133"/>
      <c r="L49" s="135"/>
      <c r="M49" s="135"/>
      <c r="N49" s="135"/>
      <c r="O49" s="136"/>
    </row>
    <row r="50" spans="1:15" ht="12.75" thickBot="1" x14ac:dyDescent="0.25">
      <c r="A50" s="314" t="s">
        <v>431</v>
      </c>
      <c r="B50" s="315">
        <v>1188139</v>
      </c>
      <c r="C50" s="315">
        <v>-40039481</v>
      </c>
      <c r="D50" s="315">
        <v>5006906</v>
      </c>
      <c r="E50" s="315">
        <v>1664861</v>
      </c>
      <c r="F50" s="315">
        <v>9031262</v>
      </c>
      <c r="G50" s="21"/>
      <c r="H50" s="27"/>
      <c r="I50" s="21"/>
      <c r="J50" s="21"/>
      <c r="K50" s="133"/>
      <c r="L50" s="135"/>
      <c r="M50" s="135"/>
      <c r="N50" s="135"/>
      <c r="O50" s="136"/>
    </row>
    <row r="51" spans="1:15" s="30" customFormat="1" ht="16.899999999999999" customHeight="1" thickBot="1" x14ac:dyDescent="0.25">
      <c r="A51" s="29" t="s">
        <v>81</v>
      </c>
      <c r="B51" s="134">
        <f>SUM(B9+B15+B19+B34+B46+B47+B50)</f>
        <v>25289713354</v>
      </c>
      <c r="C51" s="134">
        <f>SUM(C9+C15+C19+C34+C46+C47+C50)</f>
        <v>24371890590</v>
      </c>
      <c r="D51" s="134">
        <f>SUM(D9+D15+D19+D21+D34+D46+D47+D50)</f>
        <v>23981116246</v>
      </c>
      <c r="E51" s="134">
        <f>SUM(E9+E15+E19+E21+E34+E46+E47+E50)</f>
        <v>24618286270</v>
      </c>
      <c r="F51" s="134">
        <f>SUM(F9+F15+F19+F21+F34+F46+F47+F50)</f>
        <v>21461259845</v>
      </c>
      <c r="H51" s="31" t="s">
        <v>82</v>
      </c>
      <c r="I51" s="32"/>
      <c r="J51" s="32"/>
      <c r="K51" s="1073">
        <f>SUM(K9+K10+K38)</f>
        <v>25289713354</v>
      </c>
      <c r="L51" s="1073">
        <f>SUM(L9+L10+L38)</f>
        <v>24371890590</v>
      </c>
      <c r="M51" s="1073">
        <f>SUM(M9+M10+M38)</f>
        <v>23981116246</v>
      </c>
      <c r="N51" s="1073">
        <f>SUM(N9+N10+N38)</f>
        <v>24618286270</v>
      </c>
      <c r="O51" s="1073">
        <f>SUM(O9+O10+O38)</f>
        <v>21461259845</v>
      </c>
    </row>
  </sheetData>
  <mergeCells count="12">
    <mergeCell ref="L1:O1"/>
    <mergeCell ref="H2:J2"/>
    <mergeCell ref="H3:J3"/>
    <mergeCell ref="H4:J4"/>
    <mergeCell ref="H6:J6"/>
    <mergeCell ref="H5:J5"/>
    <mergeCell ref="H7:J7"/>
    <mergeCell ref="H9:J9"/>
    <mergeCell ref="I35:J35"/>
    <mergeCell ref="I31:J31"/>
    <mergeCell ref="B1:F1"/>
    <mergeCell ref="I1:K1"/>
  </mergeCells>
  <phoneticPr fontId="2" type="noConversion"/>
  <printOptions horizontalCentered="1" verticalCentered="1"/>
  <pageMargins left="0.19685039370078741" right="0.19685039370078741" top="0.78740157480314965" bottom="0.39370078740157483" header="0.51181102362204722" footer="0.27559055118110237"/>
  <pageSetup paperSize="8" orientation="landscape" horizontalDpi="200" verticalDpi="200" r:id="rId1"/>
  <headerFooter alignWithMargins="0">
    <oddHeader xml:space="preserve">&amp;L&amp;"Arial,Félkövér"Csongrád Városi Önkormányzat &amp;R5. melléklet      
     adatok eFt-ban </oddHeader>
    <oddFooter>&amp;L&amp;"Arial,Dőlt"&amp;8&amp;Z&amp;F&amp;R&amp;9&amp;A</oddFooter>
  </headerFooter>
  <rowBreaks count="1" manualBreakCount="1">
    <brk id="5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view="pageLayout" zoomScale="76" zoomScaleSheetLayoutView="64" zoomScalePageLayoutView="76" workbookViewId="0">
      <selection activeCell="L11" sqref="L11"/>
    </sheetView>
  </sheetViews>
  <sheetFormatPr defaultColWidth="11.28515625" defaultRowHeight="71.45" customHeight="1" x14ac:dyDescent="0.2"/>
  <cols>
    <col min="1" max="1" width="43.5703125" customWidth="1"/>
    <col min="2" max="2" width="7.140625" style="653" bestFit="1" customWidth="1"/>
    <col min="3" max="3" width="10.85546875" customWidth="1"/>
    <col min="4" max="4" width="11.140625" bestFit="1" customWidth="1"/>
    <col min="5" max="5" width="7.140625" bestFit="1" customWidth="1"/>
    <col min="6" max="6" width="11.5703125" customWidth="1"/>
    <col min="7" max="7" width="11.140625" bestFit="1" customWidth="1"/>
    <col min="8" max="8" width="9.85546875" style="653" customWidth="1"/>
    <col min="9" max="9" width="12" customWidth="1"/>
    <col min="10" max="10" width="11.140625" bestFit="1" customWidth="1"/>
    <col min="11" max="11" width="7.140625" style="653" bestFit="1" customWidth="1"/>
    <col min="12" max="12" width="12" bestFit="1" customWidth="1"/>
    <col min="13" max="13" width="10.85546875" bestFit="1" customWidth="1"/>
    <col min="14" max="14" width="7.28515625" customWidth="1"/>
    <col min="15" max="15" width="7.140625" customWidth="1"/>
    <col min="16" max="16" width="6.85546875" customWidth="1"/>
    <col min="17" max="17" width="7.140625" bestFit="1" customWidth="1"/>
    <col min="18" max="18" width="10.140625" customWidth="1"/>
    <col min="19" max="19" width="10.85546875" bestFit="1" customWidth="1"/>
    <col min="20" max="20" width="10.28515625" customWidth="1"/>
    <col min="21" max="21" width="12.7109375" customWidth="1"/>
    <col min="22" max="22" width="12.28515625" customWidth="1"/>
    <col min="23" max="23" width="7.5703125" customWidth="1"/>
    <col min="24" max="24" width="6.140625" customWidth="1"/>
    <col min="25" max="25" width="7.140625" customWidth="1"/>
    <col min="26" max="26" width="11.42578125" customWidth="1"/>
    <col min="27" max="27" width="14.42578125" customWidth="1"/>
    <col min="28" max="28" width="14.28515625" customWidth="1"/>
  </cols>
  <sheetData>
    <row r="1" spans="1:28" ht="64.900000000000006" customHeight="1" x14ac:dyDescent="0.2">
      <c r="A1" s="1201" t="s">
        <v>1353</v>
      </c>
      <c r="B1" s="1201"/>
      <c r="C1" s="1201"/>
      <c r="D1" s="1201"/>
      <c r="E1" s="1202"/>
      <c r="F1" s="1202"/>
      <c r="G1" s="1202"/>
      <c r="H1" s="1202"/>
      <c r="I1" s="1202"/>
      <c r="J1" s="1202"/>
      <c r="K1" s="1202"/>
      <c r="L1" s="1202"/>
      <c r="M1" s="1202"/>
      <c r="N1" s="1202"/>
      <c r="O1" s="1202"/>
      <c r="P1" s="1202"/>
      <c r="Q1" s="1202"/>
      <c r="R1" s="1202"/>
      <c r="S1" s="1202"/>
      <c r="T1" s="1202"/>
      <c r="U1" s="1202"/>
      <c r="V1" s="1202"/>
      <c r="W1" s="1202"/>
      <c r="X1" s="1202"/>
      <c r="Y1" s="1202"/>
      <c r="Z1" s="1202"/>
      <c r="AA1" s="1202"/>
      <c r="AB1" s="1202"/>
    </row>
    <row r="2" spans="1:28" ht="18.600000000000001" customHeight="1" thickBot="1" x14ac:dyDescent="0.25">
      <c r="A2" s="155"/>
      <c r="B2" s="651"/>
      <c r="C2" s="155"/>
      <c r="D2" s="155"/>
      <c r="E2" s="154"/>
      <c r="F2" s="154"/>
      <c r="G2" s="154"/>
      <c r="H2" s="651"/>
      <c r="I2" s="154"/>
      <c r="J2" s="154"/>
      <c r="K2" s="651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205" t="s">
        <v>1392</v>
      </c>
      <c r="AB2" s="1206"/>
    </row>
    <row r="3" spans="1:28" ht="35.450000000000003" customHeight="1" x14ac:dyDescent="0.2">
      <c r="A3" s="1203" t="s">
        <v>215</v>
      </c>
      <c r="B3" s="1100" t="s">
        <v>1352</v>
      </c>
      <c r="C3" s="1199"/>
      <c r="D3" s="1200"/>
      <c r="E3" s="1100" t="s">
        <v>1341</v>
      </c>
      <c r="F3" s="1199"/>
      <c r="G3" s="1200"/>
      <c r="H3" s="1100" t="s">
        <v>1342</v>
      </c>
      <c r="I3" s="1199"/>
      <c r="J3" s="1200"/>
      <c r="K3" s="1100" t="s">
        <v>1343</v>
      </c>
      <c r="L3" s="1199"/>
      <c r="M3" s="1200"/>
      <c r="N3" s="1100" t="s">
        <v>1344</v>
      </c>
      <c r="O3" s="1199"/>
      <c r="P3" s="1200"/>
      <c r="Q3" s="1100" t="s">
        <v>1345</v>
      </c>
      <c r="R3" s="1199"/>
      <c r="S3" s="1200"/>
      <c r="T3" s="1100" t="s">
        <v>1346</v>
      </c>
      <c r="U3" s="1199"/>
      <c r="V3" s="1200"/>
      <c r="W3" s="1100" t="s">
        <v>1347</v>
      </c>
      <c r="X3" s="1199"/>
      <c r="Y3" s="1200"/>
      <c r="Z3" s="1100" t="s">
        <v>28</v>
      </c>
      <c r="AA3" s="1199"/>
      <c r="AB3" s="1200"/>
    </row>
    <row r="4" spans="1:28" s="5" customFormat="1" ht="46.9" customHeight="1" x14ac:dyDescent="0.2">
      <c r="A4" s="1204"/>
      <c r="B4" s="156" t="s">
        <v>90</v>
      </c>
      <c r="C4" s="142" t="s">
        <v>91</v>
      </c>
      <c r="D4" s="157" t="s">
        <v>28</v>
      </c>
      <c r="E4" s="156" t="s">
        <v>90</v>
      </c>
      <c r="F4" s="142" t="s">
        <v>91</v>
      </c>
      <c r="G4" s="157" t="s">
        <v>28</v>
      </c>
      <c r="H4" s="156" t="s">
        <v>90</v>
      </c>
      <c r="I4" s="142" t="s">
        <v>91</v>
      </c>
      <c r="J4" s="157" t="s">
        <v>28</v>
      </c>
      <c r="K4" s="156" t="s">
        <v>90</v>
      </c>
      <c r="L4" s="142" t="s">
        <v>91</v>
      </c>
      <c r="M4" s="157" t="s">
        <v>28</v>
      </c>
      <c r="N4" s="156" t="s">
        <v>90</v>
      </c>
      <c r="O4" s="142" t="s">
        <v>91</v>
      </c>
      <c r="P4" s="157" t="s">
        <v>28</v>
      </c>
      <c r="Q4" s="156" t="s">
        <v>90</v>
      </c>
      <c r="R4" s="142" t="s">
        <v>91</v>
      </c>
      <c r="S4" s="157" t="s">
        <v>28</v>
      </c>
      <c r="T4" s="156" t="s">
        <v>90</v>
      </c>
      <c r="U4" s="142" t="s">
        <v>1571</v>
      </c>
      <c r="V4" s="157" t="s">
        <v>28</v>
      </c>
      <c r="W4" s="156" t="s">
        <v>90</v>
      </c>
      <c r="X4" s="142" t="s">
        <v>91</v>
      </c>
      <c r="Y4" s="157" t="s">
        <v>28</v>
      </c>
      <c r="Z4" s="156" t="s">
        <v>90</v>
      </c>
      <c r="AA4" s="142" t="s">
        <v>91</v>
      </c>
      <c r="AB4" s="157" t="s">
        <v>28</v>
      </c>
    </row>
    <row r="5" spans="1:28" ht="53.45" customHeight="1" x14ac:dyDescent="0.2">
      <c r="A5" s="680" t="s">
        <v>1349</v>
      </c>
      <c r="B5" s="200">
        <v>0</v>
      </c>
      <c r="C5" s="199">
        <v>6616750</v>
      </c>
      <c r="D5" s="199">
        <f>SUM(B5,C5)</f>
        <v>6616750</v>
      </c>
      <c r="E5" s="200">
        <v>0</v>
      </c>
      <c r="F5" s="199">
        <v>6616750</v>
      </c>
      <c r="G5" s="199">
        <f>SUM(E5,F5)</f>
        <v>6616750</v>
      </c>
      <c r="H5" s="202">
        <v>0</v>
      </c>
      <c r="I5" s="201">
        <v>6616750</v>
      </c>
      <c r="J5" s="203">
        <f>SUM(H5,I5)</f>
        <v>6616750</v>
      </c>
      <c r="K5" s="202">
        <v>0</v>
      </c>
      <c r="L5" s="201">
        <v>6616750</v>
      </c>
      <c r="M5" s="203">
        <f>SUM(K5,L5)</f>
        <v>6616750</v>
      </c>
      <c r="N5" s="202">
        <v>0</v>
      </c>
      <c r="O5" s="201">
        <v>0</v>
      </c>
      <c r="P5" s="203">
        <v>0</v>
      </c>
      <c r="Q5" s="202">
        <v>0</v>
      </c>
      <c r="R5" s="201">
        <v>0</v>
      </c>
      <c r="S5" s="203">
        <v>0</v>
      </c>
      <c r="T5" s="202">
        <v>0</v>
      </c>
      <c r="U5" s="201">
        <v>0</v>
      </c>
      <c r="V5" s="203">
        <v>0</v>
      </c>
      <c r="W5" s="202">
        <v>0</v>
      </c>
      <c r="X5" s="201">
        <v>0</v>
      </c>
      <c r="Y5" s="203">
        <v>0</v>
      </c>
      <c r="Z5" s="209">
        <f>SUM(B5+E5+H5+K5+N5+Q5+T5+W5)</f>
        <v>0</v>
      </c>
      <c r="AA5" s="208">
        <f t="shared" ref="AA5:AB20" si="0">SUM(C5+F5+I5+L5+O5+R5+U5+X5)</f>
        <v>26467000</v>
      </c>
      <c r="AB5" s="210">
        <f t="shared" si="0"/>
        <v>26467000</v>
      </c>
    </row>
    <row r="6" spans="1:28" ht="36" customHeight="1" x14ac:dyDescent="0.2">
      <c r="A6" s="681" t="s">
        <v>1350</v>
      </c>
      <c r="B6" s="202">
        <v>0</v>
      </c>
      <c r="C6" s="201">
        <v>117658170</v>
      </c>
      <c r="D6" s="199">
        <f t="shared" ref="D6:D10" si="1">SUM(B6,C6)</f>
        <v>117658170</v>
      </c>
      <c r="E6" s="202">
        <v>0</v>
      </c>
      <c r="F6" s="201">
        <v>98829086</v>
      </c>
      <c r="G6" s="199">
        <f t="shared" ref="G6:G10" si="2">SUM(E6,F6)</f>
        <v>98829086</v>
      </c>
      <c r="H6" s="202">
        <v>0</v>
      </c>
      <c r="I6" s="201">
        <v>80000000</v>
      </c>
      <c r="J6" s="203">
        <f t="shared" ref="J6:J10" si="3">SUM(H6,I6)</f>
        <v>80000000</v>
      </c>
      <c r="K6" s="202">
        <v>0</v>
      </c>
      <c r="L6" s="201">
        <v>0</v>
      </c>
      <c r="M6" s="203">
        <f t="shared" ref="M6:M10" si="4">SUM(K6,L6)</f>
        <v>0</v>
      </c>
      <c r="N6" s="202">
        <v>0</v>
      </c>
      <c r="O6" s="201">
        <v>0</v>
      </c>
      <c r="P6" s="203">
        <v>0</v>
      </c>
      <c r="Q6" s="202">
        <v>0</v>
      </c>
      <c r="R6" s="201">
        <v>0</v>
      </c>
      <c r="S6" s="203">
        <v>0</v>
      </c>
      <c r="T6" s="202">
        <v>0</v>
      </c>
      <c r="U6" s="201">
        <v>0</v>
      </c>
      <c r="V6" s="203">
        <v>0</v>
      </c>
      <c r="W6" s="202">
        <v>0</v>
      </c>
      <c r="X6" s="201">
        <v>0</v>
      </c>
      <c r="Y6" s="203">
        <v>0</v>
      </c>
      <c r="Z6" s="209">
        <f t="shared" ref="Z6:AB22" si="5">SUM(B6+E6+H6+K6+N6+Q6+T6+W6)</f>
        <v>0</v>
      </c>
      <c r="AA6" s="208">
        <f t="shared" si="0"/>
        <v>296487256</v>
      </c>
      <c r="AB6" s="210">
        <f t="shared" si="0"/>
        <v>296487256</v>
      </c>
    </row>
    <row r="7" spans="1:28" ht="39.6" customHeight="1" x14ac:dyDescent="0.2">
      <c r="A7" s="681" t="s">
        <v>276</v>
      </c>
      <c r="B7" s="202">
        <v>0</v>
      </c>
      <c r="C7" s="201">
        <v>71008944</v>
      </c>
      <c r="D7" s="199">
        <f t="shared" si="1"/>
        <v>71008944</v>
      </c>
      <c r="E7" s="202">
        <v>0</v>
      </c>
      <c r="F7" s="201">
        <v>71008943</v>
      </c>
      <c r="G7" s="199">
        <f t="shared" si="2"/>
        <v>71008943</v>
      </c>
      <c r="H7" s="202">
        <v>0</v>
      </c>
      <c r="I7" s="201">
        <v>71008943</v>
      </c>
      <c r="J7" s="203">
        <f t="shared" si="3"/>
        <v>71008943</v>
      </c>
      <c r="K7" s="202">
        <v>0</v>
      </c>
      <c r="L7" s="201">
        <v>0</v>
      </c>
      <c r="M7" s="203">
        <f t="shared" si="4"/>
        <v>0</v>
      </c>
      <c r="N7" s="202">
        <v>0</v>
      </c>
      <c r="O7" s="201">
        <v>0</v>
      </c>
      <c r="P7" s="203">
        <v>0</v>
      </c>
      <c r="Q7" s="202">
        <v>0</v>
      </c>
      <c r="R7" s="201">
        <v>0</v>
      </c>
      <c r="S7" s="203">
        <v>0</v>
      </c>
      <c r="T7" s="202">
        <v>0</v>
      </c>
      <c r="U7" s="201">
        <v>0</v>
      </c>
      <c r="V7" s="203">
        <v>0</v>
      </c>
      <c r="W7" s="202">
        <v>0</v>
      </c>
      <c r="X7" s="201">
        <v>0</v>
      </c>
      <c r="Y7" s="203">
        <v>0</v>
      </c>
      <c r="Z7" s="209">
        <f t="shared" si="5"/>
        <v>0</v>
      </c>
      <c r="AA7" s="208">
        <f t="shared" si="0"/>
        <v>213026830</v>
      </c>
      <c r="AB7" s="210">
        <f t="shared" si="0"/>
        <v>213026830</v>
      </c>
    </row>
    <row r="8" spans="1:28" ht="47.25" x14ac:dyDescent="0.2">
      <c r="A8" s="683" t="s">
        <v>1583</v>
      </c>
      <c r="B8" s="202">
        <v>0</v>
      </c>
      <c r="C8" s="201">
        <v>30119193</v>
      </c>
      <c r="D8" s="199">
        <f t="shared" si="1"/>
        <v>30119193</v>
      </c>
      <c r="E8" s="202">
        <v>0</v>
      </c>
      <c r="F8" s="201">
        <v>33269690</v>
      </c>
      <c r="G8" s="199">
        <f t="shared" si="2"/>
        <v>33269690</v>
      </c>
      <c r="H8" s="202">
        <v>0</v>
      </c>
      <c r="I8" s="201">
        <v>11474103</v>
      </c>
      <c r="J8" s="203">
        <f t="shared" si="3"/>
        <v>11474103</v>
      </c>
      <c r="K8" s="211">
        <v>0</v>
      </c>
      <c r="L8" s="205">
        <v>802363</v>
      </c>
      <c r="M8" s="203">
        <f t="shared" si="4"/>
        <v>802363</v>
      </c>
      <c r="N8" s="202">
        <v>0</v>
      </c>
      <c r="O8" s="201">
        <v>0</v>
      </c>
      <c r="P8" s="203">
        <v>0</v>
      </c>
      <c r="Q8" s="202">
        <v>0</v>
      </c>
      <c r="R8" s="201">
        <v>0</v>
      </c>
      <c r="S8" s="203">
        <v>0</v>
      </c>
      <c r="T8" s="202">
        <v>0</v>
      </c>
      <c r="U8" s="201">
        <v>0</v>
      </c>
      <c r="V8" s="203">
        <v>0</v>
      </c>
      <c r="W8" s="202">
        <v>0</v>
      </c>
      <c r="X8" s="201">
        <v>0</v>
      </c>
      <c r="Y8" s="203">
        <v>0</v>
      </c>
      <c r="Z8" s="209">
        <f t="shared" si="5"/>
        <v>0</v>
      </c>
      <c r="AA8" s="208">
        <f t="shared" si="0"/>
        <v>75665349</v>
      </c>
      <c r="AB8" s="210">
        <f t="shared" si="0"/>
        <v>75665349</v>
      </c>
    </row>
    <row r="9" spans="1:28" ht="48" customHeight="1" x14ac:dyDescent="0.2">
      <c r="A9" s="683" t="s">
        <v>1348</v>
      </c>
      <c r="B9" s="202">
        <v>0</v>
      </c>
      <c r="C9" s="201">
        <v>24250834</v>
      </c>
      <c r="D9" s="199">
        <f t="shared" si="1"/>
        <v>24250834</v>
      </c>
      <c r="E9" s="202">
        <v>0</v>
      </c>
      <c r="F9" s="201">
        <v>54063817</v>
      </c>
      <c r="G9" s="199">
        <f t="shared" si="2"/>
        <v>54063817</v>
      </c>
      <c r="H9" s="202">
        <v>40000000</v>
      </c>
      <c r="I9" s="201">
        <v>166685349</v>
      </c>
      <c r="J9" s="203">
        <f t="shared" si="3"/>
        <v>206685349</v>
      </c>
      <c r="K9" s="213">
        <v>0</v>
      </c>
      <c r="L9" s="206">
        <v>0</v>
      </c>
      <c r="M9" s="203">
        <f t="shared" si="4"/>
        <v>0</v>
      </c>
      <c r="N9" s="202">
        <v>0</v>
      </c>
      <c r="O9" s="201">
        <v>0</v>
      </c>
      <c r="P9" s="203">
        <v>0</v>
      </c>
      <c r="Q9" s="202">
        <v>0</v>
      </c>
      <c r="R9" s="201">
        <v>0</v>
      </c>
      <c r="S9" s="203">
        <v>0</v>
      </c>
      <c r="T9" s="202">
        <v>0</v>
      </c>
      <c r="U9" s="201">
        <v>0</v>
      </c>
      <c r="V9" s="203">
        <v>0</v>
      </c>
      <c r="W9" s="202">
        <v>0</v>
      </c>
      <c r="X9" s="201">
        <v>0</v>
      </c>
      <c r="Y9" s="203">
        <v>0</v>
      </c>
      <c r="Z9" s="209">
        <f t="shared" si="5"/>
        <v>40000000</v>
      </c>
      <c r="AA9" s="208">
        <f t="shared" si="0"/>
        <v>245000000</v>
      </c>
      <c r="AB9" s="210">
        <f t="shared" si="0"/>
        <v>285000000</v>
      </c>
    </row>
    <row r="10" spans="1:28" ht="52.9" customHeight="1" x14ac:dyDescent="0.2">
      <c r="A10" s="683" t="s">
        <v>1351</v>
      </c>
      <c r="B10" s="202">
        <v>0</v>
      </c>
      <c r="C10" s="201">
        <v>65885460</v>
      </c>
      <c r="D10" s="199">
        <f t="shared" si="1"/>
        <v>65885460</v>
      </c>
      <c r="E10" s="202">
        <v>0</v>
      </c>
      <c r="F10" s="201">
        <v>49997055</v>
      </c>
      <c r="G10" s="199">
        <f t="shared" si="2"/>
        <v>49997055</v>
      </c>
      <c r="H10" s="202">
        <v>0</v>
      </c>
      <c r="I10" s="201">
        <v>34110043</v>
      </c>
      <c r="J10" s="203">
        <f t="shared" si="3"/>
        <v>34110043</v>
      </c>
      <c r="K10" s="213">
        <v>0</v>
      </c>
      <c r="L10" s="206">
        <v>0</v>
      </c>
      <c r="M10" s="212">
        <f t="shared" si="4"/>
        <v>0</v>
      </c>
      <c r="N10" s="202">
        <v>0</v>
      </c>
      <c r="O10" s="201">
        <v>0</v>
      </c>
      <c r="P10" s="203">
        <v>0</v>
      </c>
      <c r="Q10" s="202">
        <v>0</v>
      </c>
      <c r="R10" s="201">
        <v>0</v>
      </c>
      <c r="S10" s="203">
        <v>0</v>
      </c>
      <c r="T10" s="202">
        <v>0</v>
      </c>
      <c r="U10" s="201">
        <v>0</v>
      </c>
      <c r="V10" s="203">
        <v>0</v>
      </c>
      <c r="W10" s="202">
        <v>0</v>
      </c>
      <c r="X10" s="201">
        <v>0</v>
      </c>
      <c r="Y10" s="203">
        <v>0</v>
      </c>
      <c r="Z10" s="209">
        <f t="shared" si="5"/>
        <v>0</v>
      </c>
      <c r="AA10" s="208">
        <f t="shared" si="0"/>
        <v>149992558</v>
      </c>
      <c r="AB10" s="210">
        <f t="shared" si="0"/>
        <v>149992558</v>
      </c>
    </row>
    <row r="11" spans="1:28" ht="52.9" customHeight="1" x14ac:dyDescent="0.2">
      <c r="A11" s="968" t="s">
        <v>1388</v>
      </c>
      <c r="B11" s="202">
        <v>0</v>
      </c>
      <c r="C11" s="201">
        <v>0</v>
      </c>
      <c r="D11" s="679">
        <v>0</v>
      </c>
      <c r="E11" s="202">
        <v>0</v>
      </c>
      <c r="F11" s="201">
        <v>0</v>
      </c>
      <c r="G11" s="679">
        <v>0</v>
      </c>
      <c r="H11" s="202">
        <v>0</v>
      </c>
      <c r="I11" s="201">
        <v>0</v>
      </c>
      <c r="J11" s="203">
        <v>0</v>
      </c>
      <c r="K11" s="213">
        <v>0</v>
      </c>
      <c r="L11" s="206">
        <v>0</v>
      </c>
      <c r="M11" s="212">
        <v>0</v>
      </c>
      <c r="N11" s="213">
        <v>0</v>
      </c>
      <c r="O11" s="205">
        <v>0</v>
      </c>
      <c r="P11" s="212">
        <v>0</v>
      </c>
      <c r="Q11" s="211">
        <v>0</v>
      </c>
      <c r="R11" s="204">
        <v>36000000</v>
      </c>
      <c r="S11" s="212">
        <f>SUM(Q11,R11)</f>
        <v>36000000</v>
      </c>
      <c r="T11" s="211">
        <v>0</v>
      </c>
      <c r="U11" s="204">
        <v>0</v>
      </c>
      <c r="V11" s="212">
        <v>0</v>
      </c>
      <c r="W11" s="211">
        <v>0</v>
      </c>
      <c r="X11" s="204">
        <v>0</v>
      </c>
      <c r="Y11" s="212">
        <f>SUM(W11,X11)</f>
        <v>0</v>
      </c>
      <c r="Z11" s="209">
        <f t="shared" si="5"/>
        <v>0</v>
      </c>
      <c r="AA11" s="208">
        <f t="shared" si="0"/>
        <v>36000000</v>
      </c>
      <c r="AB11" s="210">
        <f t="shared" si="0"/>
        <v>36000000</v>
      </c>
    </row>
    <row r="12" spans="1:28" ht="30" x14ac:dyDescent="0.2">
      <c r="A12" s="968" t="s">
        <v>1572</v>
      </c>
      <c r="B12" s="202">
        <v>0</v>
      </c>
      <c r="C12" s="201">
        <v>0</v>
      </c>
      <c r="D12" s="679">
        <v>0</v>
      </c>
      <c r="E12" s="202">
        <v>0</v>
      </c>
      <c r="F12" s="201">
        <v>0</v>
      </c>
      <c r="G12" s="679">
        <v>0</v>
      </c>
      <c r="H12" s="202">
        <v>0</v>
      </c>
      <c r="I12" s="201">
        <v>0</v>
      </c>
      <c r="J12" s="203">
        <v>0</v>
      </c>
      <c r="K12" s="213">
        <v>0</v>
      </c>
      <c r="L12" s="206">
        <v>0</v>
      </c>
      <c r="M12" s="212">
        <v>0</v>
      </c>
      <c r="N12" s="213">
        <v>0</v>
      </c>
      <c r="O12" s="205">
        <v>0</v>
      </c>
      <c r="P12" s="212">
        <v>0</v>
      </c>
      <c r="Q12" s="211">
        <v>0</v>
      </c>
      <c r="R12" s="204">
        <v>0</v>
      </c>
      <c r="S12" s="212">
        <f t="shared" ref="S12:S22" si="6">SUM(Q12,R12)</f>
        <v>0</v>
      </c>
      <c r="T12" s="211">
        <v>6900000</v>
      </c>
      <c r="U12" s="204">
        <v>160000000</v>
      </c>
      <c r="V12" s="212">
        <f t="shared" ref="V12:V22" si="7">SUM(T12,U12)</f>
        <v>166900000</v>
      </c>
      <c r="W12" s="211">
        <v>0</v>
      </c>
      <c r="X12" s="204">
        <v>0</v>
      </c>
      <c r="Y12" s="212">
        <f t="shared" ref="Y12:Y22" si="8">SUM(W12,X12)</f>
        <v>0</v>
      </c>
      <c r="Z12" s="209">
        <f t="shared" si="5"/>
        <v>6900000</v>
      </c>
      <c r="AA12" s="208">
        <f t="shared" si="0"/>
        <v>160000000</v>
      </c>
      <c r="AB12" s="210">
        <f t="shared" si="0"/>
        <v>166900000</v>
      </c>
    </row>
    <row r="13" spans="1:28" ht="30" x14ac:dyDescent="0.2">
      <c r="A13" s="968" t="s">
        <v>1573</v>
      </c>
      <c r="B13" s="202">
        <v>0</v>
      </c>
      <c r="C13" s="201">
        <v>0</v>
      </c>
      <c r="D13" s="679">
        <v>0</v>
      </c>
      <c r="E13" s="202">
        <v>0</v>
      </c>
      <c r="F13" s="201">
        <v>0</v>
      </c>
      <c r="G13" s="679">
        <v>0</v>
      </c>
      <c r="H13" s="202">
        <v>0</v>
      </c>
      <c r="I13" s="201">
        <v>0</v>
      </c>
      <c r="J13" s="203">
        <v>0</v>
      </c>
      <c r="K13" s="213">
        <v>0</v>
      </c>
      <c r="L13" s="206">
        <v>0</v>
      </c>
      <c r="M13" s="212">
        <v>0</v>
      </c>
      <c r="N13" s="213">
        <v>0</v>
      </c>
      <c r="O13" s="205">
        <v>0</v>
      </c>
      <c r="P13" s="212">
        <v>0</v>
      </c>
      <c r="Q13" s="211">
        <v>0</v>
      </c>
      <c r="R13" s="204">
        <v>0</v>
      </c>
      <c r="S13" s="212">
        <f t="shared" si="6"/>
        <v>0</v>
      </c>
      <c r="T13" s="211">
        <v>0</v>
      </c>
      <c r="U13" s="204">
        <v>700000000</v>
      </c>
      <c r="V13" s="212">
        <f t="shared" si="7"/>
        <v>700000000</v>
      </c>
      <c r="W13" s="211">
        <v>0</v>
      </c>
      <c r="X13" s="204">
        <v>0</v>
      </c>
      <c r="Y13" s="212">
        <v>0</v>
      </c>
      <c r="Z13" s="209">
        <f t="shared" si="5"/>
        <v>0</v>
      </c>
      <c r="AA13" s="208">
        <f t="shared" si="0"/>
        <v>700000000</v>
      </c>
      <c r="AB13" s="210">
        <f t="shared" si="0"/>
        <v>700000000</v>
      </c>
    </row>
    <row r="14" spans="1:28" ht="30" x14ac:dyDescent="0.2">
      <c r="A14" s="968" t="s">
        <v>1574</v>
      </c>
      <c r="B14" s="202">
        <v>0</v>
      </c>
      <c r="C14" s="201">
        <v>0</v>
      </c>
      <c r="D14" s="679">
        <v>0</v>
      </c>
      <c r="E14" s="202">
        <v>0</v>
      </c>
      <c r="F14" s="201">
        <v>0</v>
      </c>
      <c r="G14" s="679">
        <v>0</v>
      </c>
      <c r="H14" s="202">
        <v>0</v>
      </c>
      <c r="I14" s="201">
        <v>0</v>
      </c>
      <c r="J14" s="203">
        <v>0</v>
      </c>
      <c r="K14" s="213">
        <v>0</v>
      </c>
      <c r="L14" s="206">
        <v>0</v>
      </c>
      <c r="M14" s="212">
        <v>0</v>
      </c>
      <c r="N14" s="213">
        <v>0</v>
      </c>
      <c r="O14" s="205">
        <v>0</v>
      </c>
      <c r="P14" s="212">
        <v>0</v>
      </c>
      <c r="Q14" s="211">
        <v>0</v>
      </c>
      <c r="R14" s="204">
        <v>0</v>
      </c>
      <c r="S14" s="212">
        <f t="shared" si="6"/>
        <v>0</v>
      </c>
      <c r="T14" s="211">
        <v>0</v>
      </c>
      <c r="U14" s="204">
        <v>495000000</v>
      </c>
      <c r="V14" s="212">
        <f t="shared" si="7"/>
        <v>495000000</v>
      </c>
      <c r="W14" s="211">
        <v>0</v>
      </c>
      <c r="X14" s="204">
        <v>0</v>
      </c>
      <c r="Y14" s="212">
        <f t="shared" si="8"/>
        <v>0</v>
      </c>
      <c r="Z14" s="209">
        <f t="shared" si="5"/>
        <v>0</v>
      </c>
      <c r="AA14" s="208">
        <f t="shared" si="0"/>
        <v>495000000</v>
      </c>
      <c r="AB14" s="210">
        <f t="shared" si="0"/>
        <v>495000000</v>
      </c>
    </row>
    <row r="15" spans="1:28" ht="45" x14ac:dyDescent="0.2">
      <c r="A15" s="968" t="s">
        <v>1575</v>
      </c>
      <c r="B15" s="202">
        <v>0</v>
      </c>
      <c r="C15" s="201">
        <v>0</v>
      </c>
      <c r="D15" s="679">
        <v>0</v>
      </c>
      <c r="E15" s="202">
        <v>0</v>
      </c>
      <c r="F15" s="201">
        <v>0</v>
      </c>
      <c r="G15" s="679">
        <v>0</v>
      </c>
      <c r="H15" s="202">
        <v>0</v>
      </c>
      <c r="I15" s="201">
        <v>0</v>
      </c>
      <c r="J15" s="203">
        <v>0</v>
      </c>
      <c r="K15" s="213">
        <v>0</v>
      </c>
      <c r="L15" s="206">
        <v>0</v>
      </c>
      <c r="M15" s="212">
        <v>0</v>
      </c>
      <c r="N15" s="213">
        <v>0</v>
      </c>
      <c r="O15" s="205">
        <v>0</v>
      </c>
      <c r="P15" s="212">
        <v>0</v>
      </c>
      <c r="Q15" s="211">
        <v>0</v>
      </c>
      <c r="R15" s="204">
        <v>0</v>
      </c>
      <c r="S15" s="212">
        <f t="shared" si="6"/>
        <v>0</v>
      </c>
      <c r="T15" s="211">
        <v>0</v>
      </c>
      <c r="U15" s="204">
        <v>182999999</v>
      </c>
      <c r="V15" s="212">
        <f t="shared" si="7"/>
        <v>182999999</v>
      </c>
      <c r="W15" s="211">
        <v>0</v>
      </c>
      <c r="X15" s="204">
        <v>0</v>
      </c>
      <c r="Y15" s="212">
        <f t="shared" si="8"/>
        <v>0</v>
      </c>
      <c r="Z15" s="209">
        <f t="shared" si="5"/>
        <v>0</v>
      </c>
      <c r="AA15" s="208">
        <f t="shared" si="0"/>
        <v>182999999</v>
      </c>
      <c r="AB15" s="210">
        <f t="shared" si="0"/>
        <v>182999999</v>
      </c>
    </row>
    <row r="16" spans="1:28" ht="45" x14ac:dyDescent="0.2">
      <c r="A16" s="968" t="s">
        <v>1578</v>
      </c>
      <c r="B16" s="202">
        <v>0</v>
      </c>
      <c r="C16" s="201">
        <v>0</v>
      </c>
      <c r="D16" s="679">
        <v>0</v>
      </c>
      <c r="E16" s="202">
        <v>0</v>
      </c>
      <c r="F16" s="201">
        <v>0</v>
      </c>
      <c r="G16" s="679">
        <v>0</v>
      </c>
      <c r="H16" s="202">
        <v>0</v>
      </c>
      <c r="I16" s="201">
        <v>0</v>
      </c>
      <c r="J16" s="203">
        <v>0</v>
      </c>
      <c r="K16" s="213">
        <v>0</v>
      </c>
      <c r="L16" s="206">
        <v>0</v>
      </c>
      <c r="M16" s="212">
        <v>0</v>
      </c>
      <c r="N16" s="213">
        <v>0</v>
      </c>
      <c r="O16" s="205">
        <v>0</v>
      </c>
      <c r="P16" s="212">
        <v>0</v>
      </c>
      <c r="Q16" s="211">
        <v>0</v>
      </c>
      <c r="R16" s="204">
        <v>0</v>
      </c>
      <c r="S16" s="212">
        <f t="shared" si="6"/>
        <v>0</v>
      </c>
      <c r="T16" s="211">
        <v>0</v>
      </c>
      <c r="U16" s="204">
        <v>400000240</v>
      </c>
      <c r="V16" s="212">
        <f t="shared" si="7"/>
        <v>400000240</v>
      </c>
      <c r="W16" s="211">
        <v>0</v>
      </c>
      <c r="X16" s="204">
        <v>0</v>
      </c>
      <c r="Y16" s="212">
        <f t="shared" si="8"/>
        <v>0</v>
      </c>
      <c r="Z16" s="209">
        <f t="shared" si="5"/>
        <v>0</v>
      </c>
      <c r="AA16" s="208">
        <f t="shared" si="0"/>
        <v>400000240</v>
      </c>
      <c r="AB16" s="210">
        <f t="shared" si="0"/>
        <v>400000240</v>
      </c>
    </row>
    <row r="17" spans="1:28" ht="60" x14ac:dyDescent="0.2">
      <c r="A17" s="968" t="s">
        <v>1581</v>
      </c>
      <c r="B17" s="202">
        <v>0</v>
      </c>
      <c r="C17" s="201">
        <v>0</v>
      </c>
      <c r="D17" s="679">
        <v>0</v>
      </c>
      <c r="E17" s="202">
        <v>0</v>
      </c>
      <c r="F17" s="201">
        <v>0</v>
      </c>
      <c r="G17" s="679">
        <v>0</v>
      </c>
      <c r="H17" s="202">
        <v>0</v>
      </c>
      <c r="I17" s="201">
        <v>0</v>
      </c>
      <c r="J17" s="203">
        <v>0</v>
      </c>
      <c r="K17" s="213">
        <v>0</v>
      </c>
      <c r="L17" s="206">
        <v>0</v>
      </c>
      <c r="M17" s="212">
        <v>0</v>
      </c>
      <c r="N17" s="213">
        <v>0</v>
      </c>
      <c r="O17" s="205">
        <v>0</v>
      </c>
      <c r="P17" s="212">
        <v>0</v>
      </c>
      <c r="Q17" s="211">
        <v>0</v>
      </c>
      <c r="R17" s="204">
        <v>0</v>
      </c>
      <c r="S17" s="212">
        <f t="shared" si="6"/>
        <v>0</v>
      </c>
      <c r="T17" s="211">
        <v>0</v>
      </c>
      <c r="U17" s="204">
        <v>322443705</v>
      </c>
      <c r="V17" s="212">
        <f t="shared" si="7"/>
        <v>322443705</v>
      </c>
      <c r="W17" s="211">
        <v>0</v>
      </c>
      <c r="X17" s="204">
        <v>0</v>
      </c>
      <c r="Y17" s="212">
        <f t="shared" si="8"/>
        <v>0</v>
      </c>
      <c r="Z17" s="209">
        <f t="shared" si="5"/>
        <v>0</v>
      </c>
      <c r="AA17" s="208">
        <f t="shared" si="0"/>
        <v>322443705</v>
      </c>
      <c r="AB17" s="210">
        <f t="shared" si="0"/>
        <v>322443705</v>
      </c>
    </row>
    <row r="18" spans="1:28" ht="45" x14ac:dyDescent="0.2">
      <c r="A18" s="968" t="s">
        <v>1582</v>
      </c>
      <c r="B18" s="202">
        <v>0</v>
      </c>
      <c r="C18" s="201">
        <v>0</v>
      </c>
      <c r="D18" s="679">
        <v>0</v>
      </c>
      <c r="E18" s="202">
        <v>0</v>
      </c>
      <c r="F18" s="201">
        <v>0</v>
      </c>
      <c r="G18" s="679">
        <v>0</v>
      </c>
      <c r="H18" s="202">
        <v>0</v>
      </c>
      <c r="I18" s="201">
        <v>0</v>
      </c>
      <c r="J18" s="203">
        <v>0</v>
      </c>
      <c r="K18" s="213">
        <v>0</v>
      </c>
      <c r="L18" s="206">
        <v>0</v>
      </c>
      <c r="M18" s="212">
        <v>0</v>
      </c>
      <c r="N18" s="213">
        <v>0</v>
      </c>
      <c r="O18" s="205">
        <v>0</v>
      </c>
      <c r="P18" s="212">
        <v>0</v>
      </c>
      <c r="Q18" s="211">
        <v>0</v>
      </c>
      <c r="R18" s="204">
        <v>0</v>
      </c>
      <c r="S18" s="212">
        <f t="shared" si="6"/>
        <v>0</v>
      </c>
      <c r="T18" s="211">
        <v>0</v>
      </c>
      <c r="U18" s="204">
        <v>180000000</v>
      </c>
      <c r="V18" s="212">
        <f t="shared" si="7"/>
        <v>180000000</v>
      </c>
      <c r="W18" s="211">
        <v>0</v>
      </c>
      <c r="X18" s="204">
        <v>0</v>
      </c>
      <c r="Y18" s="212">
        <f t="shared" si="8"/>
        <v>0</v>
      </c>
      <c r="Z18" s="209">
        <f t="shared" si="5"/>
        <v>0</v>
      </c>
      <c r="AA18" s="208">
        <f t="shared" si="0"/>
        <v>180000000</v>
      </c>
      <c r="AB18" s="210">
        <f t="shared" si="0"/>
        <v>180000000</v>
      </c>
    </row>
    <row r="19" spans="1:28" ht="45" x14ac:dyDescent="0.2">
      <c r="A19" s="968" t="s">
        <v>1576</v>
      </c>
      <c r="B19" s="202">
        <v>0</v>
      </c>
      <c r="C19" s="201">
        <v>0</v>
      </c>
      <c r="D19" s="679">
        <v>0</v>
      </c>
      <c r="E19" s="202">
        <v>0</v>
      </c>
      <c r="F19" s="201">
        <v>0</v>
      </c>
      <c r="G19" s="679">
        <v>0</v>
      </c>
      <c r="H19" s="202">
        <v>0</v>
      </c>
      <c r="I19" s="201">
        <v>0</v>
      </c>
      <c r="J19" s="203">
        <v>0</v>
      </c>
      <c r="K19" s="213">
        <v>0</v>
      </c>
      <c r="L19" s="206">
        <v>0</v>
      </c>
      <c r="M19" s="212">
        <v>0</v>
      </c>
      <c r="N19" s="213">
        <v>0</v>
      </c>
      <c r="O19" s="205">
        <v>0</v>
      </c>
      <c r="P19" s="212">
        <v>0</v>
      </c>
      <c r="Q19" s="211">
        <v>0</v>
      </c>
      <c r="R19" s="204">
        <v>0</v>
      </c>
      <c r="S19" s="212">
        <f t="shared" si="6"/>
        <v>0</v>
      </c>
      <c r="T19" s="211">
        <v>0</v>
      </c>
      <c r="U19" s="204">
        <v>1077742270</v>
      </c>
      <c r="V19" s="212">
        <f t="shared" si="7"/>
        <v>1077742270</v>
      </c>
      <c r="W19" s="211">
        <v>0</v>
      </c>
      <c r="X19" s="204">
        <v>0</v>
      </c>
      <c r="Y19" s="212">
        <v>0</v>
      </c>
      <c r="Z19" s="209">
        <f t="shared" si="5"/>
        <v>0</v>
      </c>
      <c r="AA19" s="208">
        <f t="shared" si="0"/>
        <v>1077742270</v>
      </c>
      <c r="AB19" s="210">
        <f t="shared" si="0"/>
        <v>1077742270</v>
      </c>
    </row>
    <row r="20" spans="1:28" ht="45" x14ac:dyDescent="0.2">
      <c r="A20" s="968" t="s">
        <v>1580</v>
      </c>
      <c r="B20" s="202">
        <v>0</v>
      </c>
      <c r="C20" s="201">
        <v>0</v>
      </c>
      <c r="D20" s="679">
        <v>0</v>
      </c>
      <c r="E20" s="202">
        <v>0</v>
      </c>
      <c r="F20" s="201">
        <v>0</v>
      </c>
      <c r="G20" s="679">
        <v>0</v>
      </c>
      <c r="H20" s="202">
        <v>0</v>
      </c>
      <c r="I20" s="201">
        <v>0</v>
      </c>
      <c r="J20" s="203">
        <v>0</v>
      </c>
      <c r="K20" s="213">
        <v>0</v>
      </c>
      <c r="L20" s="206">
        <v>0</v>
      </c>
      <c r="M20" s="212">
        <v>0</v>
      </c>
      <c r="N20" s="213">
        <v>0</v>
      </c>
      <c r="O20" s="205">
        <v>0</v>
      </c>
      <c r="P20" s="212">
        <v>0</v>
      </c>
      <c r="Q20" s="211">
        <v>0</v>
      </c>
      <c r="R20" s="204">
        <v>0</v>
      </c>
      <c r="S20" s="212">
        <f t="shared" si="6"/>
        <v>0</v>
      </c>
      <c r="T20" s="211">
        <v>27891150</v>
      </c>
      <c r="U20" s="204">
        <v>170000000</v>
      </c>
      <c r="V20" s="212">
        <f t="shared" si="7"/>
        <v>197891150</v>
      </c>
      <c r="W20" s="211">
        <v>0</v>
      </c>
      <c r="X20" s="204">
        <v>0</v>
      </c>
      <c r="Y20" s="212">
        <f t="shared" si="8"/>
        <v>0</v>
      </c>
      <c r="Z20" s="209">
        <f t="shared" si="5"/>
        <v>27891150</v>
      </c>
      <c r="AA20" s="208">
        <f t="shared" si="0"/>
        <v>170000000</v>
      </c>
      <c r="AB20" s="210">
        <f t="shared" si="0"/>
        <v>197891150</v>
      </c>
    </row>
    <row r="21" spans="1:28" ht="30" x14ac:dyDescent="0.2">
      <c r="A21" s="968" t="s">
        <v>1579</v>
      </c>
      <c r="B21" s="202">
        <v>0</v>
      </c>
      <c r="C21" s="201">
        <v>0</v>
      </c>
      <c r="D21" s="679">
        <v>0</v>
      </c>
      <c r="E21" s="202">
        <v>0</v>
      </c>
      <c r="F21" s="201">
        <v>0</v>
      </c>
      <c r="G21" s="679">
        <v>0</v>
      </c>
      <c r="H21" s="202">
        <v>0</v>
      </c>
      <c r="I21" s="201">
        <v>0</v>
      </c>
      <c r="J21" s="203">
        <v>0</v>
      </c>
      <c r="K21" s="213">
        <v>0</v>
      </c>
      <c r="L21" s="206">
        <v>0</v>
      </c>
      <c r="M21" s="212">
        <v>0</v>
      </c>
      <c r="N21" s="213">
        <v>0</v>
      </c>
      <c r="O21" s="205">
        <v>0</v>
      </c>
      <c r="P21" s="212">
        <v>0</v>
      </c>
      <c r="Q21" s="211">
        <v>0</v>
      </c>
      <c r="R21" s="204">
        <v>0</v>
      </c>
      <c r="S21" s="212">
        <f t="shared" si="6"/>
        <v>0</v>
      </c>
      <c r="T21" s="211">
        <v>0</v>
      </c>
      <c r="U21" s="204">
        <v>295162740</v>
      </c>
      <c r="V21" s="212">
        <f t="shared" si="7"/>
        <v>295162740</v>
      </c>
      <c r="W21" s="211">
        <v>0</v>
      </c>
      <c r="X21" s="204">
        <v>0</v>
      </c>
      <c r="Y21" s="212">
        <f t="shared" si="8"/>
        <v>0</v>
      </c>
      <c r="Z21" s="209">
        <f t="shared" si="5"/>
        <v>0</v>
      </c>
      <c r="AA21" s="208">
        <f t="shared" ref="AA21:AB21" si="9">SUM(C21+F21+I21+L21+O21+R21+U21+X21)</f>
        <v>295162740</v>
      </c>
      <c r="AB21" s="210">
        <f t="shared" si="9"/>
        <v>295162740</v>
      </c>
    </row>
    <row r="22" spans="1:28" ht="30" x14ac:dyDescent="0.2">
      <c r="A22" s="969" t="s">
        <v>1577</v>
      </c>
      <c r="B22" s="202">
        <v>0</v>
      </c>
      <c r="C22" s="201">
        <v>0</v>
      </c>
      <c r="D22" s="679">
        <v>0</v>
      </c>
      <c r="E22" s="202">
        <v>0</v>
      </c>
      <c r="F22" s="201">
        <v>0</v>
      </c>
      <c r="G22" s="679">
        <v>0</v>
      </c>
      <c r="H22" s="202">
        <v>0</v>
      </c>
      <c r="I22" s="201">
        <v>0</v>
      </c>
      <c r="J22" s="203">
        <v>0</v>
      </c>
      <c r="K22" s="213">
        <v>0</v>
      </c>
      <c r="L22" s="206">
        <v>0</v>
      </c>
      <c r="M22" s="212">
        <v>0</v>
      </c>
      <c r="N22" s="213">
        <v>0</v>
      </c>
      <c r="O22" s="205">
        <v>0</v>
      </c>
      <c r="P22" s="212">
        <v>0</v>
      </c>
      <c r="Q22" s="214">
        <v>0</v>
      </c>
      <c r="R22" s="207">
        <v>0</v>
      </c>
      <c r="S22" s="212">
        <f t="shared" si="6"/>
        <v>0</v>
      </c>
      <c r="T22" s="214">
        <v>0</v>
      </c>
      <c r="U22" s="207">
        <v>103854285</v>
      </c>
      <c r="V22" s="212">
        <f t="shared" si="7"/>
        <v>103854285</v>
      </c>
      <c r="W22" s="214">
        <v>0</v>
      </c>
      <c r="X22" s="207">
        <v>0</v>
      </c>
      <c r="Y22" s="212">
        <f t="shared" si="8"/>
        <v>0</v>
      </c>
      <c r="Z22" s="209">
        <f t="shared" si="5"/>
        <v>0</v>
      </c>
      <c r="AA22" s="208">
        <f t="shared" si="5"/>
        <v>103854285</v>
      </c>
      <c r="AB22" s="210">
        <f t="shared" si="5"/>
        <v>103854285</v>
      </c>
    </row>
    <row r="23" spans="1:28" s="158" customFormat="1" ht="16.5" thickBot="1" x14ac:dyDescent="0.25">
      <c r="A23" s="682" t="s">
        <v>237</v>
      </c>
      <c r="B23" s="652">
        <f t="shared" ref="B23:AB23" si="10">SUM(B5:B22)</f>
        <v>0</v>
      </c>
      <c r="C23" s="654">
        <f t="shared" si="10"/>
        <v>315539351</v>
      </c>
      <c r="D23" s="655">
        <f t="shared" si="10"/>
        <v>315539351</v>
      </c>
      <c r="E23" s="652">
        <f t="shared" si="10"/>
        <v>0</v>
      </c>
      <c r="F23" s="654">
        <f t="shared" si="10"/>
        <v>313785341</v>
      </c>
      <c r="G23" s="655">
        <f t="shared" si="10"/>
        <v>313785341</v>
      </c>
      <c r="H23" s="652">
        <f t="shared" si="10"/>
        <v>40000000</v>
      </c>
      <c r="I23" s="654">
        <f t="shared" si="10"/>
        <v>369895188</v>
      </c>
      <c r="J23" s="655">
        <f t="shared" si="10"/>
        <v>409895188</v>
      </c>
      <c r="K23" s="652">
        <f t="shared" si="10"/>
        <v>0</v>
      </c>
      <c r="L23" s="654">
        <f t="shared" si="10"/>
        <v>7419113</v>
      </c>
      <c r="M23" s="655">
        <f t="shared" si="10"/>
        <v>7419113</v>
      </c>
      <c r="N23" s="652">
        <f t="shared" si="10"/>
        <v>0</v>
      </c>
      <c r="O23" s="654">
        <f t="shared" si="10"/>
        <v>0</v>
      </c>
      <c r="P23" s="655">
        <f t="shared" si="10"/>
        <v>0</v>
      </c>
      <c r="Q23" s="652">
        <f t="shared" si="10"/>
        <v>0</v>
      </c>
      <c r="R23" s="654">
        <f t="shared" si="10"/>
        <v>36000000</v>
      </c>
      <c r="S23" s="655">
        <f t="shared" si="10"/>
        <v>36000000</v>
      </c>
      <c r="T23" s="652">
        <f t="shared" si="10"/>
        <v>34791150</v>
      </c>
      <c r="U23" s="654">
        <f t="shared" si="10"/>
        <v>4087203239</v>
      </c>
      <c r="V23" s="655">
        <f t="shared" si="10"/>
        <v>4121994389</v>
      </c>
      <c r="W23" s="652">
        <f t="shared" si="10"/>
        <v>0</v>
      </c>
      <c r="X23" s="654">
        <f t="shared" si="10"/>
        <v>0</v>
      </c>
      <c r="Y23" s="655">
        <f t="shared" si="10"/>
        <v>0</v>
      </c>
      <c r="Z23" s="656">
        <f t="shared" si="10"/>
        <v>74791150</v>
      </c>
      <c r="AA23" s="657">
        <f t="shared" si="10"/>
        <v>5129842232</v>
      </c>
      <c r="AB23" s="658">
        <f t="shared" si="10"/>
        <v>5204633382</v>
      </c>
    </row>
  </sheetData>
  <mergeCells count="12">
    <mergeCell ref="T3:V3"/>
    <mergeCell ref="W3:Y3"/>
    <mergeCell ref="A1:AB1"/>
    <mergeCell ref="A3:A4"/>
    <mergeCell ref="E3:G3"/>
    <mergeCell ref="H3:J3"/>
    <mergeCell ref="Z3:AB3"/>
    <mergeCell ref="K3:M3"/>
    <mergeCell ref="N3:P3"/>
    <mergeCell ref="Q3:S3"/>
    <mergeCell ref="AA2:AB2"/>
    <mergeCell ref="B3:D3"/>
  </mergeCells>
  <phoneticPr fontId="2" type="noConversion"/>
  <pageMargins left="0.55118110236220474" right="0.35433070866141736" top="0.98425196850393704" bottom="0.98425196850393704" header="0.70866141732283472" footer="0.51181102362204722"/>
  <pageSetup paperSize="8" scale="6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Layout" zoomScaleSheetLayoutView="100" workbookViewId="0">
      <selection activeCell="C12" sqref="C12:F12"/>
    </sheetView>
  </sheetViews>
  <sheetFormatPr defaultColWidth="18.42578125" defaultRowHeight="15" x14ac:dyDescent="0.25"/>
  <cols>
    <col min="1" max="1" width="29.85546875" style="6" customWidth="1"/>
    <col min="2" max="2" width="14.7109375" style="150" customWidth="1"/>
    <col min="3" max="3" width="14.42578125" style="6" customWidth="1"/>
    <col min="4" max="4" width="13.7109375" style="6" customWidth="1"/>
    <col min="5" max="5" width="14.140625" style="6" customWidth="1"/>
    <col min="6" max="6" width="13.7109375" style="6" customWidth="1"/>
    <col min="7" max="7" width="17.28515625" style="6" customWidth="1"/>
    <col min="8" max="8" width="15" style="6" customWidth="1"/>
    <col min="9" max="16384" width="18.42578125" style="6"/>
  </cols>
  <sheetData>
    <row r="1" spans="1:8" x14ac:dyDescent="0.25">
      <c r="B1" s="149"/>
      <c r="C1" s="150"/>
    </row>
    <row r="4" spans="1:8" ht="24.75" customHeight="1" x14ac:dyDescent="0.25">
      <c r="A4" s="151" t="s">
        <v>215</v>
      </c>
      <c r="B4" s="152" t="s">
        <v>255</v>
      </c>
      <c r="C4" s="152" t="s">
        <v>407</v>
      </c>
      <c r="D4" s="152" t="s">
        <v>426</v>
      </c>
      <c r="E4" s="152" t="s">
        <v>409</v>
      </c>
      <c r="F4" s="1207" t="s">
        <v>458</v>
      </c>
      <c r="G4" s="1208"/>
      <c r="H4" s="152" t="s">
        <v>28</v>
      </c>
    </row>
    <row r="5" spans="1:8" ht="24.75" customHeight="1" x14ac:dyDescent="0.25">
      <c r="A5" s="147" t="s">
        <v>1402</v>
      </c>
      <c r="B5" s="309">
        <v>130812597</v>
      </c>
      <c r="C5" s="309">
        <v>84386000</v>
      </c>
      <c r="D5" s="309">
        <v>118090000</v>
      </c>
      <c r="E5" s="309">
        <v>206000000</v>
      </c>
      <c r="F5" s="194">
        <v>163790000</v>
      </c>
      <c r="G5" s="310" t="s">
        <v>427</v>
      </c>
      <c r="H5" s="309">
        <f>SUM(B5,C5,D5,E5,F5)</f>
        <v>703078597</v>
      </c>
    </row>
    <row r="6" spans="1:8" ht="24.75" customHeight="1" x14ac:dyDescent="0.25">
      <c r="A6" s="147" t="s">
        <v>1403</v>
      </c>
      <c r="B6" s="309">
        <v>149243077</v>
      </c>
      <c r="C6" s="309">
        <v>950225</v>
      </c>
      <c r="D6" s="309">
        <v>43029569</v>
      </c>
      <c r="E6" s="309">
        <v>42210000</v>
      </c>
      <c r="F6" s="193">
        <v>163789010</v>
      </c>
      <c r="G6" s="311"/>
      <c r="H6" s="309">
        <f>SUM(B6,C6,D6,E6,F6)</f>
        <v>399221881</v>
      </c>
    </row>
    <row r="7" spans="1:8" ht="24.75" customHeight="1" x14ac:dyDescent="0.25">
      <c r="A7" s="147" t="s">
        <v>1404</v>
      </c>
      <c r="B7" s="309">
        <v>0</v>
      </c>
      <c r="C7" s="309">
        <v>218511710</v>
      </c>
      <c r="D7" s="309">
        <v>194663279</v>
      </c>
      <c r="E7" s="309">
        <v>200369279</v>
      </c>
      <c r="F7" s="193">
        <v>327654679</v>
      </c>
      <c r="G7" s="311"/>
      <c r="H7" s="309"/>
    </row>
    <row r="8" spans="1:8" ht="24.75" customHeight="1" x14ac:dyDescent="0.25">
      <c r="A8" s="147" t="s">
        <v>1405</v>
      </c>
      <c r="B8" s="309">
        <v>11112000</v>
      </c>
      <c r="C8" s="309">
        <v>28884000</v>
      </c>
      <c r="D8" s="309">
        <v>32694000</v>
      </c>
      <c r="E8" s="309">
        <v>27378000</v>
      </c>
      <c r="F8" s="194">
        <v>36504000</v>
      </c>
      <c r="G8" s="311"/>
      <c r="H8" s="309">
        <f t="shared" ref="H8" si="0">SUM(B8,C8,D8,E8,F8)</f>
        <v>136572000</v>
      </c>
    </row>
    <row r="9" spans="1:8" ht="24.75" customHeight="1" x14ac:dyDescent="0.25">
      <c r="A9" s="1209" t="s">
        <v>1406</v>
      </c>
      <c r="B9" s="1181"/>
      <c r="C9" s="1181"/>
      <c r="D9" s="1181"/>
      <c r="E9" s="1181"/>
      <c r="F9" s="1181"/>
      <c r="G9" s="1181"/>
      <c r="H9" s="1182"/>
    </row>
    <row r="10" spans="1:8" ht="24.75" customHeight="1" x14ac:dyDescent="0.25">
      <c r="A10" s="685" t="s">
        <v>1407</v>
      </c>
      <c r="B10" s="309"/>
      <c r="C10" s="309">
        <v>140463000</v>
      </c>
      <c r="D10" s="309">
        <v>135463000</v>
      </c>
      <c r="E10" s="309">
        <v>115463000</v>
      </c>
      <c r="F10" s="194">
        <v>95463000</v>
      </c>
      <c r="G10" s="311"/>
      <c r="H10" s="309"/>
    </row>
    <row r="11" spans="1:8" ht="24.75" customHeight="1" thickBot="1" x14ac:dyDescent="0.3">
      <c r="A11" s="686" t="s">
        <v>1408</v>
      </c>
      <c r="B11" s="687"/>
      <c r="C11" s="687">
        <v>95458328</v>
      </c>
      <c r="D11" s="687">
        <v>95458000</v>
      </c>
      <c r="E11" s="688">
        <v>72813114</v>
      </c>
      <c r="F11" s="689">
        <v>0</v>
      </c>
      <c r="G11" s="690"/>
      <c r="H11" s="688"/>
    </row>
    <row r="12" spans="1:8" ht="34.15" customHeight="1" x14ac:dyDescent="0.25">
      <c r="A12" s="691" t="s">
        <v>202</v>
      </c>
      <c r="B12" s="692"/>
      <c r="C12" s="1074">
        <f>SUM(C10:C11)</f>
        <v>235921328</v>
      </c>
      <c r="D12" s="1074">
        <f>SUM(D10:D11)</f>
        <v>230921000</v>
      </c>
      <c r="E12" s="1074">
        <f>SUM(E10:E11)</f>
        <v>188276114</v>
      </c>
      <c r="F12" s="1075">
        <f>SUM(F10:F11)</f>
        <v>95463000</v>
      </c>
      <c r="G12" s="694"/>
      <c r="H12" s="692"/>
    </row>
    <row r="13" spans="1:8" ht="33.6" customHeight="1" x14ac:dyDescent="0.25">
      <c r="A13" s="147" t="s">
        <v>267</v>
      </c>
      <c r="B13" s="309">
        <v>140000000</v>
      </c>
      <c r="C13" s="309">
        <v>150000000</v>
      </c>
      <c r="D13" s="309">
        <v>200000000</v>
      </c>
      <c r="E13" s="309">
        <v>450000000</v>
      </c>
      <c r="F13" s="194">
        <v>400000000</v>
      </c>
      <c r="G13" s="311"/>
      <c r="H13" s="309"/>
    </row>
  </sheetData>
  <mergeCells count="2">
    <mergeCell ref="F4:G4"/>
    <mergeCell ref="A9:H9"/>
  </mergeCells>
  <phoneticPr fontId="2" type="noConversion"/>
  <pageMargins left="0.7" right="0.74803149606299213" top="1.65" bottom="0.98425196850393704" header="0.51181102362204722" footer="0.51181102362204722"/>
  <pageSetup paperSize="9" orientation="landscape" r:id="rId1"/>
  <headerFooter alignWithMargins="0">
    <oddHeader>&amp;C&amp;"Arial,Félkövér"&amp;12 6.1. Hitelállomány változása &amp;Radatok Ft-ban</oddHeader>
    <oddFooter>&amp;C&amp;8&amp;Z&amp;F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C3" sqref="C3:C4"/>
    </sheetView>
  </sheetViews>
  <sheetFormatPr defaultColWidth="9.140625" defaultRowHeight="12.75" x14ac:dyDescent="0.2"/>
  <cols>
    <col min="1" max="1" width="7.28515625" style="849" customWidth="1"/>
    <col min="2" max="2" width="21" style="849" customWidth="1"/>
    <col min="3" max="3" width="7.7109375" style="849" customWidth="1"/>
    <col min="4" max="4" width="10.5703125" style="849" customWidth="1"/>
    <col min="5" max="5" width="9.85546875" style="849" customWidth="1"/>
    <col min="6" max="12" width="9.140625" style="849"/>
    <col min="13" max="13" width="9" style="849" customWidth="1"/>
    <col min="14" max="14" width="10.42578125" style="849" customWidth="1"/>
    <col min="15" max="16384" width="9.140625" style="849"/>
  </cols>
  <sheetData>
    <row r="1" spans="1:14" ht="14.25" x14ac:dyDescent="0.2">
      <c r="A1" s="1210" t="s">
        <v>1774</v>
      </c>
      <c r="B1" s="1210"/>
      <c r="C1" s="1210"/>
      <c r="D1" s="1210"/>
      <c r="E1" s="1210"/>
      <c r="F1" s="1210"/>
      <c r="G1" s="1210"/>
      <c r="H1" s="1210"/>
      <c r="I1" s="1211"/>
      <c r="J1" s="1211"/>
      <c r="K1" s="1211"/>
      <c r="L1" s="1211"/>
      <c r="M1" s="1211"/>
      <c r="N1" s="1211"/>
    </row>
    <row r="2" spans="1:14" x14ac:dyDescent="0.2">
      <c r="A2" s="850"/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1"/>
    </row>
    <row r="3" spans="1:14" ht="12.75" customHeight="1" x14ac:dyDescent="0.2">
      <c r="A3" s="1212" t="s">
        <v>1528</v>
      </c>
      <c r="B3" s="1213" t="s">
        <v>215</v>
      </c>
      <c r="C3" s="1212" t="s">
        <v>1529</v>
      </c>
      <c r="D3" s="1213" t="s">
        <v>1530</v>
      </c>
      <c r="E3" s="1214" t="s">
        <v>1531</v>
      </c>
      <c r="F3" s="1216" t="s">
        <v>1532</v>
      </c>
      <c r="G3" s="1216"/>
      <c r="H3" s="1216"/>
      <c r="I3" s="1216"/>
      <c r="J3" s="1216"/>
      <c r="K3" s="1216"/>
      <c r="L3" s="1216"/>
      <c r="M3" s="1217"/>
      <c r="N3" s="1218" t="s">
        <v>28</v>
      </c>
    </row>
    <row r="4" spans="1:14" ht="31.5" customHeight="1" x14ac:dyDescent="0.2">
      <c r="A4" s="1212"/>
      <c r="B4" s="1213"/>
      <c r="C4" s="1212"/>
      <c r="D4" s="1213"/>
      <c r="E4" s="1215"/>
      <c r="F4" s="852">
        <v>2020</v>
      </c>
      <c r="G4" s="852">
        <v>2021</v>
      </c>
      <c r="H4" s="852">
        <v>2022</v>
      </c>
      <c r="I4" s="852">
        <v>2023</v>
      </c>
      <c r="J4" s="852">
        <v>2024</v>
      </c>
      <c r="K4" s="852">
        <v>2025</v>
      </c>
      <c r="L4" s="852">
        <v>2026</v>
      </c>
      <c r="M4" s="853" t="s">
        <v>1533</v>
      </c>
      <c r="N4" s="1219"/>
    </row>
    <row r="5" spans="1:14" ht="19.5" customHeight="1" x14ac:dyDescent="0.2">
      <c r="A5" s="1222" t="s">
        <v>1534</v>
      </c>
      <c r="B5" s="1223"/>
      <c r="C5" s="1223"/>
      <c r="D5" s="1223"/>
      <c r="E5" s="1223"/>
      <c r="F5" s="1223"/>
      <c r="G5" s="1223"/>
      <c r="H5" s="1223"/>
      <c r="I5" s="1223"/>
      <c r="J5" s="1223"/>
      <c r="K5" s="1223"/>
      <c r="L5" s="1223"/>
      <c r="M5" s="1224"/>
      <c r="N5" s="854" t="s">
        <v>298</v>
      </c>
    </row>
    <row r="6" spans="1:14" ht="20.25" customHeight="1" x14ac:dyDescent="0.2">
      <c r="A6" s="855">
        <v>4311105</v>
      </c>
      <c r="B6" s="856" t="s">
        <v>1535</v>
      </c>
      <c r="C6" s="852" t="s">
        <v>1536</v>
      </c>
      <c r="D6" s="857">
        <v>199993891</v>
      </c>
      <c r="E6" s="857">
        <v>188881891</v>
      </c>
      <c r="F6" s="857">
        <v>22224000</v>
      </c>
      <c r="G6" s="857">
        <v>22224000</v>
      </c>
      <c r="H6" s="857">
        <v>22224000</v>
      </c>
      <c r="I6" s="857">
        <v>22224000</v>
      </c>
      <c r="J6" s="857">
        <v>22224000</v>
      </c>
      <c r="K6" s="857">
        <v>22224000</v>
      </c>
      <c r="L6" s="857">
        <v>22224000</v>
      </c>
      <c r="M6" s="857">
        <v>33313891</v>
      </c>
      <c r="N6" s="857">
        <f>SUM(F6:M6)</f>
        <v>188881891</v>
      </c>
    </row>
    <row r="7" spans="1:14" x14ac:dyDescent="0.2">
      <c r="A7" s="858"/>
      <c r="B7" s="858" t="s">
        <v>1537</v>
      </c>
      <c r="C7" s="859"/>
      <c r="D7" s="860"/>
      <c r="E7" s="860"/>
      <c r="F7" s="860">
        <v>5090120</v>
      </c>
      <c r="G7" s="860">
        <v>4463404</v>
      </c>
      <c r="H7" s="861">
        <v>3836687</v>
      </c>
      <c r="I7" s="861">
        <v>3209970</v>
      </c>
      <c r="J7" s="861">
        <v>2583253</v>
      </c>
      <c r="K7" s="861">
        <v>1956536</v>
      </c>
      <c r="L7" s="861">
        <v>1329820</v>
      </c>
      <c r="M7" s="861">
        <v>819208</v>
      </c>
      <c r="N7" s="860">
        <f>SUM(F7:M7)</f>
        <v>23288998</v>
      </c>
    </row>
    <row r="8" spans="1:14" ht="18.75" customHeight="1" x14ac:dyDescent="0.2">
      <c r="A8" s="1222" t="s">
        <v>1538</v>
      </c>
      <c r="B8" s="1223"/>
      <c r="C8" s="1223"/>
      <c r="D8" s="1223"/>
      <c r="E8" s="1223"/>
      <c r="F8" s="1223"/>
      <c r="G8" s="1223"/>
      <c r="H8" s="1223"/>
      <c r="I8" s="1223"/>
      <c r="J8" s="1223"/>
      <c r="K8" s="1223"/>
      <c r="L8" s="1223"/>
      <c r="M8" s="1224"/>
      <c r="N8" s="854" t="s">
        <v>298</v>
      </c>
    </row>
    <row r="9" spans="1:14" ht="26.25" customHeight="1" x14ac:dyDescent="0.2">
      <c r="A9" s="855">
        <v>4311110</v>
      </c>
      <c r="B9" s="856" t="s">
        <v>1539</v>
      </c>
      <c r="C9" s="1218">
        <v>2020</v>
      </c>
      <c r="D9" s="857">
        <v>5280600</v>
      </c>
      <c r="E9" s="857">
        <v>5280600</v>
      </c>
      <c r="F9" s="857">
        <v>1180000</v>
      </c>
      <c r="G9" s="857">
        <v>1180000</v>
      </c>
      <c r="H9" s="857">
        <v>1180000</v>
      </c>
      <c r="I9" s="857">
        <v>1180000</v>
      </c>
      <c r="J9" s="857">
        <v>560600</v>
      </c>
      <c r="K9" s="854"/>
      <c r="L9" s="854"/>
      <c r="M9" s="854"/>
      <c r="N9" s="857">
        <f t="shared" ref="N9:N15" si="0">SUM(F9:M9)</f>
        <v>5280600</v>
      </c>
    </row>
    <row r="10" spans="1:14" x14ac:dyDescent="0.2">
      <c r="A10" s="858"/>
      <c r="B10" s="858" t="s">
        <v>1537</v>
      </c>
      <c r="C10" s="1225"/>
      <c r="D10" s="860" t="s">
        <v>214</v>
      </c>
      <c r="E10" s="860"/>
      <c r="F10" s="860">
        <v>136902</v>
      </c>
      <c r="G10" s="860">
        <v>103626</v>
      </c>
      <c r="H10" s="860">
        <v>70350</v>
      </c>
      <c r="I10" s="860">
        <v>37074</v>
      </c>
      <c r="J10" s="860">
        <v>6037</v>
      </c>
      <c r="K10" s="861"/>
      <c r="L10" s="861"/>
      <c r="M10" s="861"/>
      <c r="N10" s="860">
        <f>SUM(F10:M10)</f>
        <v>353989</v>
      </c>
    </row>
    <row r="11" spans="1:14" ht="22.5" x14ac:dyDescent="0.2">
      <c r="A11" s="855">
        <v>4311111</v>
      </c>
      <c r="B11" s="856" t="s">
        <v>1540</v>
      </c>
      <c r="C11" s="862">
        <v>2019</v>
      </c>
      <c r="D11" s="857">
        <v>7500000</v>
      </c>
      <c r="E11" s="857">
        <v>7500000</v>
      </c>
      <c r="F11" s="857">
        <v>1668000</v>
      </c>
      <c r="G11" s="857">
        <v>1668000</v>
      </c>
      <c r="H11" s="857">
        <v>1668000</v>
      </c>
      <c r="I11" s="857">
        <v>1668000</v>
      </c>
      <c r="J11" s="857">
        <v>828000</v>
      </c>
      <c r="K11" s="854"/>
      <c r="L11" s="854"/>
      <c r="M11" s="854"/>
      <c r="N11" s="857">
        <f t="shared" si="0"/>
        <v>7500000</v>
      </c>
    </row>
    <row r="12" spans="1:14" x14ac:dyDescent="0.2">
      <c r="A12" s="858"/>
      <c r="B12" s="858" t="s">
        <v>1537</v>
      </c>
      <c r="C12" s="863"/>
      <c r="D12" s="860"/>
      <c r="E12" s="860"/>
      <c r="F12" s="860">
        <v>193748</v>
      </c>
      <c r="G12" s="860">
        <v>146711</v>
      </c>
      <c r="H12" s="860">
        <v>99673</v>
      </c>
      <c r="I12" s="860">
        <v>52635</v>
      </c>
      <c r="J12" s="860">
        <v>8647</v>
      </c>
      <c r="K12" s="861"/>
      <c r="L12" s="861"/>
      <c r="M12" s="861"/>
      <c r="N12" s="860">
        <f>SUM(F12:M12)</f>
        <v>501414</v>
      </c>
    </row>
    <row r="13" spans="1:14" ht="22.5" x14ac:dyDescent="0.2">
      <c r="A13" s="855">
        <v>4311112</v>
      </c>
      <c r="B13" s="856" t="s">
        <v>1541</v>
      </c>
      <c r="C13" s="852" t="s">
        <v>1542</v>
      </c>
      <c r="D13" s="857">
        <v>9199219</v>
      </c>
      <c r="E13" s="857">
        <v>9199219</v>
      </c>
      <c r="F13" s="857">
        <v>2112000</v>
      </c>
      <c r="G13" s="857">
        <v>2112000</v>
      </c>
      <c r="H13" s="857">
        <v>2112000</v>
      </c>
      <c r="I13" s="857">
        <v>2112000</v>
      </c>
      <c r="J13" s="857">
        <v>751219</v>
      </c>
      <c r="K13" s="854"/>
      <c r="L13" s="854"/>
      <c r="M13" s="854"/>
      <c r="N13" s="857">
        <f t="shared" si="0"/>
        <v>9199219</v>
      </c>
    </row>
    <row r="14" spans="1:14" x14ac:dyDescent="0.2">
      <c r="A14" s="858"/>
      <c r="B14" s="858" t="s">
        <v>1537</v>
      </c>
      <c r="C14" s="859"/>
      <c r="D14" s="860"/>
      <c r="E14" s="860"/>
      <c r="F14" s="860">
        <v>245423</v>
      </c>
      <c r="G14" s="860">
        <v>185864</v>
      </c>
      <c r="H14" s="860">
        <v>126306</v>
      </c>
      <c r="I14" s="860">
        <v>66748</v>
      </c>
      <c r="J14" s="860">
        <v>11027</v>
      </c>
      <c r="K14" s="861"/>
      <c r="L14" s="861"/>
      <c r="M14" s="861"/>
      <c r="N14" s="860">
        <f>SUM(F14:M14)</f>
        <v>635368</v>
      </c>
    </row>
    <row r="15" spans="1:14" ht="25.5" customHeight="1" x14ac:dyDescent="0.2">
      <c r="A15" s="855">
        <v>4311113</v>
      </c>
      <c r="B15" s="856" t="s">
        <v>1543</v>
      </c>
      <c r="C15" s="852">
        <v>2019</v>
      </c>
      <c r="D15" s="857">
        <v>7650000</v>
      </c>
      <c r="E15" s="857">
        <v>7650000</v>
      </c>
      <c r="F15" s="857">
        <v>1700000</v>
      </c>
      <c r="G15" s="857">
        <v>1700000</v>
      </c>
      <c r="H15" s="857">
        <v>1700000</v>
      </c>
      <c r="I15" s="857">
        <v>1700000</v>
      </c>
      <c r="J15" s="857">
        <v>850000</v>
      </c>
      <c r="K15" s="854"/>
      <c r="L15" s="854"/>
      <c r="M15" s="854"/>
      <c r="N15" s="857">
        <f t="shared" si="0"/>
        <v>7650000</v>
      </c>
    </row>
    <row r="16" spans="1:14" x14ac:dyDescent="0.2">
      <c r="A16" s="858"/>
      <c r="B16" s="858" t="s">
        <v>1537</v>
      </c>
      <c r="C16" s="859"/>
      <c r="D16" s="860"/>
      <c r="E16" s="860"/>
      <c r="F16" s="860">
        <v>197638</v>
      </c>
      <c r="G16" s="860">
        <v>149698</v>
      </c>
      <c r="H16" s="860">
        <v>101758</v>
      </c>
      <c r="I16" s="860">
        <v>53818</v>
      </c>
      <c r="J16" s="860">
        <v>8898</v>
      </c>
      <c r="K16" s="861"/>
      <c r="L16" s="861"/>
      <c r="M16" s="861"/>
      <c r="N16" s="860">
        <f>SUM(F16:M16)</f>
        <v>511810</v>
      </c>
    </row>
    <row r="17" spans="1:14" ht="14.25" customHeight="1" x14ac:dyDescent="0.2">
      <c r="A17" s="864"/>
      <c r="B17" s="865" t="s">
        <v>1544</v>
      </c>
      <c r="C17" s="866"/>
      <c r="D17" s="867">
        <f>D15+D13+D11+D9+D6</f>
        <v>229623710</v>
      </c>
      <c r="E17" s="867">
        <f>E15+E13+E11+E9+E6</f>
        <v>218511710</v>
      </c>
      <c r="F17" s="867">
        <f>F18+F19</f>
        <v>34747831</v>
      </c>
      <c r="G17" s="867">
        <f t="shared" ref="G17:N17" si="1">G18+G19</f>
        <v>33933303</v>
      </c>
      <c r="H17" s="867">
        <f t="shared" si="1"/>
        <v>33118774</v>
      </c>
      <c r="I17" s="867">
        <f t="shared" si="1"/>
        <v>32304245</v>
      </c>
      <c r="J17" s="867">
        <f t="shared" si="1"/>
        <v>27831681</v>
      </c>
      <c r="K17" s="867">
        <f t="shared" si="1"/>
        <v>24180536</v>
      </c>
      <c r="L17" s="867">
        <f t="shared" si="1"/>
        <v>23553820</v>
      </c>
      <c r="M17" s="867">
        <f t="shared" si="1"/>
        <v>34133099</v>
      </c>
      <c r="N17" s="867">
        <f t="shared" si="1"/>
        <v>243803289</v>
      </c>
    </row>
    <row r="18" spans="1:14" ht="15" customHeight="1" x14ac:dyDescent="0.2">
      <c r="A18" s="864"/>
      <c r="B18" s="865" t="s">
        <v>1545</v>
      </c>
      <c r="C18" s="866"/>
      <c r="D18" s="867"/>
      <c r="E18" s="867"/>
      <c r="F18" s="868">
        <f>F6+F9+F11+F13+F15</f>
        <v>28884000</v>
      </c>
      <c r="G18" s="868">
        <f t="shared" ref="G18:M18" si="2">G6+G9+G11+G13+G15</f>
        <v>28884000</v>
      </c>
      <c r="H18" s="868">
        <f t="shared" si="2"/>
        <v>28884000</v>
      </c>
      <c r="I18" s="868">
        <f t="shared" si="2"/>
        <v>28884000</v>
      </c>
      <c r="J18" s="868">
        <f t="shared" si="2"/>
        <v>25213819</v>
      </c>
      <c r="K18" s="868">
        <f t="shared" si="2"/>
        <v>22224000</v>
      </c>
      <c r="L18" s="868">
        <f t="shared" si="2"/>
        <v>22224000</v>
      </c>
      <c r="M18" s="868">
        <f t="shared" si="2"/>
        <v>33313891</v>
      </c>
      <c r="N18" s="868">
        <f>SUM(F18:M18)</f>
        <v>218511710</v>
      </c>
    </row>
    <row r="19" spans="1:14" ht="14.25" customHeight="1" x14ac:dyDescent="0.2">
      <c r="A19" s="864"/>
      <c r="B19" s="865" t="s">
        <v>1546</v>
      </c>
      <c r="C19" s="866"/>
      <c r="D19" s="867"/>
      <c r="E19" s="867"/>
      <c r="F19" s="868">
        <f>F16+F14+F12+F10+F7</f>
        <v>5863831</v>
      </c>
      <c r="G19" s="868">
        <f t="shared" ref="G19:M19" si="3">G16+G14+G12+G10+G7</f>
        <v>5049303</v>
      </c>
      <c r="H19" s="868">
        <f t="shared" si="3"/>
        <v>4234774</v>
      </c>
      <c r="I19" s="868">
        <f t="shared" si="3"/>
        <v>3420245</v>
      </c>
      <c r="J19" s="868">
        <f t="shared" si="3"/>
        <v>2617862</v>
      </c>
      <c r="K19" s="868">
        <f t="shared" si="3"/>
        <v>1956536</v>
      </c>
      <c r="L19" s="868">
        <f t="shared" si="3"/>
        <v>1329820</v>
      </c>
      <c r="M19" s="868">
        <f t="shared" si="3"/>
        <v>819208</v>
      </c>
      <c r="N19" s="868">
        <f>SUM(F19:M19)</f>
        <v>25291579</v>
      </c>
    </row>
    <row r="20" spans="1:14" x14ac:dyDescent="0.2">
      <c r="A20" s="869"/>
      <c r="B20" s="870"/>
      <c r="C20" s="871"/>
      <c r="D20" s="872"/>
      <c r="E20" s="872"/>
      <c r="F20" s="873"/>
      <c r="G20" s="873"/>
      <c r="H20" s="873"/>
      <c r="I20" s="873"/>
      <c r="J20" s="873"/>
      <c r="K20" s="873"/>
      <c r="L20" s="873"/>
      <c r="M20" s="873"/>
      <c r="N20" s="873"/>
    </row>
    <row r="21" spans="1:14" ht="8.25" customHeight="1" x14ac:dyDescent="0.2">
      <c r="A21" s="869"/>
      <c r="B21" s="870"/>
      <c r="C21" s="871"/>
      <c r="D21" s="872"/>
      <c r="E21" s="872"/>
      <c r="F21" s="873"/>
      <c r="G21" s="873"/>
      <c r="H21" s="873"/>
      <c r="I21" s="873"/>
      <c r="J21" s="873"/>
      <c r="K21" s="873"/>
      <c r="L21" s="873"/>
      <c r="M21" s="873"/>
      <c r="N21" s="873"/>
    </row>
    <row r="22" spans="1:14" ht="15" customHeight="1" x14ac:dyDescent="0.2">
      <c r="A22" s="1226" t="s">
        <v>1547</v>
      </c>
      <c r="B22" s="1227"/>
      <c r="C22" s="1227"/>
      <c r="D22" s="1227"/>
      <c r="E22" s="1227"/>
      <c r="F22" s="1227"/>
      <c r="G22" s="1227"/>
      <c r="H22" s="1227"/>
      <c r="I22" s="1227"/>
      <c r="J22" s="1227"/>
      <c r="K22" s="1227"/>
      <c r="L22" s="1227"/>
      <c r="M22" s="1228"/>
      <c r="N22" s="874" t="s">
        <v>1548</v>
      </c>
    </row>
    <row r="23" spans="1:14" x14ac:dyDescent="0.2">
      <c r="A23" s="1229" t="s">
        <v>1528</v>
      </c>
      <c r="B23" s="1220" t="s">
        <v>215</v>
      </c>
      <c r="C23" s="1229" t="s">
        <v>1549</v>
      </c>
      <c r="D23" s="1220" t="s">
        <v>1530</v>
      </c>
      <c r="E23" s="1231" t="s">
        <v>1550</v>
      </c>
      <c r="F23" s="1233" t="s">
        <v>1532</v>
      </c>
      <c r="G23" s="1233"/>
      <c r="H23" s="1233"/>
      <c r="I23" s="1233"/>
      <c r="J23" s="1233"/>
      <c r="K23" s="1233"/>
      <c r="L23" s="1233"/>
      <c r="M23" s="1234"/>
      <c r="N23" s="1220" t="s">
        <v>28</v>
      </c>
    </row>
    <row r="24" spans="1:14" ht="32.25" customHeight="1" x14ac:dyDescent="0.2">
      <c r="A24" s="1230"/>
      <c r="B24" s="1221"/>
      <c r="C24" s="1230"/>
      <c r="D24" s="1221"/>
      <c r="E24" s="1232"/>
      <c r="F24" s="852">
        <v>2020</v>
      </c>
      <c r="G24" s="852">
        <v>2021</v>
      </c>
      <c r="H24" s="852">
        <v>2022</v>
      </c>
      <c r="I24" s="852">
        <v>2023</v>
      </c>
      <c r="J24" s="852">
        <v>2024</v>
      </c>
      <c r="K24" s="852">
        <v>2025</v>
      </c>
      <c r="L24" s="852">
        <v>2026</v>
      </c>
      <c r="M24" s="875" t="s">
        <v>1551</v>
      </c>
      <c r="N24" s="1221"/>
    </row>
    <row r="25" spans="1:14" ht="24.75" customHeight="1" x14ac:dyDescent="0.2">
      <c r="A25" s="876"/>
      <c r="B25" s="865" t="s">
        <v>1552</v>
      </c>
      <c r="C25" s="877">
        <v>2012</v>
      </c>
      <c r="D25" s="878">
        <v>265463000</v>
      </c>
      <c r="E25" s="879">
        <v>140463000</v>
      </c>
      <c r="F25" s="880">
        <v>20000000</v>
      </c>
      <c r="G25" s="880">
        <v>20000000</v>
      </c>
      <c r="H25" s="880">
        <v>20000000</v>
      </c>
      <c r="I25" s="880">
        <v>20000000</v>
      </c>
      <c r="J25" s="880">
        <v>20000000</v>
      </c>
      <c r="K25" s="880">
        <v>20000000</v>
      </c>
      <c r="L25" s="880">
        <v>20463000</v>
      </c>
      <c r="M25" s="880"/>
      <c r="N25" s="880">
        <f>SUM(F25:M25)</f>
        <v>140463000</v>
      </c>
    </row>
    <row r="26" spans="1:14" ht="48" customHeight="1" x14ac:dyDescent="0.2">
      <c r="A26" s="876"/>
      <c r="B26" s="865" t="s">
        <v>1553</v>
      </c>
      <c r="C26" s="881">
        <v>2015</v>
      </c>
      <c r="D26" s="878">
        <v>171825000</v>
      </c>
      <c r="E26" s="879">
        <v>95458328</v>
      </c>
      <c r="F26" s="882">
        <v>19091668</v>
      </c>
      <c r="G26" s="882">
        <v>19091668</v>
      </c>
      <c r="H26" s="882">
        <v>19091668</v>
      </c>
      <c r="I26" s="882">
        <v>19091668</v>
      </c>
      <c r="J26" s="882">
        <v>19091656</v>
      </c>
      <c r="K26" s="882"/>
      <c r="L26" s="882"/>
      <c r="M26" s="882"/>
      <c r="N26" s="882">
        <f>SUM(F26:M26)</f>
        <v>95458328</v>
      </c>
    </row>
  </sheetData>
  <mergeCells count="19">
    <mergeCell ref="N23:N24"/>
    <mergeCell ref="A5:M5"/>
    <mergeCell ref="A8:M8"/>
    <mergeCell ref="C9:C10"/>
    <mergeCell ref="A22:M22"/>
    <mergeCell ref="A23:A24"/>
    <mergeCell ref="B23:B24"/>
    <mergeCell ref="C23:C24"/>
    <mergeCell ref="D23:D24"/>
    <mergeCell ref="E23:E24"/>
    <mergeCell ref="F23:M23"/>
    <mergeCell ref="A1:N1"/>
    <mergeCell ref="A3:A4"/>
    <mergeCell ref="B3:B4"/>
    <mergeCell ref="C3:C4"/>
    <mergeCell ref="D3:D4"/>
    <mergeCell ref="E3:E4"/>
    <mergeCell ref="F3:M3"/>
    <mergeCell ref="N3:N4"/>
  </mergeCells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BreakPreview" topLeftCell="A10" workbookViewId="0">
      <selection activeCell="D24" sqref="D24"/>
    </sheetView>
  </sheetViews>
  <sheetFormatPr defaultColWidth="36.7109375" defaultRowHeight="21.75" customHeight="1" x14ac:dyDescent="0.2"/>
  <cols>
    <col min="1" max="1" width="52.5703125" style="138" customWidth="1"/>
    <col min="2" max="2" width="17.28515625" style="138" customWidth="1"/>
    <col min="3" max="3" width="14.7109375" style="139" customWidth="1"/>
    <col min="4" max="16384" width="36.7109375" style="138"/>
  </cols>
  <sheetData>
    <row r="1" spans="1:3" ht="28.15" customHeight="1" x14ac:dyDescent="0.2">
      <c r="A1" s="78" t="s">
        <v>257</v>
      </c>
      <c r="C1" s="139" t="s">
        <v>36</v>
      </c>
    </row>
    <row r="2" spans="1:3" ht="25.15" customHeight="1" x14ac:dyDescent="0.2">
      <c r="A2" s="140"/>
    </row>
    <row r="3" spans="1:3" ht="43.15" customHeight="1" x14ac:dyDescent="0.2">
      <c r="A3" s="141" t="s">
        <v>1354</v>
      </c>
    </row>
    <row r="4" spans="1:3" s="78" customFormat="1" ht="39" customHeight="1" x14ac:dyDescent="0.2">
      <c r="A4" s="142" t="s">
        <v>215</v>
      </c>
      <c r="B4" s="142" t="s">
        <v>216</v>
      </c>
      <c r="C4" s="142" t="s">
        <v>217</v>
      </c>
    </row>
    <row r="5" spans="1:3" ht="58.9" customHeight="1" x14ac:dyDescent="0.2">
      <c r="A5" s="143" t="s">
        <v>1331</v>
      </c>
      <c r="B5" s="126" t="s">
        <v>1340</v>
      </c>
      <c r="C5" s="144">
        <v>44743</v>
      </c>
    </row>
    <row r="6" spans="1:3" ht="46.9" customHeight="1" x14ac:dyDescent="0.2">
      <c r="A6" s="35" t="s">
        <v>1332</v>
      </c>
      <c r="B6" s="145" t="s">
        <v>1327</v>
      </c>
      <c r="C6" s="146">
        <v>44774</v>
      </c>
    </row>
    <row r="7" spans="1:3" ht="58.15" customHeight="1" x14ac:dyDescent="0.2">
      <c r="A7" s="35" t="s">
        <v>1328</v>
      </c>
      <c r="B7" s="145" t="s">
        <v>1337</v>
      </c>
      <c r="C7" s="146">
        <v>44805</v>
      </c>
    </row>
    <row r="8" spans="1:3" ht="54" customHeight="1" x14ac:dyDescent="0.2">
      <c r="A8" s="35" t="s">
        <v>1333</v>
      </c>
      <c r="B8" s="126" t="s">
        <v>1338</v>
      </c>
      <c r="C8" s="146">
        <v>44958</v>
      </c>
    </row>
    <row r="9" spans="1:3" ht="40.15" customHeight="1" x14ac:dyDescent="0.2">
      <c r="A9" s="35" t="s">
        <v>1334</v>
      </c>
      <c r="B9" s="145" t="s">
        <v>1356</v>
      </c>
      <c r="C9" s="146">
        <v>45046</v>
      </c>
    </row>
    <row r="10" spans="1:3" ht="52.9" customHeight="1" x14ac:dyDescent="0.2">
      <c r="A10" s="35" t="s">
        <v>1335</v>
      </c>
      <c r="B10" s="145" t="s">
        <v>1357</v>
      </c>
      <c r="C10" s="146">
        <v>45108</v>
      </c>
    </row>
    <row r="11" spans="1:3" ht="31.15" customHeight="1" x14ac:dyDescent="0.2">
      <c r="A11" s="35" t="s">
        <v>1329</v>
      </c>
      <c r="B11" s="145" t="s">
        <v>1358</v>
      </c>
      <c r="C11" s="146">
        <v>45108</v>
      </c>
    </row>
    <row r="12" spans="1:3" ht="37.9" customHeight="1" x14ac:dyDescent="0.2">
      <c r="A12" s="35" t="s">
        <v>1330</v>
      </c>
      <c r="B12" s="145" t="s">
        <v>1355</v>
      </c>
      <c r="C12" s="146">
        <v>45200</v>
      </c>
    </row>
    <row r="13" spans="1:3" ht="43.9" customHeight="1" x14ac:dyDescent="0.2">
      <c r="A13" s="35" t="s">
        <v>1336</v>
      </c>
      <c r="B13" s="145" t="s">
        <v>1339</v>
      </c>
      <c r="C13" s="146">
        <v>45200</v>
      </c>
    </row>
    <row r="14" spans="1:3" ht="48" customHeight="1" x14ac:dyDescent="0.2">
      <c r="A14" s="35" t="s">
        <v>1439</v>
      </c>
      <c r="B14" s="145" t="s">
        <v>1440</v>
      </c>
      <c r="C14" s="146">
        <v>45225</v>
      </c>
    </row>
    <row r="15" spans="1:3" ht="21.75" customHeight="1" x14ac:dyDescent="0.2">
      <c r="A15" s="35" t="s">
        <v>1780</v>
      </c>
      <c r="B15" s="126"/>
      <c r="C15" s="144">
        <v>45271</v>
      </c>
    </row>
    <row r="16" spans="1:3" ht="21.75" customHeight="1" x14ac:dyDescent="0.2">
      <c r="A16" s="148"/>
      <c r="B16" s="126"/>
      <c r="C16" s="126"/>
    </row>
    <row r="17" spans="1:3" ht="21.75" customHeight="1" x14ac:dyDescent="0.2">
      <c r="A17" s="147"/>
      <c r="B17" s="147"/>
      <c r="C17" s="145"/>
    </row>
    <row r="18" spans="1:3" ht="21.75" customHeight="1" x14ac:dyDescent="0.2">
      <c r="A18" s="147"/>
      <c r="B18" s="147"/>
      <c r="C18" s="145"/>
    </row>
    <row r="19" spans="1:3" ht="21.75" customHeight="1" x14ac:dyDescent="0.2">
      <c r="A19" s="147"/>
      <c r="B19" s="147"/>
      <c r="C19" s="145"/>
    </row>
    <row r="20" spans="1:3" ht="21.75" customHeight="1" x14ac:dyDescent="0.2">
      <c r="A20" s="147"/>
      <c r="B20" s="147"/>
      <c r="C20" s="145"/>
    </row>
    <row r="21" spans="1:3" ht="21.75" customHeight="1" x14ac:dyDescent="0.2">
      <c r="A21" s="147"/>
      <c r="B21" s="147"/>
      <c r="C21" s="145"/>
    </row>
    <row r="22" spans="1:3" ht="21.75" customHeight="1" x14ac:dyDescent="0.2">
      <c r="A22" s="147"/>
      <c r="B22" s="147"/>
      <c r="C22" s="145"/>
    </row>
    <row r="23" spans="1:3" ht="21.75" customHeight="1" x14ac:dyDescent="0.2">
      <c r="A23" s="147"/>
      <c r="B23" s="147"/>
      <c r="C23" s="145"/>
    </row>
    <row r="24" spans="1:3" ht="21.75" customHeight="1" x14ac:dyDescent="0.2">
      <c r="A24" s="147"/>
      <c r="B24" s="147"/>
      <c r="C24" s="145"/>
    </row>
    <row r="25" spans="1:3" ht="21.75" customHeight="1" x14ac:dyDescent="0.2">
      <c r="A25" s="147"/>
      <c r="B25" s="147"/>
      <c r="C25" s="145"/>
    </row>
    <row r="26" spans="1:3" ht="21.75" customHeight="1" x14ac:dyDescent="0.2">
      <c r="A26" s="147"/>
      <c r="B26" s="147"/>
      <c r="C26" s="145"/>
    </row>
    <row r="27" spans="1:3" ht="21.75" customHeight="1" x14ac:dyDescent="0.2">
      <c r="A27" s="147"/>
      <c r="B27" s="147"/>
      <c r="C27" s="145"/>
    </row>
    <row r="28" spans="1:3" ht="21.75" customHeight="1" x14ac:dyDescent="0.2">
      <c r="A28" s="147"/>
      <c r="B28" s="147"/>
      <c r="C28" s="145"/>
    </row>
    <row r="29" spans="1:3" ht="21.75" customHeight="1" x14ac:dyDescent="0.2">
      <c r="A29" s="147"/>
      <c r="B29" s="147"/>
      <c r="C29" s="145"/>
    </row>
    <row r="30" spans="1:3" ht="21.75" customHeight="1" x14ac:dyDescent="0.2">
      <c r="A30" s="147"/>
      <c r="B30" s="147"/>
      <c r="C30" s="145"/>
    </row>
    <row r="31" spans="1:3" ht="21.75" customHeight="1" x14ac:dyDescent="0.2">
      <c r="A31" s="147"/>
      <c r="B31" s="147"/>
      <c r="C31" s="145"/>
    </row>
    <row r="32" spans="1:3" ht="21.75" customHeight="1" x14ac:dyDescent="0.2">
      <c r="A32" s="147"/>
      <c r="B32" s="147"/>
      <c r="C32" s="145"/>
    </row>
    <row r="33" spans="1:3" ht="21.75" customHeight="1" x14ac:dyDescent="0.2">
      <c r="A33" s="147"/>
      <c r="B33" s="147"/>
      <c r="C33" s="145"/>
    </row>
    <row r="34" spans="1:3" ht="21.75" customHeight="1" x14ac:dyDescent="0.2">
      <c r="A34" s="147"/>
      <c r="B34" s="147"/>
      <c r="C34" s="145"/>
    </row>
  </sheetData>
  <phoneticPr fontId="2" type="noConversion"/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>
    <oddFooter>&amp;L&amp;"Arial,Dőlt"&amp;8&amp;Z&amp;F&amp;R&amp;9&amp;A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O20" sqref="O20"/>
    </sheetView>
  </sheetViews>
  <sheetFormatPr defaultColWidth="9.140625" defaultRowHeight="12.75" x14ac:dyDescent="0.2"/>
  <cols>
    <col min="1" max="1" width="7.28515625" style="802" customWidth="1"/>
    <col min="2" max="2" width="26.140625" style="802" customWidth="1"/>
    <col min="3" max="3" width="7.7109375" style="802" customWidth="1"/>
    <col min="4" max="4" width="10.5703125" style="802" customWidth="1"/>
    <col min="5" max="5" width="9.85546875" style="802" customWidth="1"/>
    <col min="6" max="8" width="9.7109375" style="916" bestFit="1" customWidth="1"/>
    <col min="9" max="9" width="9.28515625" style="916" customWidth="1"/>
    <col min="10" max="10" width="12" style="916" customWidth="1"/>
    <col min="11" max="11" width="17" style="802" customWidth="1"/>
    <col min="12" max="16384" width="9.140625" style="802"/>
  </cols>
  <sheetData>
    <row r="1" spans="1:11" ht="14.25" x14ac:dyDescent="0.2">
      <c r="A1" s="1251" t="s">
        <v>1775</v>
      </c>
      <c r="B1" s="1251"/>
      <c r="C1" s="1251"/>
      <c r="D1" s="1251"/>
      <c r="E1" s="1251"/>
      <c r="F1" s="1252"/>
      <c r="G1" s="1252"/>
      <c r="H1" s="1252"/>
      <c r="I1" s="1252"/>
      <c r="J1" s="1252"/>
      <c r="K1" s="1252"/>
    </row>
    <row r="2" spans="1:11" ht="9" customHeight="1" x14ac:dyDescent="0.2">
      <c r="A2" s="883"/>
      <c r="B2" s="883"/>
      <c r="C2" s="883"/>
      <c r="D2" s="883"/>
      <c r="E2" s="883"/>
      <c r="F2" s="883"/>
      <c r="G2" s="883"/>
      <c r="H2" s="883"/>
      <c r="I2" s="883"/>
      <c r="J2" s="883"/>
      <c r="K2" s="884"/>
    </row>
    <row r="3" spans="1:11" ht="12.75" customHeight="1" x14ac:dyDescent="0.2">
      <c r="A3" s="1253" t="s">
        <v>1528</v>
      </c>
      <c r="B3" s="1254" t="s">
        <v>215</v>
      </c>
      <c r="C3" s="1253" t="s">
        <v>1529</v>
      </c>
      <c r="D3" s="1254" t="s">
        <v>1530</v>
      </c>
      <c r="E3" s="1255">
        <v>45291</v>
      </c>
      <c r="F3" s="1257"/>
      <c r="G3" s="1257"/>
      <c r="H3" s="1257"/>
      <c r="I3" s="1257"/>
      <c r="J3" s="1258"/>
      <c r="K3" s="1240" t="s">
        <v>28</v>
      </c>
    </row>
    <row r="4" spans="1:11" ht="22.5" customHeight="1" x14ac:dyDescent="0.2">
      <c r="A4" s="1253"/>
      <c r="B4" s="1254"/>
      <c r="C4" s="1253"/>
      <c r="D4" s="1254"/>
      <c r="E4" s="1256"/>
      <c r="F4" s="885">
        <v>2024</v>
      </c>
      <c r="G4" s="885">
        <v>2025</v>
      </c>
      <c r="H4" s="885">
        <v>2026</v>
      </c>
      <c r="I4" s="885">
        <v>2027</v>
      </c>
      <c r="J4" s="886" t="s">
        <v>1533</v>
      </c>
      <c r="K4" s="1259"/>
    </row>
    <row r="5" spans="1:11" ht="14.45" customHeight="1" x14ac:dyDescent="0.2">
      <c r="A5" s="1237" t="s">
        <v>1534</v>
      </c>
      <c r="B5" s="1238"/>
      <c r="C5" s="1238"/>
      <c r="D5" s="1238"/>
      <c r="E5" s="1238"/>
      <c r="F5" s="1238"/>
      <c r="G5" s="1238"/>
      <c r="H5" s="1238"/>
      <c r="I5" s="1238"/>
      <c r="J5" s="1239"/>
      <c r="K5" s="887" t="s">
        <v>298</v>
      </c>
    </row>
    <row r="6" spans="1:11" ht="20.25" customHeight="1" x14ac:dyDescent="0.2">
      <c r="A6" s="888">
        <v>4311105</v>
      </c>
      <c r="B6" s="889" t="s">
        <v>1535</v>
      </c>
      <c r="C6" s="885" t="s">
        <v>1536</v>
      </c>
      <c r="D6" s="890">
        <v>199993891</v>
      </c>
      <c r="E6" s="890">
        <v>99985891</v>
      </c>
      <c r="F6" s="890">
        <v>22224000</v>
      </c>
      <c r="G6" s="890">
        <v>22224000</v>
      </c>
      <c r="H6" s="890">
        <v>22224000</v>
      </c>
      <c r="I6" s="890">
        <v>22224000</v>
      </c>
      <c r="J6" s="890">
        <v>11089891</v>
      </c>
      <c r="K6" s="890">
        <f>SUM(F6:J6)</f>
        <v>99985891</v>
      </c>
    </row>
    <row r="7" spans="1:11" x14ac:dyDescent="0.2">
      <c r="A7" s="891"/>
      <c r="B7" s="891" t="s">
        <v>1537</v>
      </c>
      <c r="C7" s="892"/>
      <c r="D7" s="893"/>
      <c r="E7" s="893"/>
      <c r="F7" s="893">
        <v>2583253</v>
      </c>
      <c r="G7" s="893">
        <v>1956536</v>
      </c>
      <c r="H7" s="893">
        <v>1329820</v>
      </c>
      <c r="I7" s="893">
        <v>702931</v>
      </c>
      <c r="J7" s="893">
        <v>45999</v>
      </c>
      <c r="K7" s="893">
        <f>SUM(F7:J7)</f>
        <v>6618539</v>
      </c>
    </row>
    <row r="8" spans="1:11" ht="14.45" customHeight="1" x14ac:dyDescent="0.2">
      <c r="A8" s="1237" t="s">
        <v>1538</v>
      </c>
      <c r="B8" s="1238"/>
      <c r="C8" s="1238"/>
      <c r="D8" s="1238"/>
      <c r="E8" s="1238"/>
      <c r="F8" s="1238"/>
      <c r="G8" s="1238"/>
      <c r="H8" s="1238"/>
      <c r="I8" s="1238"/>
      <c r="J8" s="1239"/>
      <c r="K8" s="887" t="s">
        <v>298</v>
      </c>
    </row>
    <row r="9" spans="1:11" ht="24.75" customHeight="1" x14ac:dyDescent="0.2">
      <c r="A9" s="888">
        <v>4311110</v>
      </c>
      <c r="B9" s="889" t="s">
        <v>1539</v>
      </c>
      <c r="C9" s="1240">
        <v>2020</v>
      </c>
      <c r="D9" s="890">
        <v>5280600</v>
      </c>
      <c r="E9" s="890">
        <v>560000</v>
      </c>
      <c r="F9" s="890">
        <v>560600</v>
      </c>
      <c r="G9" s="887"/>
      <c r="H9" s="887"/>
      <c r="I9" s="887"/>
      <c r="J9" s="887"/>
      <c r="K9" s="890">
        <f t="shared" ref="K9:K20" si="0">SUM(F9:J9)</f>
        <v>560600</v>
      </c>
    </row>
    <row r="10" spans="1:11" x14ac:dyDescent="0.2">
      <c r="A10" s="891"/>
      <c r="B10" s="891" t="s">
        <v>1537</v>
      </c>
      <c r="C10" s="1241"/>
      <c r="D10" s="893" t="s">
        <v>214</v>
      </c>
      <c r="E10" s="893"/>
      <c r="F10" s="893">
        <v>6037</v>
      </c>
      <c r="G10" s="894"/>
      <c r="H10" s="894"/>
      <c r="I10" s="894"/>
      <c r="J10" s="894"/>
      <c r="K10" s="890">
        <f t="shared" si="0"/>
        <v>6037</v>
      </c>
    </row>
    <row r="11" spans="1:11" ht="14.25" customHeight="1" x14ac:dyDescent="0.2">
      <c r="A11" s="888">
        <v>4311111</v>
      </c>
      <c r="B11" s="889" t="s">
        <v>1540</v>
      </c>
      <c r="C11" s="895">
        <v>2019</v>
      </c>
      <c r="D11" s="890">
        <v>7500000</v>
      </c>
      <c r="E11" s="890">
        <v>828000</v>
      </c>
      <c r="F11" s="890">
        <v>828000</v>
      </c>
      <c r="G11" s="887"/>
      <c r="H11" s="887"/>
      <c r="I11" s="887"/>
      <c r="J11" s="887"/>
      <c r="K11" s="890">
        <f t="shared" si="0"/>
        <v>828000</v>
      </c>
    </row>
    <row r="12" spans="1:11" x14ac:dyDescent="0.2">
      <c r="A12" s="891"/>
      <c r="B12" s="891" t="s">
        <v>1537</v>
      </c>
      <c r="C12" s="896"/>
      <c r="D12" s="893"/>
      <c r="E12" s="893"/>
      <c r="F12" s="893">
        <v>8647</v>
      </c>
      <c r="G12" s="894"/>
      <c r="H12" s="894"/>
      <c r="I12" s="894"/>
      <c r="J12" s="894"/>
      <c r="K12" s="890">
        <f t="shared" si="0"/>
        <v>8647</v>
      </c>
    </row>
    <row r="13" spans="1:11" ht="21" customHeight="1" x14ac:dyDescent="0.2">
      <c r="A13" s="888">
        <v>4311112</v>
      </c>
      <c r="B13" s="889" t="s">
        <v>1541</v>
      </c>
      <c r="C13" s="885" t="s">
        <v>1542</v>
      </c>
      <c r="D13" s="890">
        <v>9199219</v>
      </c>
      <c r="E13" s="890">
        <v>751219</v>
      </c>
      <c r="F13" s="890">
        <v>751219</v>
      </c>
      <c r="G13" s="887"/>
      <c r="H13" s="887"/>
      <c r="I13" s="887"/>
      <c r="J13" s="887"/>
      <c r="K13" s="890">
        <f t="shared" si="0"/>
        <v>751219</v>
      </c>
    </row>
    <row r="14" spans="1:11" x14ac:dyDescent="0.2">
      <c r="A14" s="891"/>
      <c r="B14" s="891" t="s">
        <v>1537</v>
      </c>
      <c r="C14" s="892"/>
      <c r="D14" s="893"/>
      <c r="E14" s="893"/>
      <c r="F14" s="893">
        <v>11027</v>
      </c>
      <c r="G14" s="894"/>
      <c r="H14" s="894"/>
      <c r="I14" s="894"/>
      <c r="J14" s="894"/>
      <c r="K14" s="890">
        <f t="shared" si="0"/>
        <v>11027</v>
      </c>
    </row>
    <row r="15" spans="1:11" ht="25.5" customHeight="1" x14ac:dyDescent="0.2">
      <c r="A15" s="888">
        <v>4311113</v>
      </c>
      <c r="B15" s="889" t="s">
        <v>1543</v>
      </c>
      <c r="C15" s="885">
        <v>2019</v>
      </c>
      <c r="D15" s="890">
        <v>7650000</v>
      </c>
      <c r="E15" s="890">
        <v>850000</v>
      </c>
      <c r="F15" s="890">
        <v>850000</v>
      </c>
      <c r="G15" s="887"/>
      <c r="H15" s="887"/>
      <c r="I15" s="887"/>
      <c r="J15" s="887"/>
      <c r="K15" s="890">
        <f t="shared" si="0"/>
        <v>850000</v>
      </c>
    </row>
    <row r="16" spans="1:11" x14ac:dyDescent="0.2">
      <c r="A16" s="891"/>
      <c r="B16" s="891" t="s">
        <v>1537</v>
      </c>
      <c r="C16" s="892"/>
      <c r="D16" s="893"/>
      <c r="E16" s="893"/>
      <c r="F16" s="893">
        <v>8898</v>
      </c>
      <c r="G16" s="894"/>
      <c r="H16" s="894"/>
      <c r="I16" s="894"/>
      <c r="J16" s="894"/>
      <c r="K16" s="890">
        <f t="shared" si="0"/>
        <v>8898</v>
      </c>
    </row>
    <row r="17" spans="1:11" ht="22.5" x14ac:dyDescent="0.2">
      <c r="A17" s="891"/>
      <c r="B17" s="891" t="s">
        <v>1554</v>
      </c>
      <c r="C17" s="892">
        <v>2020</v>
      </c>
      <c r="D17" s="893">
        <v>37729569</v>
      </c>
      <c r="E17" s="893">
        <v>18679569</v>
      </c>
      <c r="F17" s="893">
        <v>7620000</v>
      </c>
      <c r="G17" s="893">
        <v>7620000</v>
      </c>
      <c r="H17" s="893">
        <v>3439569</v>
      </c>
      <c r="I17" s="894"/>
      <c r="J17" s="894"/>
      <c r="K17" s="890">
        <f t="shared" si="0"/>
        <v>18679569</v>
      </c>
    </row>
    <row r="18" spans="1:11" x14ac:dyDescent="0.2">
      <c r="A18" s="891"/>
      <c r="B18" s="891" t="s">
        <v>1537</v>
      </c>
      <c r="C18" s="892"/>
      <c r="D18" s="893"/>
      <c r="E18" s="893"/>
      <c r="F18" s="893">
        <v>509693</v>
      </c>
      <c r="G18" s="893">
        <v>294809</v>
      </c>
      <c r="H18" s="893">
        <v>79961</v>
      </c>
      <c r="I18" s="894"/>
      <c r="J18" s="894"/>
      <c r="K18" s="890">
        <f t="shared" si="0"/>
        <v>884463</v>
      </c>
    </row>
    <row r="19" spans="1:11" ht="24.75" customHeight="1" x14ac:dyDescent="0.2">
      <c r="A19" s="891"/>
      <c r="B19" s="891" t="s">
        <v>1555</v>
      </c>
      <c r="C19" s="892" t="s">
        <v>1556</v>
      </c>
      <c r="D19" s="893">
        <v>206000000</v>
      </c>
      <c r="E19" s="893">
        <v>206000000</v>
      </c>
      <c r="F19" s="893">
        <v>25750000</v>
      </c>
      <c r="G19" s="893">
        <v>25750000</v>
      </c>
      <c r="H19" s="893">
        <v>25750000</v>
      </c>
      <c r="I19" s="893">
        <v>25750000</v>
      </c>
      <c r="J19" s="893">
        <v>103000000</v>
      </c>
      <c r="K19" s="893">
        <f t="shared" si="0"/>
        <v>206000000</v>
      </c>
    </row>
    <row r="20" spans="1:11" x14ac:dyDescent="0.2">
      <c r="A20" s="891"/>
      <c r="B20" s="891" t="s">
        <v>1537</v>
      </c>
      <c r="C20" s="892"/>
      <c r="D20" s="893"/>
      <c r="E20" s="893"/>
      <c r="F20" s="893">
        <v>20609612</v>
      </c>
      <c r="G20" s="893">
        <v>17905862</v>
      </c>
      <c r="H20" s="893">
        <v>15202112</v>
      </c>
      <c r="I20" s="893">
        <v>12498362</v>
      </c>
      <c r="J20" s="893">
        <v>22785575</v>
      </c>
      <c r="K20" s="893">
        <f t="shared" si="0"/>
        <v>89001523</v>
      </c>
    </row>
    <row r="21" spans="1:11" ht="14.25" customHeight="1" x14ac:dyDescent="0.2">
      <c r="A21" s="897"/>
      <c r="B21" s="898" t="s">
        <v>1544</v>
      </c>
      <c r="C21" s="899"/>
      <c r="D21" s="900">
        <f>D6+D9+D11+D13+D15+D17+D19</f>
        <v>473353279</v>
      </c>
      <c r="E21" s="900">
        <f>E6+E9+E11+E13+E15+E17+E19</f>
        <v>327654679</v>
      </c>
      <c r="F21" s="901">
        <f t="shared" ref="F21:K21" si="1">F22+F23</f>
        <v>82320986</v>
      </c>
      <c r="G21" s="901">
        <f t="shared" si="1"/>
        <v>75751207</v>
      </c>
      <c r="H21" s="901">
        <f t="shared" si="1"/>
        <v>68025462</v>
      </c>
      <c r="I21" s="901">
        <f t="shared" si="1"/>
        <v>61175293</v>
      </c>
      <c r="J21" s="901">
        <f t="shared" si="1"/>
        <v>136921465</v>
      </c>
      <c r="K21" s="901">
        <f t="shared" si="1"/>
        <v>424194413</v>
      </c>
    </row>
    <row r="22" spans="1:11" ht="15" customHeight="1" x14ac:dyDescent="0.2">
      <c r="A22" s="897"/>
      <c r="B22" s="898" t="s">
        <v>1545</v>
      </c>
      <c r="C22" s="899"/>
      <c r="D22" s="900"/>
      <c r="E22" s="900"/>
      <c r="F22" s="902">
        <f t="shared" ref="F22:K23" si="2">F6+F9+F11+F13+F15+F17+F19</f>
        <v>58583819</v>
      </c>
      <c r="G22" s="902">
        <f t="shared" si="2"/>
        <v>55594000</v>
      </c>
      <c r="H22" s="902">
        <f t="shared" si="2"/>
        <v>51413569</v>
      </c>
      <c r="I22" s="902">
        <f t="shared" si="2"/>
        <v>47974000</v>
      </c>
      <c r="J22" s="902">
        <f t="shared" si="2"/>
        <v>114089891</v>
      </c>
      <c r="K22" s="903">
        <f t="shared" si="2"/>
        <v>327655279</v>
      </c>
    </row>
    <row r="23" spans="1:11" ht="14.25" customHeight="1" x14ac:dyDescent="0.2">
      <c r="A23" s="897"/>
      <c r="B23" s="898" t="s">
        <v>1546</v>
      </c>
      <c r="C23" s="899"/>
      <c r="D23" s="900"/>
      <c r="E23" s="900"/>
      <c r="F23" s="902">
        <f t="shared" si="2"/>
        <v>23737167</v>
      </c>
      <c r="G23" s="902">
        <f t="shared" si="2"/>
        <v>20157207</v>
      </c>
      <c r="H23" s="902">
        <f t="shared" si="2"/>
        <v>16611893</v>
      </c>
      <c r="I23" s="902">
        <f t="shared" si="2"/>
        <v>13201293</v>
      </c>
      <c r="J23" s="902">
        <f t="shared" si="2"/>
        <v>22831574</v>
      </c>
      <c r="K23" s="903">
        <f t="shared" si="2"/>
        <v>96539134</v>
      </c>
    </row>
    <row r="24" spans="1:11" ht="18" customHeight="1" x14ac:dyDescent="0.2">
      <c r="A24" s="904"/>
      <c r="B24" s="905"/>
      <c r="C24" s="906"/>
      <c r="D24" s="907"/>
      <c r="E24" s="907"/>
      <c r="F24" s="908"/>
      <c r="G24" s="908"/>
      <c r="H24" s="908"/>
      <c r="I24" s="908"/>
      <c r="J24" s="908"/>
      <c r="K24" s="909"/>
    </row>
    <row r="25" spans="1:11" ht="17.45" customHeight="1" x14ac:dyDescent="0.2">
      <c r="A25" s="1242" t="s">
        <v>1557</v>
      </c>
      <c r="B25" s="1243"/>
      <c r="C25" s="1243"/>
      <c r="D25" s="1243"/>
      <c r="E25" s="1243"/>
      <c r="F25" s="1243"/>
      <c r="G25" s="1243"/>
      <c r="H25" s="1243"/>
      <c r="I25" s="1243"/>
      <c r="J25" s="1244"/>
      <c r="K25" s="910" t="s">
        <v>1548</v>
      </c>
    </row>
    <row r="26" spans="1:11" x14ac:dyDescent="0.2">
      <c r="A26" s="1245" t="s">
        <v>1528</v>
      </c>
      <c r="B26" s="1235" t="s">
        <v>215</v>
      </c>
      <c r="C26" s="1245" t="s">
        <v>1549</v>
      </c>
      <c r="D26" s="1235" t="s">
        <v>1530</v>
      </c>
      <c r="E26" s="1247" t="s">
        <v>1558</v>
      </c>
      <c r="F26" s="1249"/>
      <c r="G26" s="1249"/>
      <c r="H26" s="1249"/>
      <c r="I26" s="1249"/>
      <c r="J26" s="1250"/>
      <c r="K26" s="1235" t="s">
        <v>28</v>
      </c>
    </row>
    <row r="27" spans="1:11" ht="24.75" customHeight="1" x14ac:dyDescent="0.2">
      <c r="A27" s="1246"/>
      <c r="B27" s="1236"/>
      <c r="C27" s="1246"/>
      <c r="D27" s="1236"/>
      <c r="E27" s="1248"/>
      <c r="F27" s="885">
        <v>2024</v>
      </c>
      <c r="G27" s="885">
        <v>2025</v>
      </c>
      <c r="H27" s="885">
        <v>2026</v>
      </c>
      <c r="I27" s="885"/>
      <c r="J27" s="886" t="s">
        <v>1551</v>
      </c>
      <c r="K27" s="1236"/>
    </row>
    <row r="28" spans="1:11" ht="24.75" customHeight="1" x14ac:dyDescent="0.2">
      <c r="A28" s="911"/>
      <c r="B28" s="898" t="s">
        <v>1559</v>
      </c>
      <c r="C28" s="912">
        <v>2012</v>
      </c>
      <c r="D28" s="913">
        <v>265463000</v>
      </c>
      <c r="E28" s="914">
        <v>95463000</v>
      </c>
      <c r="F28" s="890">
        <v>20000000</v>
      </c>
      <c r="G28" s="890">
        <v>20000000</v>
      </c>
      <c r="H28" s="890">
        <v>20000000</v>
      </c>
      <c r="I28" s="890">
        <v>20000000</v>
      </c>
      <c r="J28" s="890">
        <v>15463000</v>
      </c>
      <c r="K28" s="915">
        <f>SUM(F28:J28)</f>
        <v>95463000</v>
      </c>
    </row>
  </sheetData>
  <mergeCells count="19">
    <mergeCell ref="A1:K1"/>
    <mergeCell ref="A3:A4"/>
    <mergeCell ref="B3:B4"/>
    <mergeCell ref="C3:C4"/>
    <mergeCell ref="D3:D4"/>
    <mergeCell ref="E3:E4"/>
    <mergeCell ref="F3:J3"/>
    <mergeCell ref="K3:K4"/>
    <mergeCell ref="K26:K27"/>
    <mergeCell ref="A5:J5"/>
    <mergeCell ref="A8:J8"/>
    <mergeCell ref="C9:C10"/>
    <mergeCell ref="A25:J25"/>
    <mergeCell ref="A26:A27"/>
    <mergeCell ref="B26:B27"/>
    <mergeCell ref="C26:C27"/>
    <mergeCell ref="D26:D27"/>
    <mergeCell ref="E26:E27"/>
    <mergeCell ref="F26:J26"/>
  </mergeCells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35"/>
  <sheetViews>
    <sheetView view="pageLayout" topLeftCell="A1213" zoomScaleSheetLayoutView="100" workbookViewId="0">
      <selection activeCell="A1232" sqref="A1232"/>
    </sheetView>
  </sheetViews>
  <sheetFormatPr defaultColWidth="9.140625" defaultRowHeight="15" x14ac:dyDescent="0.25"/>
  <cols>
    <col min="1" max="1" width="63.42578125" style="462" customWidth="1"/>
    <col min="2" max="2" width="21.28515625" style="463" customWidth="1"/>
    <col min="3" max="3" width="10.140625" style="416" bestFit="1" customWidth="1"/>
    <col min="4" max="4" width="10" style="416" bestFit="1" customWidth="1"/>
    <col min="5" max="16384" width="9.140625" style="416"/>
  </cols>
  <sheetData>
    <row r="1" spans="1:2" ht="15.75" x14ac:dyDescent="0.25">
      <c r="A1" s="1260" t="s">
        <v>1158</v>
      </c>
      <c r="B1" s="1261"/>
    </row>
    <row r="2" spans="1:2" x14ac:dyDescent="0.25">
      <c r="A2" s="414" t="s">
        <v>102</v>
      </c>
      <c r="B2" s="415" t="s">
        <v>305</v>
      </c>
    </row>
    <row r="3" spans="1:2" x14ac:dyDescent="0.25">
      <c r="A3" s="417" t="s">
        <v>488</v>
      </c>
      <c r="B3" s="415"/>
    </row>
    <row r="4" spans="1:2" x14ac:dyDescent="0.25">
      <c r="A4" s="539" t="s">
        <v>489</v>
      </c>
      <c r="B4" s="418">
        <v>15005</v>
      </c>
    </row>
    <row r="5" spans="1:2" x14ac:dyDescent="0.25">
      <c r="A5" s="539" t="s">
        <v>490</v>
      </c>
      <c r="B5" s="418">
        <v>11427</v>
      </c>
    </row>
    <row r="6" spans="1:2" x14ac:dyDescent="0.25">
      <c r="A6" s="539" t="s">
        <v>491</v>
      </c>
      <c r="B6" s="418">
        <v>32980</v>
      </c>
    </row>
    <row r="7" spans="1:2" x14ac:dyDescent="0.25">
      <c r="A7" s="539" t="s">
        <v>329</v>
      </c>
      <c r="B7" s="418">
        <v>12500</v>
      </c>
    </row>
    <row r="8" spans="1:2" x14ac:dyDescent="0.25">
      <c r="A8" s="539" t="s">
        <v>492</v>
      </c>
      <c r="B8" s="418">
        <v>9525</v>
      </c>
    </row>
    <row r="9" spans="1:2" x14ac:dyDescent="0.25">
      <c r="A9" s="539" t="s">
        <v>328</v>
      </c>
      <c r="B9" s="418">
        <v>19889</v>
      </c>
    </row>
    <row r="10" spans="1:2" x14ac:dyDescent="0.25">
      <c r="A10" s="539" t="s">
        <v>493</v>
      </c>
      <c r="B10" s="418">
        <v>98839</v>
      </c>
    </row>
    <row r="11" spans="1:2" x14ac:dyDescent="0.25">
      <c r="A11" s="539" t="s">
        <v>494</v>
      </c>
      <c r="B11" s="418">
        <v>97410</v>
      </c>
    </row>
    <row r="12" spans="1:2" x14ac:dyDescent="0.25">
      <c r="A12" s="539" t="s">
        <v>495</v>
      </c>
      <c r="B12" s="418">
        <v>1749273</v>
      </c>
    </row>
    <row r="13" spans="1:2" x14ac:dyDescent="0.25">
      <c r="A13" s="539" t="s">
        <v>496</v>
      </c>
      <c r="B13" s="418">
        <v>17076780</v>
      </c>
    </row>
    <row r="14" spans="1:2" x14ac:dyDescent="0.25">
      <c r="A14" s="539" t="s">
        <v>497</v>
      </c>
      <c r="B14" s="418">
        <v>7981</v>
      </c>
    </row>
    <row r="15" spans="1:2" x14ac:dyDescent="0.25">
      <c r="A15" s="539" t="s">
        <v>498</v>
      </c>
      <c r="B15" s="418">
        <v>22855</v>
      </c>
    </row>
    <row r="16" spans="1:2" x14ac:dyDescent="0.25">
      <c r="A16" s="539" t="s">
        <v>499</v>
      </c>
      <c r="B16" s="418">
        <v>19997</v>
      </c>
    </row>
    <row r="17" spans="1:2" x14ac:dyDescent="0.25">
      <c r="A17" s="539" t="s">
        <v>500</v>
      </c>
      <c r="B17" s="418">
        <v>6475730</v>
      </c>
    </row>
    <row r="18" spans="1:2" x14ac:dyDescent="0.25">
      <c r="A18" s="539" t="s">
        <v>501</v>
      </c>
      <c r="B18" s="418">
        <v>93459</v>
      </c>
    </row>
    <row r="19" spans="1:2" x14ac:dyDescent="0.25">
      <c r="A19" s="539" t="s">
        <v>502</v>
      </c>
      <c r="B19" s="418">
        <v>24000</v>
      </c>
    </row>
    <row r="20" spans="1:2" x14ac:dyDescent="0.25">
      <c r="A20" s="539" t="s">
        <v>503</v>
      </c>
      <c r="B20" s="418">
        <v>117000</v>
      </c>
    </row>
    <row r="21" spans="1:2" x14ac:dyDescent="0.25">
      <c r="A21" s="539" t="s">
        <v>504</v>
      </c>
      <c r="B21" s="418">
        <v>120000</v>
      </c>
    </row>
    <row r="22" spans="1:2" x14ac:dyDescent="0.25">
      <c r="A22" s="539" t="s">
        <v>505</v>
      </c>
      <c r="B22" s="418">
        <v>29580</v>
      </c>
    </row>
    <row r="23" spans="1:2" x14ac:dyDescent="0.25">
      <c r="A23" s="539" t="s">
        <v>506</v>
      </c>
      <c r="B23" s="418">
        <v>19050</v>
      </c>
    </row>
    <row r="24" spans="1:2" x14ac:dyDescent="0.25">
      <c r="A24" s="539" t="s">
        <v>306</v>
      </c>
      <c r="B24" s="418">
        <v>120000</v>
      </c>
    </row>
    <row r="25" spans="1:2" x14ac:dyDescent="0.25">
      <c r="A25" s="539" t="s">
        <v>507</v>
      </c>
      <c r="B25" s="418">
        <v>34925</v>
      </c>
    </row>
    <row r="26" spans="1:2" x14ac:dyDescent="0.25">
      <c r="A26" s="417" t="s">
        <v>508</v>
      </c>
      <c r="B26" s="419">
        <f>SUM(B4:B25)</f>
        <v>26208205</v>
      </c>
    </row>
    <row r="27" spans="1:2" ht="9.75" customHeight="1" x14ac:dyDescent="0.25">
      <c r="A27" s="414"/>
      <c r="B27" s="415"/>
    </row>
    <row r="28" spans="1:2" x14ac:dyDescent="0.25">
      <c r="A28" s="417" t="s">
        <v>109</v>
      </c>
      <c r="B28" s="415"/>
    </row>
    <row r="29" spans="1:2" x14ac:dyDescent="0.25">
      <c r="A29" s="417" t="s">
        <v>509</v>
      </c>
      <c r="B29" s="415"/>
    </row>
    <row r="30" spans="1:2" x14ac:dyDescent="0.25">
      <c r="A30" s="540" t="s">
        <v>510</v>
      </c>
      <c r="B30" s="420">
        <v>483870</v>
      </c>
    </row>
    <row r="31" spans="1:2" x14ac:dyDescent="0.25">
      <c r="A31" s="540" t="s">
        <v>511</v>
      </c>
      <c r="B31" s="420">
        <v>1558409</v>
      </c>
    </row>
    <row r="32" spans="1:2" ht="13.9" customHeight="1" x14ac:dyDescent="0.25">
      <c r="A32" s="541" t="s">
        <v>512</v>
      </c>
      <c r="B32" s="420">
        <v>595668</v>
      </c>
    </row>
    <row r="33" spans="1:2" x14ac:dyDescent="0.25">
      <c r="A33" s="541" t="s">
        <v>513</v>
      </c>
      <c r="B33" s="420">
        <v>336960</v>
      </c>
    </row>
    <row r="34" spans="1:2" x14ac:dyDescent="0.25">
      <c r="A34" s="540" t="s">
        <v>514</v>
      </c>
      <c r="B34" s="420">
        <v>247650</v>
      </c>
    </row>
    <row r="35" spans="1:2" x14ac:dyDescent="0.25">
      <c r="A35" s="541" t="s">
        <v>515</v>
      </c>
      <c r="B35" s="420">
        <v>14071714</v>
      </c>
    </row>
    <row r="36" spans="1:2" x14ac:dyDescent="0.25">
      <c r="A36" s="542" t="s">
        <v>516</v>
      </c>
      <c r="B36" s="420">
        <v>1549100</v>
      </c>
    </row>
    <row r="37" spans="1:2" ht="12" customHeight="1" x14ac:dyDescent="0.25">
      <c r="A37" s="543" t="s">
        <v>517</v>
      </c>
      <c r="B37" s="421">
        <f>SUM(B30:B36)</f>
        <v>18843371</v>
      </c>
    </row>
    <row r="38" spans="1:2" x14ac:dyDescent="0.25">
      <c r="A38" s="422" t="s">
        <v>518</v>
      </c>
      <c r="B38" s="420"/>
    </row>
    <row r="39" spans="1:2" x14ac:dyDescent="0.25">
      <c r="A39" s="544" t="s">
        <v>519</v>
      </c>
      <c r="B39" s="420">
        <v>74499</v>
      </c>
    </row>
    <row r="40" spans="1:2" x14ac:dyDescent="0.25">
      <c r="A40" s="542" t="s">
        <v>1783</v>
      </c>
      <c r="B40" s="420">
        <v>245872</v>
      </c>
    </row>
    <row r="41" spans="1:2" x14ac:dyDescent="0.25">
      <c r="A41" s="545" t="s">
        <v>326</v>
      </c>
      <c r="B41" s="423">
        <v>4296500</v>
      </c>
    </row>
    <row r="42" spans="1:2" x14ac:dyDescent="0.25">
      <c r="A42" s="545" t="s">
        <v>520</v>
      </c>
      <c r="B42" s="423">
        <v>103430</v>
      </c>
    </row>
    <row r="43" spans="1:2" x14ac:dyDescent="0.25">
      <c r="A43" s="545" t="s">
        <v>521</v>
      </c>
      <c r="B43" s="423">
        <v>30982</v>
      </c>
    </row>
    <row r="44" spans="1:2" x14ac:dyDescent="0.25">
      <c r="A44" s="545" t="s">
        <v>522</v>
      </c>
      <c r="B44" s="420">
        <v>501650</v>
      </c>
    </row>
    <row r="45" spans="1:2" ht="15" customHeight="1" x14ac:dyDescent="0.25">
      <c r="A45" s="546" t="s">
        <v>523</v>
      </c>
      <c r="B45" s="425">
        <f>SUM(B39:B44)</f>
        <v>5252933</v>
      </c>
    </row>
    <row r="46" spans="1:2" x14ac:dyDescent="0.25">
      <c r="A46" s="426" t="s">
        <v>524</v>
      </c>
      <c r="B46" s="427">
        <f>SUM(B37+B45)</f>
        <v>24096304</v>
      </c>
    </row>
    <row r="47" spans="1:2" ht="7.5" customHeight="1" x14ac:dyDescent="0.25">
      <c r="A47" s="428"/>
      <c r="B47" s="423"/>
    </row>
    <row r="48" spans="1:2" x14ac:dyDescent="0.25">
      <c r="A48" s="429" t="s">
        <v>381</v>
      </c>
      <c r="B48" s="430"/>
    </row>
    <row r="49" spans="1:2" x14ac:dyDescent="0.25">
      <c r="A49" s="429" t="s">
        <v>525</v>
      </c>
      <c r="B49" s="431"/>
    </row>
    <row r="50" spans="1:2" x14ac:dyDescent="0.25">
      <c r="A50" s="547" t="s">
        <v>110</v>
      </c>
      <c r="B50" s="423">
        <v>53999</v>
      </c>
    </row>
    <row r="51" spans="1:2" x14ac:dyDescent="0.25">
      <c r="A51" s="547" t="s">
        <v>327</v>
      </c>
      <c r="B51" s="423">
        <v>54985</v>
      </c>
    </row>
    <row r="52" spans="1:2" s="432" customFormat="1" x14ac:dyDescent="0.25">
      <c r="A52" s="547" t="s">
        <v>322</v>
      </c>
      <c r="B52" s="423">
        <v>38500</v>
      </c>
    </row>
    <row r="53" spans="1:2" x14ac:dyDescent="0.25">
      <c r="A53" s="547" t="s">
        <v>526</v>
      </c>
      <c r="B53" s="423">
        <v>62900</v>
      </c>
    </row>
    <row r="54" spans="1:2" x14ac:dyDescent="0.25">
      <c r="A54" s="547" t="s">
        <v>527</v>
      </c>
      <c r="B54" s="423">
        <v>38166</v>
      </c>
    </row>
    <row r="55" spans="1:2" x14ac:dyDescent="0.25">
      <c r="A55" s="547" t="s">
        <v>528</v>
      </c>
      <c r="B55" s="423">
        <v>83720</v>
      </c>
    </row>
    <row r="56" spans="1:2" x14ac:dyDescent="0.25">
      <c r="A56" s="547" t="s">
        <v>529</v>
      </c>
      <c r="B56" s="423">
        <v>51980</v>
      </c>
    </row>
    <row r="57" spans="1:2" x14ac:dyDescent="0.25">
      <c r="A57" s="547" t="s">
        <v>315</v>
      </c>
      <c r="B57" s="423">
        <v>96000</v>
      </c>
    </row>
    <row r="58" spans="1:2" x14ac:dyDescent="0.25">
      <c r="A58" s="547" t="s">
        <v>530</v>
      </c>
      <c r="B58" s="423">
        <v>101940</v>
      </c>
    </row>
    <row r="59" spans="1:2" x14ac:dyDescent="0.25">
      <c r="A59" s="547" t="s">
        <v>531</v>
      </c>
      <c r="B59" s="423">
        <v>12610</v>
      </c>
    </row>
    <row r="60" spans="1:2" x14ac:dyDescent="0.25">
      <c r="A60" s="546" t="s">
        <v>532</v>
      </c>
      <c r="B60" s="423">
        <v>18930</v>
      </c>
    </row>
    <row r="61" spans="1:2" s="434" customFormat="1" x14ac:dyDescent="0.25">
      <c r="A61" s="547" t="s">
        <v>533</v>
      </c>
      <c r="B61" s="433">
        <v>11600</v>
      </c>
    </row>
    <row r="62" spans="1:2" s="434" customFormat="1" x14ac:dyDescent="0.25">
      <c r="A62" s="547" t="s">
        <v>534</v>
      </c>
      <c r="B62" s="423">
        <v>29640</v>
      </c>
    </row>
    <row r="63" spans="1:2" s="434" customFormat="1" x14ac:dyDescent="0.25">
      <c r="A63" s="547" t="s">
        <v>535</v>
      </c>
      <c r="B63" s="423">
        <v>23100</v>
      </c>
    </row>
    <row r="64" spans="1:2" s="434" customFormat="1" x14ac:dyDescent="0.25">
      <c r="A64" s="547" t="s">
        <v>536</v>
      </c>
      <c r="B64" s="423">
        <v>18000</v>
      </c>
    </row>
    <row r="65" spans="1:2" s="434" customFormat="1" x14ac:dyDescent="0.25">
      <c r="A65" s="547" t="s">
        <v>537</v>
      </c>
      <c r="B65" s="423">
        <v>20000</v>
      </c>
    </row>
    <row r="66" spans="1:2" s="434" customFormat="1" x14ac:dyDescent="0.25">
      <c r="A66" s="547" t="s">
        <v>538</v>
      </c>
      <c r="B66" s="423">
        <v>57629</v>
      </c>
    </row>
    <row r="67" spans="1:2" s="434" customFormat="1" x14ac:dyDescent="0.25">
      <c r="A67" s="547" t="s">
        <v>539</v>
      </c>
      <c r="B67" s="423">
        <v>76204</v>
      </c>
    </row>
    <row r="68" spans="1:2" s="434" customFormat="1" x14ac:dyDescent="0.25">
      <c r="A68" s="547" t="s">
        <v>540</v>
      </c>
      <c r="B68" s="423">
        <v>51835</v>
      </c>
    </row>
    <row r="69" spans="1:2" s="434" customFormat="1" x14ac:dyDescent="0.25">
      <c r="A69" s="546" t="s">
        <v>541</v>
      </c>
      <c r="B69" s="423">
        <v>33934</v>
      </c>
    </row>
    <row r="70" spans="1:2" s="434" customFormat="1" x14ac:dyDescent="0.25">
      <c r="A70" s="546" t="s">
        <v>315</v>
      </c>
      <c r="B70" s="423">
        <v>82790</v>
      </c>
    </row>
    <row r="71" spans="1:2" s="435" customFormat="1" x14ac:dyDescent="0.25">
      <c r="A71" s="546" t="s">
        <v>542</v>
      </c>
      <c r="B71" s="423">
        <v>7500</v>
      </c>
    </row>
    <row r="72" spans="1:2" x14ac:dyDescent="0.25">
      <c r="A72" s="546" t="s">
        <v>543</v>
      </c>
      <c r="B72" s="423">
        <v>31900</v>
      </c>
    </row>
    <row r="73" spans="1:2" x14ac:dyDescent="0.25">
      <c r="A73" s="546" t="s">
        <v>544</v>
      </c>
      <c r="B73" s="436">
        <v>177408</v>
      </c>
    </row>
    <row r="74" spans="1:2" x14ac:dyDescent="0.25">
      <c r="A74" s="546" t="s">
        <v>324</v>
      </c>
      <c r="B74" s="436">
        <v>6490</v>
      </c>
    </row>
    <row r="75" spans="1:2" x14ac:dyDescent="0.25">
      <c r="A75" s="546" t="s">
        <v>545</v>
      </c>
      <c r="B75" s="423">
        <v>4950</v>
      </c>
    </row>
    <row r="76" spans="1:2" x14ac:dyDescent="0.25">
      <c r="A76" s="546" t="s">
        <v>546</v>
      </c>
      <c r="B76" s="423">
        <v>15999</v>
      </c>
    </row>
    <row r="77" spans="1:2" x14ac:dyDescent="0.25">
      <c r="A77" s="547" t="s">
        <v>547</v>
      </c>
      <c r="B77" s="423">
        <v>89700</v>
      </c>
    </row>
    <row r="78" spans="1:2" x14ac:dyDescent="0.25">
      <c r="A78" s="547" t="s">
        <v>548</v>
      </c>
      <c r="B78" s="423">
        <v>4588</v>
      </c>
    </row>
    <row r="79" spans="1:2" x14ac:dyDescent="0.25">
      <c r="A79" s="547" t="s">
        <v>549</v>
      </c>
      <c r="B79" s="423">
        <v>170750</v>
      </c>
    </row>
    <row r="80" spans="1:2" x14ac:dyDescent="0.25">
      <c r="A80" s="547" t="s">
        <v>550</v>
      </c>
      <c r="B80" s="423">
        <v>296685</v>
      </c>
    </row>
    <row r="81" spans="1:2" x14ac:dyDescent="0.25">
      <c r="A81" s="547" t="s">
        <v>551</v>
      </c>
      <c r="B81" s="423">
        <v>85725</v>
      </c>
    </row>
    <row r="82" spans="1:2" x14ac:dyDescent="0.25">
      <c r="A82" s="547" t="s">
        <v>552</v>
      </c>
      <c r="B82" s="423">
        <v>28460</v>
      </c>
    </row>
    <row r="83" spans="1:2" x14ac:dyDescent="0.25">
      <c r="A83" s="547" t="s">
        <v>553</v>
      </c>
      <c r="B83" s="423">
        <v>7600</v>
      </c>
    </row>
    <row r="84" spans="1:2" x14ac:dyDescent="0.25">
      <c r="A84" s="547" t="s">
        <v>322</v>
      </c>
      <c r="B84" s="423">
        <v>36900</v>
      </c>
    </row>
    <row r="85" spans="1:2" x14ac:dyDescent="0.25">
      <c r="A85" s="547" t="s">
        <v>554</v>
      </c>
      <c r="B85" s="423">
        <v>5500</v>
      </c>
    </row>
    <row r="86" spans="1:2" x14ac:dyDescent="0.25">
      <c r="A86" s="547" t="s">
        <v>555</v>
      </c>
      <c r="B86" s="423">
        <v>79900</v>
      </c>
    </row>
    <row r="87" spans="1:2" x14ac:dyDescent="0.25">
      <c r="A87" s="426" t="s">
        <v>556</v>
      </c>
      <c r="B87" s="427">
        <f>SUM(B50:B86)</f>
        <v>2068517</v>
      </c>
    </row>
    <row r="88" spans="1:2" x14ac:dyDescent="0.25">
      <c r="A88" s="424"/>
      <c r="B88" s="423"/>
    </row>
    <row r="89" spans="1:2" ht="30" x14ac:dyDescent="0.25">
      <c r="A89" s="429" t="s">
        <v>557</v>
      </c>
      <c r="B89" s="430"/>
    </row>
    <row r="90" spans="1:2" x14ac:dyDescent="0.25">
      <c r="A90" s="429" t="s">
        <v>525</v>
      </c>
      <c r="B90" s="431"/>
    </row>
    <row r="91" spans="1:2" x14ac:dyDescent="0.25">
      <c r="A91" s="547" t="s">
        <v>558</v>
      </c>
      <c r="B91" s="423">
        <v>649605</v>
      </c>
    </row>
    <row r="92" spans="1:2" x14ac:dyDescent="0.25">
      <c r="A92" s="547" t="s">
        <v>559</v>
      </c>
      <c r="B92" s="423">
        <v>7499</v>
      </c>
    </row>
    <row r="93" spans="1:2" x14ac:dyDescent="0.25">
      <c r="A93" s="547" t="s">
        <v>560</v>
      </c>
      <c r="B93" s="423">
        <v>6990</v>
      </c>
    </row>
    <row r="94" spans="1:2" x14ac:dyDescent="0.25">
      <c r="A94" s="547" t="s">
        <v>561</v>
      </c>
      <c r="B94" s="423">
        <v>114500</v>
      </c>
    </row>
    <row r="95" spans="1:2" x14ac:dyDescent="0.25">
      <c r="A95" s="547" t="s">
        <v>562</v>
      </c>
      <c r="B95" s="423">
        <v>12450</v>
      </c>
    </row>
    <row r="96" spans="1:2" x14ac:dyDescent="0.25">
      <c r="A96" s="547" t="s">
        <v>563</v>
      </c>
      <c r="B96" s="423">
        <v>200899</v>
      </c>
    </row>
    <row r="97" spans="1:2" x14ac:dyDescent="0.25">
      <c r="A97" s="547" t="s">
        <v>564</v>
      </c>
      <c r="B97" s="423">
        <v>80000</v>
      </c>
    </row>
    <row r="98" spans="1:2" x14ac:dyDescent="0.25">
      <c r="A98" s="547" t="s">
        <v>565</v>
      </c>
      <c r="B98" s="423">
        <v>13200</v>
      </c>
    </row>
    <row r="99" spans="1:2" x14ac:dyDescent="0.25">
      <c r="A99" s="547" t="s">
        <v>323</v>
      </c>
      <c r="B99" s="423">
        <v>4160355</v>
      </c>
    </row>
    <row r="100" spans="1:2" x14ac:dyDescent="0.25">
      <c r="A100" s="428" t="s">
        <v>566</v>
      </c>
      <c r="B100" s="425">
        <f>SUM(B91:B99)</f>
        <v>5245498</v>
      </c>
    </row>
    <row r="101" spans="1:2" x14ac:dyDescent="0.25">
      <c r="A101" s="428"/>
      <c r="B101" s="423"/>
    </row>
    <row r="102" spans="1:2" x14ac:dyDescent="0.25">
      <c r="A102" s="429" t="s">
        <v>567</v>
      </c>
      <c r="B102" s="423"/>
    </row>
    <row r="103" spans="1:2" x14ac:dyDescent="0.25">
      <c r="A103" s="547" t="s">
        <v>568</v>
      </c>
      <c r="B103" s="423">
        <v>281970</v>
      </c>
    </row>
    <row r="104" spans="1:2" x14ac:dyDescent="0.25">
      <c r="A104" s="424" t="s">
        <v>237</v>
      </c>
      <c r="B104" s="425">
        <f>SUM(B103)</f>
        <v>281970</v>
      </c>
    </row>
    <row r="105" spans="1:2" x14ac:dyDescent="0.25">
      <c r="A105" s="426" t="s">
        <v>569</v>
      </c>
      <c r="B105" s="300">
        <f>SUM(B100+B104)</f>
        <v>5527468</v>
      </c>
    </row>
    <row r="106" spans="1:2" x14ac:dyDescent="0.25">
      <c r="A106" s="428"/>
      <c r="B106" s="423"/>
    </row>
    <row r="107" spans="1:2" x14ac:dyDescent="0.25">
      <c r="A107" s="429" t="s">
        <v>191</v>
      </c>
      <c r="B107" s="430"/>
    </row>
    <row r="108" spans="1:2" x14ac:dyDescent="0.25">
      <c r="A108" s="429" t="s">
        <v>525</v>
      </c>
      <c r="B108" s="430"/>
    </row>
    <row r="109" spans="1:2" x14ac:dyDescent="0.25">
      <c r="A109" s="547" t="s">
        <v>570</v>
      </c>
      <c r="B109" s="289">
        <v>19990</v>
      </c>
    </row>
    <row r="110" spans="1:2" ht="15.75" customHeight="1" x14ac:dyDescent="0.25">
      <c r="A110" s="547" t="s">
        <v>571</v>
      </c>
      <c r="B110" s="423">
        <v>388490</v>
      </c>
    </row>
    <row r="111" spans="1:2" x14ac:dyDescent="0.25">
      <c r="A111" s="547" t="s">
        <v>572</v>
      </c>
      <c r="B111" s="423">
        <v>17500</v>
      </c>
    </row>
    <row r="112" spans="1:2" x14ac:dyDescent="0.25">
      <c r="A112" s="547" t="s">
        <v>573</v>
      </c>
      <c r="B112" s="423">
        <v>815500</v>
      </c>
    </row>
    <row r="113" spans="1:2" x14ac:dyDescent="0.25">
      <c r="A113" s="547" t="s">
        <v>562</v>
      </c>
      <c r="B113" s="423">
        <v>12820</v>
      </c>
    </row>
    <row r="114" spans="1:2" x14ac:dyDescent="0.25">
      <c r="A114" s="546" t="s">
        <v>574</v>
      </c>
      <c r="B114" s="423">
        <v>35000</v>
      </c>
    </row>
    <row r="115" spans="1:2" x14ac:dyDescent="0.25">
      <c r="A115" s="546" t="s">
        <v>575</v>
      </c>
      <c r="B115" s="423">
        <v>5199</v>
      </c>
    </row>
    <row r="116" spans="1:2" x14ac:dyDescent="0.25">
      <c r="A116" s="546" t="s">
        <v>573</v>
      </c>
      <c r="B116" s="423">
        <v>266000</v>
      </c>
    </row>
    <row r="117" spans="1:2" x14ac:dyDescent="0.25">
      <c r="A117" s="546" t="s">
        <v>573</v>
      </c>
      <c r="B117" s="437">
        <v>737260</v>
      </c>
    </row>
    <row r="118" spans="1:2" x14ac:dyDescent="0.25">
      <c r="A118" s="546" t="s">
        <v>576</v>
      </c>
      <c r="B118" s="437">
        <v>14000</v>
      </c>
    </row>
    <row r="119" spans="1:2" x14ac:dyDescent="0.25">
      <c r="A119" s="546" t="s">
        <v>572</v>
      </c>
      <c r="B119" s="437">
        <v>71000</v>
      </c>
    </row>
    <row r="120" spans="1:2" x14ac:dyDescent="0.25">
      <c r="A120" s="546" t="s">
        <v>577</v>
      </c>
      <c r="B120" s="437">
        <v>98500</v>
      </c>
    </row>
    <row r="121" spans="1:2" ht="15.75" customHeight="1" x14ac:dyDescent="0.25">
      <c r="A121" s="546" t="s">
        <v>578</v>
      </c>
      <c r="B121" s="438">
        <v>39000</v>
      </c>
    </row>
    <row r="122" spans="1:2" ht="18" customHeight="1" x14ac:dyDescent="0.25">
      <c r="A122" s="424" t="s">
        <v>579</v>
      </c>
      <c r="B122" s="439">
        <f>SUM(B109:B121)</f>
        <v>2520259</v>
      </c>
    </row>
    <row r="123" spans="1:2" ht="16.5" customHeight="1" x14ac:dyDescent="0.25">
      <c r="A123" s="426" t="s">
        <v>567</v>
      </c>
      <c r="B123" s="437"/>
    </row>
    <row r="124" spans="1:2" x14ac:dyDescent="0.25">
      <c r="A124" s="546" t="s">
        <v>580</v>
      </c>
      <c r="B124" s="437">
        <v>1100000</v>
      </c>
    </row>
    <row r="125" spans="1:2" x14ac:dyDescent="0.25">
      <c r="A125" s="428" t="s">
        <v>581</v>
      </c>
      <c r="B125" s="423">
        <f>SUM(B124)</f>
        <v>1100000</v>
      </c>
    </row>
    <row r="126" spans="1:2" x14ac:dyDescent="0.25">
      <c r="A126" s="440" t="s">
        <v>582</v>
      </c>
      <c r="B126" s="300">
        <f>SUM(B122+B125)</f>
        <v>3620259</v>
      </c>
    </row>
    <row r="127" spans="1:2" x14ac:dyDescent="0.25">
      <c r="A127" s="440"/>
      <c r="B127" s="427"/>
    </row>
    <row r="128" spans="1:2" x14ac:dyDescent="0.25">
      <c r="A128" s="429" t="s">
        <v>583</v>
      </c>
      <c r="B128" s="430"/>
    </row>
    <row r="129" spans="1:2" x14ac:dyDescent="0.25">
      <c r="A129" s="441" t="s">
        <v>518</v>
      </c>
      <c r="B129" s="442"/>
    </row>
    <row r="130" spans="1:2" x14ac:dyDescent="0.25">
      <c r="A130" s="460" t="s">
        <v>584</v>
      </c>
      <c r="B130" s="442">
        <v>6590</v>
      </c>
    </row>
    <row r="131" spans="1:2" x14ac:dyDescent="0.25">
      <c r="A131" s="460" t="s">
        <v>585</v>
      </c>
      <c r="B131" s="442">
        <v>59960</v>
      </c>
    </row>
    <row r="132" spans="1:2" x14ac:dyDescent="0.25">
      <c r="A132" s="460" t="s">
        <v>586</v>
      </c>
      <c r="B132" s="442">
        <v>12650</v>
      </c>
    </row>
    <row r="133" spans="1:2" x14ac:dyDescent="0.25">
      <c r="A133" s="460" t="s">
        <v>587</v>
      </c>
      <c r="B133" s="442">
        <v>15990</v>
      </c>
    </row>
    <row r="134" spans="1:2" x14ac:dyDescent="0.25">
      <c r="A134" s="460" t="s">
        <v>1784</v>
      </c>
      <c r="B134" s="442">
        <v>95980</v>
      </c>
    </row>
    <row r="135" spans="1:2" x14ac:dyDescent="0.25">
      <c r="A135" s="460" t="s">
        <v>588</v>
      </c>
      <c r="B135" s="442">
        <v>18200</v>
      </c>
    </row>
    <row r="136" spans="1:2" x14ac:dyDescent="0.25">
      <c r="A136" s="460" t="s">
        <v>589</v>
      </c>
      <c r="B136" s="442">
        <v>444500</v>
      </c>
    </row>
    <row r="137" spans="1:2" x14ac:dyDescent="0.25">
      <c r="A137" s="460" t="s">
        <v>590</v>
      </c>
      <c r="B137" s="442">
        <v>10000</v>
      </c>
    </row>
    <row r="138" spans="1:2" x14ac:dyDescent="0.25">
      <c r="A138" s="460" t="s">
        <v>591</v>
      </c>
      <c r="B138" s="442">
        <v>22950</v>
      </c>
    </row>
    <row r="139" spans="1:2" x14ac:dyDescent="0.25">
      <c r="A139" s="460" t="s">
        <v>592</v>
      </c>
      <c r="B139" s="442">
        <v>151083</v>
      </c>
    </row>
    <row r="140" spans="1:2" x14ac:dyDescent="0.25">
      <c r="A140" s="460" t="s">
        <v>593</v>
      </c>
      <c r="B140" s="442">
        <v>126517527</v>
      </c>
    </row>
    <row r="141" spans="1:2" x14ac:dyDescent="0.25">
      <c r="A141" s="460" t="s">
        <v>1785</v>
      </c>
      <c r="B141" s="442">
        <v>6900</v>
      </c>
    </row>
    <row r="142" spans="1:2" x14ac:dyDescent="0.25">
      <c r="A142" s="460" t="s">
        <v>594</v>
      </c>
      <c r="B142" s="442">
        <v>315180</v>
      </c>
    </row>
    <row r="143" spans="1:2" x14ac:dyDescent="0.25">
      <c r="A143" s="460" t="s">
        <v>1786</v>
      </c>
      <c r="B143" s="442">
        <v>93870</v>
      </c>
    </row>
    <row r="144" spans="1:2" x14ac:dyDescent="0.25">
      <c r="A144" s="460" t="s">
        <v>595</v>
      </c>
      <c r="B144" s="442">
        <v>101940</v>
      </c>
    </row>
    <row r="145" spans="1:2" x14ac:dyDescent="0.25">
      <c r="A145" s="460" t="s">
        <v>1787</v>
      </c>
      <c r="B145" s="442">
        <v>393993</v>
      </c>
    </row>
    <row r="146" spans="1:2" x14ac:dyDescent="0.25">
      <c r="A146" s="460" t="s">
        <v>596</v>
      </c>
      <c r="B146" s="442">
        <v>3820000</v>
      </c>
    </row>
    <row r="147" spans="1:2" x14ac:dyDescent="0.25">
      <c r="A147" s="460" t="s">
        <v>597</v>
      </c>
      <c r="B147" s="442">
        <v>230000</v>
      </c>
    </row>
    <row r="148" spans="1:2" x14ac:dyDescent="0.25">
      <c r="A148" s="443"/>
      <c r="B148" s="442">
        <v>300632</v>
      </c>
    </row>
    <row r="149" spans="1:2" x14ac:dyDescent="0.25">
      <c r="A149" s="444" t="s">
        <v>202</v>
      </c>
      <c r="B149" s="445">
        <v>132617945</v>
      </c>
    </row>
    <row r="150" spans="1:2" x14ac:dyDescent="0.25">
      <c r="A150" s="444"/>
      <c r="B150" s="442"/>
    </row>
    <row r="151" spans="1:2" ht="14.45" customHeight="1" x14ac:dyDescent="0.25">
      <c r="A151" s="446" t="s">
        <v>567</v>
      </c>
      <c r="B151" s="442"/>
    </row>
    <row r="152" spans="1:2" ht="14.45" customHeight="1" x14ac:dyDescent="0.25">
      <c r="A152" s="548" t="s">
        <v>1788</v>
      </c>
      <c r="B152" s="447">
        <v>16937291</v>
      </c>
    </row>
    <row r="153" spans="1:2" ht="13.9" customHeight="1" x14ac:dyDescent="0.25">
      <c r="A153" s="446" t="s">
        <v>598</v>
      </c>
      <c r="B153" s="448">
        <f>SUM(B149,B152)</f>
        <v>149555236</v>
      </c>
    </row>
    <row r="154" spans="1:2" ht="9.6" customHeight="1" x14ac:dyDescent="0.25">
      <c r="A154" s="444"/>
      <c r="B154" s="442"/>
    </row>
    <row r="155" spans="1:2" s="434" customFormat="1" x14ac:dyDescent="0.25">
      <c r="A155" s="429" t="s">
        <v>387</v>
      </c>
      <c r="B155" s="430"/>
    </row>
    <row r="156" spans="1:2" s="434" customFormat="1" x14ac:dyDescent="0.25">
      <c r="A156" s="547" t="s">
        <v>599</v>
      </c>
      <c r="B156" s="423">
        <v>30480</v>
      </c>
    </row>
    <row r="157" spans="1:2" s="434" customFormat="1" x14ac:dyDescent="0.25">
      <c r="A157" s="547" t="s">
        <v>600</v>
      </c>
      <c r="B157" s="423">
        <v>20955</v>
      </c>
    </row>
    <row r="158" spans="1:2" s="434" customFormat="1" x14ac:dyDescent="0.25">
      <c r="A158" s="547" t="s">
        <v>601</v>
      </c>
      <c r="B158" s="423">
        <v>88773</v>
      </c>
    </row>
    <row r="159" spans="1:2" s="434" customFormat="1" x14ac:dyDescent="0.25">
      <c r="A159" s="547" t="s">
        <v>602</v>
      </c>
      <c r="B159" s="423">
        <v>20003</v>
      </c>
    </row>
    <row r="160" spans="1:2" s="434" customFormat="1" x14ac:dyDescent="0.25">
      <c r="A160" s="547" t="s">
        <v>603</v>
      </c>
      <c r="B160" s="423">
        <v>24500</v>
      </c>
    </row>
    <row r="161" spans="1:2" s="434" customFormat="1" x14ac:dyDescent="0.25">
      <c r="A161" s="547" t="s">
        <v>604</v>
      </c>
      <c r="B161" s="423">
        <v>59900</v>
      </c>
    </row>
    <row r="162" spans="1:2" s="434" customFormat="1" x14ac:dyDescent="0.25">
      <c r="A162" s="547" t="s">
        <v>605</v>
      </c>
      <c r="B162" s="423">
        <v>805080</v>
      </c>
    </row>
    <row r="163" spans="1:2" s="434" customFormat="1" x14ac:dyDescent="0.25">
      <c r="A163" s="547" t="s">
        <v>606</v>
      </c>
      <c r="B163" s="423">
        <v>433020</v>
      </c>
    </row>
    <row r="164" spans="1:2" s="434" customFormat="1" x14ac:dyDescent="0.25">
      <c r="A164" s="547" t="s">
        <v>606</v>
      </c>
      <c r="B164" s="423">
        <v>566980</v>
      </c>
    </row>
    <row r="165" spans="1:2" s="434" customFormat="1" x14ac:dyDescent="0.25">
      <c r="A165" s="547" t="s">
        <v>607</v>
      </c>
      <c r="B165" s="423">
        <v>116400</v>
      </c>
    </row>
    <row r="166" spans="1:2" s="434" customFormat="1" x14ac:dyDescent="0.25">
      <c r="A166" s="547" t="s">
        <v>608</v>
      </c>
      <c r="B166" s="423">
        <v>56000</v>
      </c>
    </row>
    <row r="167" spans="1:2" s="434" customFormat="1" x14ac:dyDescent="0.25">
      <c r="A167" s="547" t="s">
        <v>609</v>
      </c>
      <c r="B167" s="423">
        <v>723900</v>
      </c>
    </row>
    <row r="168" spans="1:2" s="434" customFormat="1" x14ac:dyDescent="0.25">
      <c r="A168" s="547" t="s">
        <v>610</v>
      </c>
      <c r="B168" s="423">
        <v>920750</v>
      </c>
    </row>
    <row r="169" spans="1:2" s="434" customFormat="1" x14ac:dyDescent="0.25">
      <c r="A169" s="547" t="s">
        <v>611</v>
      </c>
      <c r="B169" s="423">
        <v>514350</v>
      </c>
    </row>
    <row r="170" spans="1:2" s="434" customFormat="1" x14ac:dyDescent="0.25">
      <c r="A170" s="547" t="s">
        <v>612</v>
      </c>
      <c r="B170" s="423">
        <v>96800</v>
      </c>
    </row>
    <row r="171" spans="1:2" s="434" customFormat="1" x14ac:dyDescent="0.25">
      <c r="A171" s="547" t="s">
        <v>613</v>
      </c>
      <c r="B171" s="423">
        <v>400000</v>
      </c>
    </row>
    <row r="172" spans="1:2" s="434" customFormat="1" x14ac:dyDescent="0.25">
      <c r="A172" s="547" t="s">
        <v>614</v>
      </c>
      <c r="B172" s="423">
        <v>1085850</v>
      </c>
    </row>
    <row r="173" spans="1:2" s="434" customFormat="1" x14ac:dyDescent="0.25">
      <c r="A173" s="547" t="s">
        <v>615</v>
      </c>
      <c r="B173" s="423">
        <v>71900</v>
      </c>
    </row>
    <row r="174" spans="1:2" s="434" customFormat="1" x14ac:dyDescent="0.25">
      <c r="A174" s="547" t="s">
        <v>616</v>
      </c>
      <c r="B174" s="423">
        <v>34900</v>
      </c>
    </row>
    <row r="175" spans="1:2" s="434" customFormat="1" x14ac:dyDescent="0.25">
      <c r="A175" s="547" t="s">
        <v>617</v>
      </c>
      <c r="B175" s="423">
        <v>139000</v>
      </c>
    </row>
    <row r="176" spans="1:2" s="434" customFormat="1" x14ac:dyDescent="0.25">
      <c r="A176" s="547" t="s">
        <v>618</v>
      </c>
      <c r="B176" s="423">
        <v>73900</v>
      </c>
    </row>
    <row r="177" spans="1:2" s="434" customFormat="1" x14ac:dyDescent="0.25">
      <c r="A177" s="547" t="s">
        <v>603</v>
      </c>
      <c r="B177" s="423">
        <v>22000</v>
      </c>
    </row>
    <row r="178" spans="1:2" s="434" customFormat="1" x14ac:dyDescent="0.25">
      <c r="A178" s="549" t="s">
        <v>619</v>
      </c>
      <c r="B178" s="258">
        <v>35002</v>
      </c>
    </row>
    <row r="179" spans="1:2" s="434" customFormat="1" x14ac:dyDescent="0.25">
      <c r="A179" s="450" t="s">
        <v>620</v>
      </c>
      <c r="B179" s="451">
        <f>SUM(B156:B178)</f>
        <v>6340443</v>
      </c>
    </row>
    <row r="180" spans="1:2" s="434" customFormat="1" x14ac:dyDescent="0.25">
      <c r="A180" s="449"/>
      <c r="B180" s="258"/>
    </row>
    <row r="181" spans="1:2" s="434" customFormat="1" x14ac:dyDescent="0.25">
      <c r="A181" s="429" t="s">
        <v>131</v>
      </c>
      <c r="B181" s="452"/>
    </row>
    <row r="182" spans="1:2" s="434" customFormat="1" x14ac:dyDescent="0.25">
      <c r="A182" s="547" t="s">
        <v>621</v>
      </c>
      <c r="B182" s="436">
        <v>173470</v>
      </c>
    </row>
    <row r="183" spans="1:2" s="434" customFormat="1" x14ac:dyDescent="0.25">
      <c r="A183" s="547" t="s">
        <v>622</v>
      </c>
      <c r="B183" s="423">
        <v>756280</v>
      </c>
    </row>
    <row r="184" spans="1:2" ht="12.6" customHeight="1" x14ac:dyDescent="0.25">
      <c r="A184" s="440" t="s">
        <v>623</v>
      </c>
      <c r="B184" s="427">
        <f>SUM(B182:B183)</f>
        <v>929750</v>
      </c>
    </row>
    <row r="185" spans="1:2" x14ac:dyDescent="0.25">
      <c r="A185" s="449"/>
      <c r="B185" s="259"/>
    </row>
    <row r="186" spans="1:2" x14ac:dyDescent="0.25">
      <c r="A186" s="429" t="s">
        <v>27</v>
      </c>
      <c r="B186" s="430"/>
    </row>
    <row r="187" spans="1:2" x14ac:dyDescent="0.25">
      <c r="A187" s="547" t="s">
        <v>624</v>
      </c>
      <c r="B187" s="423">
        <v>14500</v>
      </c>
    </row>
    <row r="188" spans="1:2" x14ac:dyDescent="0.25">
      <c r="A188" s="547" t="s">
        <v>625</v>
      </c>
      <c r="B188" s="423">
        <v>119990</v>
      </c>
    </row>
    <row r="189" spans="1:2" x14ac:dyDescent="0.25">
      <c r="A189" s="547" t="s">
        <v>626</v>
      </c>
      <c r="B189" s="453">
        <v>115460</v>
      </c>
    </row>
    <row r="190" spans="1:2" x14ac:dyDescent="0.25">
      <c r="A190" s="547" t="s">
        <v>627</v>
      </c>
      <c r="B190" s="453">
        <v>168975</v>
      </c>
    </row>
    <row r="191" spans="1:2" x14ac:dyDescent="0.25">
      <c r="A191" s="547" t="s">
        <v>628</v>
      </c>
      <c r="B191" s="453">
        <v>31980</v>
      </c>
    </row>
    <row r="192" spans="1:2" x14ac:dyDescent="0.25">
      <c r="A192" s="547" t="s">
        <v>629</v>
      </c>
      <c r="B192" s="453">
        <v>20000</v>
      </c>
    </row>
    <row r="193" spans="1:2" x14ac:dyDescent="0.25">
      <c r="A193" s="547" t="s">
        <v>630</v>
      </c>
      <c r="B193" s="423">
        <v>56900</v>
      </c>
    </row>
    <row r="194" spans="1:2" x14ac:dyDescent="0.25">
      <c r="A194" s="547" t="s">
        <v>1789</v>
      </c>
      <c r="B194" s="423">
        <v>330000</v>
      </c>
    </row>
    <row r="195" spans="1:2" x14ac:dyDescent="0.25">
      <c r="A195" s="547" t="s">
        <v>319</v>
      </c>
      <c r="B195" s="423">
        <v>74900</v>
      </c>
    </row>
    <row r="196" spans="1:2" x14ac:dyDescent="0.25">
      <c r="A196" s="547" t="s">
        <v>631</v>
      </c>
      <c r="B196" s="423">
        <v>8960</v>
      </c>
    </row>
    <row r="197" spans="1:2" ht="15.6" customHeight="1" x14ac:dyDescent="0.25">
      <c r="A197" s="440" t="s">
        <v>632</v>
      </c>
      <c r="B197" s="427">
        <f>SUM(B187:B196)</f>
        <v>941665</v>
      </c>
    </row>
    <row r="198" spans="1:2" ht="13.5" customHeight="1" x14ac:dyDescent="0.25">
      <c r="A198" s="441"/>
      <c r="B198" s="442"/>
    </row>
    <row r="199" spans="1:2" ht="14.45" customHeight="1" x14ac:dyDescent="0.25">
      <c r="A199" s="441" t="s">
        <v>388</v>
      </c>
      <c r="B199" s="442"/>
    </row>
    <row r="200" spans="1:2" ht="15.6" customHeight="1" x14ac:dyDescent="0.25">
      <c r="A200" s="454" t="s">
        <v>633</v>
      </c>
      <c r="B200" s="455">
        <v>370853993</v>
      </c>
    </row>
    <row r="201" spans="1:2" ht="15" customHeight="1" x14ac:dyDescent="0.25">
      <c r="A201" s="454" t="s">
        <v>634</v>
      </c>
      <c r="B201" s="455">
        <v>130330362</v>
      </c>
    </row>
    <row r="202" spans="1:2" ht="13.15" customHeight="1" x14ac:dyDescent="0.25">
      <c r="A202" s="454" t="s">
        <v>635</v>
      </c>
      <c r="B202" s="455">
        <v>77400224</v>
      </c>
    </row>
    <row r="203" spans="1:2" ht="15" customHeight="1" x14ac:dyDescent="0.25">
      <c r="A203" s="454" t="s">
        <v>636</v>
      </c>
      <c r="B203" s="455">
        <v>64132124</v>
      </c>
    </row>
    <row r="204" spans="1:2" ht="15.75" customHeight="1" x14ac:dyDescent="0.25">
      <c r="A204" s="454" t="s">
        <v>1790</v>
      </c>
      <c r="B204" s="455">
        <v>58840283</v>
      </c>
    </row>
    <row r="205" spans="1:2" ht="17.25" customHeight="1" x14ac:dyDescent="0.25">
      <c r="A205" s="454" t="s">
        <v>637</v>
      </c>
      <c r="B205" s="455">
        <v>49866065</v>
      </c>
    </row>
    <row r="206" spans="1:2" ht="13.5" customHeight="1" x14ac:dyDescent="0.25">
      <c r="A206" s="454" t="s">
        <v>638</v>
      </c>
      <c r="B206" s="455">
        <v>38414524</v>
      </c>
    </row>
    <row r="207" spans="1:2" ht="13.9" customHeight="1" x14ac:dyDescent="0.25">
      <c r="A207" s="454" t="s">
        <v>639</v>
      </c>
      <c r="B207" s="455">
        <v>31895598</v>
      </c>
    </row>
    <row r="208" spans="1:2" s="456" customFormat="1" ht="15.75" customHeight="1" x14ac:dyDescent="0.25">
      <c r="A208" s="454" t="s">
        <v>640</v>
      </c>
      <c r="B208" s="455">
        <v>21477696</v>
      </c>
    </row>
    <row r="209" spans="1:2" ht="13.5" customHeight="1" x14ac:dyDescent="0.25">
      <c r="A209" s="454" t="s">
        <v>1791</v>
      </c>
      <c r="B209" s="455">
        <v>12317368</v>
      </c>
    </row>
    <row r="210" spans="1:2" ht="13.15" customHeight="1" x14ac:dyDescent="0.25">
      <c r="A210" s="454" t="s">
        <v>641</v>
      </c>
      <c r="B210" s="455">
        <v>12053299</v>
      </c>
    </row>
    <row r="211" spans="1:2" ht="15.6" customHeight="1" x14ac:dyDescent="0.25">
      <c r="A211" s="454" t="s">
        <v>642</v>
      </c>
      <c r="B211" s="455">
        <v>10191984</v>
      </c>
    </row>
    <row r="212" spans="1:2" x14ac:dyDescent="0.25">
      <c r="A212" s="454" t="s">
        <v>643</v>
      </c>
      <c r="B212" s="455">
        <v>9522419</v>
      </c>
    </row>
    <row r="213" spans="1:2" ht="13.5" customHeight="1" x14ac:dyDescent="0.25">
      <c r="A213" s="454" t="s">
        <v>644</v>
      </c>
      <c r="B213" s="455">
        <v>9116100</v>
      </c>
    </row>
    <row r="214" spans="1:2" ht="13.5" customHeight="1" x14ac:dyDescent="0.25">
      <c r="A214" s="454" t="s">
        <v>645</v>
      </c>
      <c r="B214" s="455">
        <v>5500000</v>
      </c>
    </row>
    <row r="215" spans="1:2" ht="13.5" customHeight="1" x14ac:dyDescent="0.25">
      <c r="A215" s="454" t="s">
        <v>646</v>
      </c>
      <c r="B215" s="455">
        <v>5398761</v>
      </c>
    </row>
    <row r="216" spans="1:2" s="456" customFormat="1" ht="15" customHeight="1" x14ac:dyDescent="0.25">
      <c r="A216" s="454" t="s">
        <v>647</v>
      </c>
      <c r="B216" s="455">
        <v>4087811</v>
      </c>
    </row>
    <row r="217" spans="1:2" ht="13.5" customHeight="1" x14ac:dyDescent="0.25">
      <c r="A217" s="454" t="s">
        <v>648</v>
      </c>
      <c r="B217" s="455">
        <v>3927378</v>
      </c>
    </row>
    <row r="218" spans="1:2" ht="13.5" customHeight="1" x14ac:dyDescent="0.25">
      <c r="A218" s="454" t="s">
        <v>649</v>
      </c>
      <c r="B218" s="455">
        <v>3927271</v>
      </c>
    </row>
    <row r="219" spans="1:2" ht="13.5" customHeight="1" x14ac:dyDescent="0.25">
      <c r="A219" s="454" t="s">
        <v>650</v>
      </c>
      <c r="B219" s="455">
        <v>3283456</v>
      </c>
    </row>
    <row r="220" spans="1:2" s="456" customFormat="1" ht="13.5" customHeight="1" x14ac:dyDescent="0.25">
      <c r="A220" s="454" t="s">
        <v>651</v>
      </c>
      <c r="B220" s="455">
        <v>3206115</v>
      </c>
    </row>
    <row r="221" spans="1:2" ht="13.5" customHeight="1" x14ac:dyDescent="0.25">
      <c r="A221" s="454" t="s">
        <v>652</v>
      </c>
      <c r="B221" s="455">
        <v>2395220</v>
      </c>
    </row>
    <row r="222" spans="1:2" s="457" customFormat="1" ht="13.5" customHeight="1" x14ac:dyDescent="0.25">
      <c r="A222" s="454" t="s">
        <v>653</v>
      </c>
      <c r="B222" s="455">
        <v>2546899</v>
      </c>
    </row>
    <row r="223" spans="1:2" ht="15" customHeight="1" x14ac:dyDescent="0.25">
      <c r="A223" s="454" t="s">
        <v>654</v>
      </c>
      <c r="B223" s="455">
        <v>2208564</v>
      </c>
    </row>
    <row r="224" spans="1:2" ht="13.5" customHeight="1" x14ac:dyDescent="0.25">
      <c r="A224" s="454" t="s">
        <v>655</v>
      </c>
      <c r="B224" s="455">
        <v>1750846</v>
      </c>
    </row>
    <row r="225" spans="1:2" ht="13.5" customHeight="1" x14ac:dyDescent="0.25">
      <c r="A225" s="454" t="s">
        <v>656</v>
      </c>
      <c r="B225" s="455">
        <v>1591396</v>
      </c>
    </row>
    <row r="226" spans="1:2" x14ac:dyDescent="0.25">
      <c r="A226" s="454" t="s">
        <v>1792</v>
      </c>
      <c r="B226" s="455">
        <v>1161830</v>
      </c>
    </row>
    <row r="227" spans="1:2" x14ac:dyDescent="0.25">
      <c r="A227" s="454" t="s">
        <v>657</v>
      </c>
      <c r="B227" s="455">
        <v>1039337</v>
      </c>
    </row>
    <row r="228" spans="1:2" x14ac:dyDescent="0.25">
      <c r="A228" s="454" t="s">
        <v>658</v>
      </c>
      <c r="B228" s="455">
        <v>1000000</v>
      </c>
    </row>
    <row r="229" spans="1:2" ht="16.899999999999999" customHeight="1" x14ac:dyDescent="0.25">
      <c r="A229" s="454" t="s">
        <v>659</v>
      </c>
      <c r="B229" s="458">
        <v>858000</v>
      </c>
    </row>
    <row r="230" spans="1:2" ht="15" customHeight="1" x14ac:dyDescent="0.25">
      <c r="A230" s="454" t="s">
        <v>660</v>
      </c>
      <c r="B230" s="455">
        <v>762000</v>
      </c>
    </row>
    <row r="231" spans="1:2" x14ac:dyDescent="0.25">
      <c r="A231" s="454" t="s">
        <v>1793</v>
      </c>
      <c r="B231" s="455">
        <v>679450</v>
      </c>
    </row>
    <row r="232" spans="1:2" x14ac:dyDescent="0.25">
      <c r="A232" s="454" t="s">
        <v>1795</v>
      </c>
      <c r="B232" s="458">
        <v>643500</v>
      </c>
    </row>
    <row r="233" spans="1:2" x14ac:dyDescent="0.25">
      <c r="A233" s="454" t="s">
        <v>1794</v>
      </c>
      <c r="B233" s="458">
        <v>632000</v>
      </c>
    </row>
    <row r="234" spans="1:2" ht="13.5" customHeight="1" x14ac:dyDescent="0.25">
      <c r="A234" s="454" t="s">
        <v>661</v>
      </c>
      <c r="B234" s="458">
        <v>574200</v>
      </c>
    </row>
    <row r="235" spans="1:2" x14ac:dyDescent="0.25">
      <c r="A235" s="454" t="s">
        <v>662</v>
      </c>
      <c r="B235" s="455">
        <v>569875</v>
      </c>
    </row>
    <row r="236" spans="1:2" x14ac:dyDescent="0.25">
      <c r="A236" s="454" t="s">
        <v>663</v>
      </c>
      <c r="B236" s="455">
        <v>506730</v>
      </c>
    </row>
    <row r="237" spans="1:2" x14ac:dyDescent="0.25">
      <c r="A237" s="454" t="s">
        <v>664</v>
      </c>
      <c r="B237" s="458">
        <v>480000</v>
      </c>
    </row>
    <row r="238" spans="1:2" x14ac:dyDescent="0.25">
      <c r="A238" s="454" t="s">
        <v>665</v>
      </c>
      <c r="B238" s="455">
        <v>439470</v>
      </c>
    </row>
    <row r="239" spans="1:2" ht="30" x14ac:dyDescent="0.25">
      <c r="A239" s="454" t="s">
        <v>666</v>
      </c>
      <c r="B239" s="455">
        <v>288372</v>
      </c>
    </row>
    <row r="240" spans="1:2" ht="13.9" customHeight="1" x14ac:dyDescent="0.25">
      <c r="A240" s="454" t="s">
        <v>667</v>
      </c>
      <c r="B240" s="458">
        <v>273700</v>
      </c>
    </row>
    <row r="241" spans="1:2" ht="15.75" customHeight="1" x14ac:dyDescent="0.25">
      <c r="A241" s="454" t="s">
        <v>1252</v>
      </c>
      <c r="B241" s="458">
        <v>253000</v>
      </c>
    </row>
    <row r="242" spans="1:2" ht="15.75" customHeight="1" x14ac:dyDescent="0.25">
      <c r="A242" s="454" t="s">
        <v>1796</v>
      </c>
      <c r="B242" s="455">
        <v>250000</v>
      </c>
    </row>
    <row r="243" spans="1:2" ht="15.75" customHeight="1" x14ac:dyDescent="0.25">
      <c r="A243" s="454" t="s">
        <v>668</v>
      </c>
      <c r="B243" s="455">
        <v>537068</v>
      </c>
    </row>
    <row r="244" spans="1:2" ht="15.75" customHeight="1" x14ac:dyDescent="0.25">
      <c r="A244" s="454" t="s">
        <v>669</v>
      </c>
      <c r="B244" s="455">
        <v>5895086</v>
      </c>
    </row>
    <row r="245" spans="1:2" ht="14.45" customHeight="1" x14ac:dyDescent="0.25">
      <c r="A245" s="454" t="s">
        <v>1797</v>
      </c>
      <c r="B245" s="455">
        <v>902023</v>
      </c>
    </row>
    <row r="246" spans="1:2" x14ac:dyDescent="0.25">
      <c r="A246" s="454" t="s">
        <v>670</v>
      </c>
      <c r="B246" s="455">
        <v>439000</v>
      </c>
    </row>
    <row r="247" spans="1:2" x14ac:dyDescent="0.25">
      <c r="A247" s="454" t="s">
        <v>671</v>
      </c>
      <c r="B247" s="455">
        <v>265240</v>
      </c>
    </row>
    <row r="248" spans="1:2" x14ac:dyDescent="0.25">
      <c r="A248" s="454" t="s">
        <v>672</v>
      </c>
      <c r="B248" s="455">
        <v>716280</v>
      </c>
    </row>
    <row r="249" spans="1:2" ht="28.15" customHeight="1" x14ac:dyDescent="0.25">
      <c r="A249" s="454" t="s">
        <v>1798</v>
      </c>
      <c r="B249" s="455">
        <v>39302856</v>
      </c>
    </row>
    <row r="250" spans="1:2" ht="15" customHeight="1" x14ac:dyDescent="0.25">
      <c r="A250" s="454" t="s">
        <v>673</v>
      </c>
      <c r="B250" s="459">
        <v>550000</v>
      </c>
    </row>
    <row r="251" spans="1:2" x14ac:dyDescent="0.25">
      <c r="A251" s="454" t="s">
        <v>674</v>
      </c>
      <c r="B251" s="459">
        <v>2178800</v>
      </c>
    </row>
    <row r="252" spans="1:2" x14ac:dyDescent="0.25">
      <c r="A252" s="454" t="s">
        <v>675</v>
      </c>
      <c r="B252" s="459">
        <v>230160</v>
      </c>
    </row>
    <row r="253" spans="1:2" x14ac:dyDescent="0.25">
      <c r="A253" s="429" t="s">
        <v>676</v>
      </c>
      <c r="B253" s="427">
        <f>SUM(B200:B252)</f>
        <v>997663733</v>
      </c>
    </row>
    <row r="254" spans="1:2" ht="11.45" customHeight="1" x14ac:dyDescent="0.25">
      <c r="A254" s="429"/>
      <c r="B254" s="427"/>
    </row>
    <row r="255" spans="1:2" x14ac:dyDescent="0.25">
      <c r="A255" s="429" t="s">
        <v>677</v>
      </c>
      <c r="B255" s="427"/>
    </row>
    <row r="256" spans="1:2" ht="13.15" customHeight="1" x14ac:dyDescent="0.25">
      <c r="A256" s="547" t="s">
        <v>678</v>
      </c>
      <c r="B256" s="289">
        <v>212990</v>
      </c>
    </row>
    <row r="257" spans="1:2" ht="13.9" customHeight="1" x14ac:dyDescent="0.25">
      <c r="A257" s="547" t="s">
        <v>679</v>
      </c>
      <c r="B257" s="289">
        <v>150000</v>
      </c>
    </row>
    <row r="258" spans="1:2" x14ac:dyDescent="0.25">
      <c r="A258" s="429" t="s">
        <v>680</v>
      </c>
      <c r="B258" s="300">
        <f>SUM(B256:B257)</f>
        <v>362990</v>
      </c>
    </row>
    <row r="259" spans="1:2" x14ac:dyDescent="0.25">
      <c r="A259" s="429" t="s">
        <v>681</v>
      </c>
      <c r="B259" s="300"/>
    </row>
    <row r="260" spans="1:2" ht="30" x14ac:dyDescent="0.25">
      <c r="A260" s="547" t="s">
        <v>682</v>
      </c>
      <c r="B260" s="289">
        <v>2424430</v>
      </c>
    </row>
    <row r="261" spans="1:2" ht="30" x14ac:dyDescent="0.25">
      <c r="A261" s="547" t="s">
        <v>683</v>
      </c>
      <c r="B261" s="289">
        <v>1839980</v>
      </c>
    </row>
    <row r="262" spans="1:2" ht="30" x14ac:dyDescent="0.25">
      <c r="A262" s="547" t="s">
        <v>684</v>
      </c>
      <c r="B262" s="289">
        <v>1548130</v>
      </c>
    </row>
    <row r="263" spans="1:2" x14ac:dyDescent="0.25">
      <c r="A263" s="443" t="s">
        <v>685</v>
      </c>
      <c r="B263" s="300">
        <f>SUM(B260:B262)</f>
        <v>5812540</v>
      </c>
    </row>
    <row r="264" spans="1:2" ht="6" customHeight="1" x14ac:dyDescent="0.25">
      <c r="A264" s="443"/>
      <c r="B264" s="300"/>
    </row>
    <row r="265" spans="1:2" x14ac:dyDescent="0.25">
      <c r="A265" s="441" t="s">
        <v>389</v>
      </c>
      <c r="B265" s="300"/>
    </row>
    <row r="266" spans="1:2" x14ac:dyDescent="0.25">
      <c r="A266" s="460" t="s">
        <v>146</v>
      </c>
      <c r="B266" s="289">
        <v>8650000</v>
      </c>
    </row>
    <row r="267" spans="1:2" x14ac:dyDescent="0.25">
      <c r="A267" s="460" t="s">
        <v>686</v>
      </c>
      <c r="B267" s="289">
        <v>8100000</v>
      </c>
    </row>
    <row r="268" spans="1:2" ht="11.45" customHeight="1" x14ac:dyDescent="0.25">
      <c r="A268" s="441" t="s">
        <v>687</v>
      </c>
      <c r="B268" s="300">
        <f>SUM(B266:B267)</f>
        <v>16750000</v>
      </c>
    </row>
    <row r="269" spans="1:2" ht="10.9" customHeight="1" x14ac:dyDescent="0.25">
      <c r="A269" s="441"/>
      <c r="B269" s="300"/>
    </row>
    <row r="270" spans="1:2" x14ac:dyDescent="0.25">
      <c r="A270" s="460" t="s">
        <v>688</v>
      </c>
      <c r="B270" s="289">
        <v>11112000</v>
      </c>
    </row>
    <row r="271" spans="1:2" x14ac:dyDescent="0.25">
      <c r="A271" s="441"/>
      <c r="B271" s="300"/>
    </row>
    <row r="272" spans="1:2" x14ac:dyDescent="0.25">
      <c r="A272" s="429" t="s">
        <v>689</v>
      </c>
      <c r="B272" s="427">
        <f>SUM(B253,B258,B263,B268,B270)</f>
        <v>1031701263</v>
      </c>
    </row>
    <row r="273" spans="1:2" x14ac:dyDescent="0.25">
      <c r="A273" s="429"/>
      <c r="B273" s="427"/>
    </row>
    <row r="274" spans="1:2" x14ac:dyDescent="0.25">
      <c r="A274" s="429" t="s">
        <v>690</v>
      </c>
      <c r="B274" s="1016">
        <f>SUM(B26,B46,B87,B105,B126,B153,B179,B184,B197,B253,B258,B263,B268,B270)</f>
        <v>1250989110</v>
      </c>
    </row>
    <row r="275" spans="1:2" x14ac:dyDescent="0.25">
      <c r="A275" s="461" t="s">
        <v>691</v>
      </c>
      <c r="B275" s="425">
        <v>-11112000</v>
      </c>
    </row>
    <row r="276" spans="1:2" x14ac:dyDescent="0.25">
      <c r="A276" s="443" t="s">
        <v>692</v>
      </c>
      <c r="B276" s="447">
        <f>SUM(B274:B275)</f>
        <v>1239877110</v>
      </c>
    </row>
    <row r="277" spans="1:2" x14ac:dyDescent="0.25">
      <c r="A277" s="443"/>
      <c r="B277" s="442"/>
    </row>
    <row r="278" spans="1:2" ht="15.75" x14ac:dyDescent="0.25">
      <c r="A278" s="1262" t="s">
        <v>1250</v>
      </c>
      <c r="B278" s="1263"/>
    </row>
    <row r="279" spans="1:2" x14ac:dyDescent="0.25">
      <c r="A279" s="558" t="s">
        <v>102</v>
      </c>
      <c r="B279" s="558" t="s">
        <v>305</v>
      </c>
    </row>
    <row r="280" spans="1:2" ht="7.15" customHeight="1" x14ac:dyDescent="0.25">
      <c r="A280" s="460"/>
      <c r="B280" s="460"/>
    </row>
    <row r="281" spans="1:2" x14ac:dyDescent="0.25">
      <c r="A281" s="553" t="s">
        <v>301</v>
      </c>
      <c r="B281" s="460"/>
    </row>
    <row r="282" spans="1:2" x14ac:dyDescent="0.25">
      <c r="A282" s="460" t="s">
        <v>693</v>
      </c>
      <c r="B282" s="455">
        <v>6883400</v>
      </c>
    </row>
    <row r="283" spans="1:2" x14ac:dyDescent="0.25">
      <c r="A283" s="460" t="s">
        <v>694</v>
      </c>
      <c r="B283" s="455">
        <v>47937</v>
      </c>
    </row>
    <row r="284" spans="1:2" x14ac:dyDescent="0.25">
      <c r="A284" s="460" t="s">
        <v>695</v>
      </c>
      <c r="B284" s="455">
        <v>15240</v>
      </c>
    </row>
    <row r="285" spans="1:2" x14ac:dyDescent="0.25">
      <c r="A285" s="460" t="s">
        <v>696</v>
      </c>
      <c r="B285" s="455">
        <v>15240</v>
      </c>
    </row>
    <row r="286" spans="1:2" x14ac:dyDescent="0.25">
      <c r="A286" s="460" t="s">
        <v>697</v>
      </c>
      <c r="B286" s="455">
        <v>104127</v>
      </c>
    </row>
    <row r="287" spans="1:2" x14ac:dyDescent="0.25">
      <c r="A287" s="460" t="s">
        <v>698</v>
      </c>
      <c r="B287" s="455">
        <v>21000</v>
      </c>
    </row>
    <row r="288" spans="1:2" x14ac:dyDescent="0.25">
      <c r="A288" s="460" t="s">
        <v>699</v>
      </c>
      <c r="B288" s="455">
        <v>218440</v>
      </c>
    </row>
    <row r="289" spans="1:2" x14ac:dyDescent="0.25">
      <c r="A289" s="460" t="s">
        <v>700</v>
      </c>
      <c r="B289" s="455">
        <v>8255</v>
      </c>
    </row>
    <row r="290" spans="1:2" x14ac:dyDescent="0.25">
      <c r="A290" s="460" t="s">
        <v>505</v>
      </c>
      <c r="B290" s="455">
        <v>14000</v>
      </c>
    </row>
    <row r="291" spans="1:2" x14ac:dyDescent="0.25">
      <c r="A291" s="460" t="s">
        <v>701</v>
      </c>
      <c r="B291" s="455">
        <v>37973</v>
      </c>
    </row>
    <row r="292" spans="1:2" x14ac:dyDescent="0.25">
      <c r="A292" s="441" t="s">
        <v>202</v>
      </c>
      <c r="B292" s="559">
        <f>SUM(B282:B291)</f>
        <v>7365612</v>
      </c>
    </row>
    <row r="293" spans="1:2" x14ac:dyDescent="0.25">
      <c r="A293" s="441"/>
      <c r="B293" s="559"/>
    </row>
    <row r="294" spans="1:2" x14ac:dyDescent="0.25">
      <c r="A294" s="553" t="s">
        <v>109</v>
      </c>
      <c r="B294" s="559"/>
    </row>
    <row r="295" spans="1:2" x14ac:dyDescent="0.25">
      <c r="A295" s="550" t="s">
        <v>702</v>
      </c>
      <c r="B295" s="459">
        <v>22733</v>
      </c>
    </row>
    <row r="296" spans="1:2" x14ac:dyDescent="0.25">
      <c r="A296" s="550" t="s">
        <v>134</v>
      </c>
      <c r="B296" s="459">
        <v>132284</v>
      </c>
    </row>
    <row r="297" spans="1:2" x14ac:dyDescent="0.25">
      <c r="A297" s="550" t="s">
        <v>703</v>
      </c>
      <c r="B297" s="459">
        <v>2668842</v>
      </c>
    </row>
    <row r="298" spans="1:2" x14ac:dyDescent="0.25">
      <c r="A298" s="550" t="s">
        <v>704</v>
      </c>
      <c r="B298" s="459">
        <v>75000</v>
      </c>
    </row>
    <row r="299" spans="1:2" x14ac:dyDescent="0.25">
      <c r="A299" s="550" t="s">
        <v>705</v>
      </c>
      <c r="B299" s="459">
        <v>1435100</v>
      </c>
    </row>
    <row r="300" spans="1:2" x14ac:dyDescent="0.25">
      <c r="A300" s="551" t="s">
        <v>202</v>
      </c>
      <c r="B300" s="552">
        <f>SUM(B295:B299)</f>
        <v>4333959</v>
      </c>
    </row>
    <row r="301" spans="1:2" x14ac:dyDescent="0.25">
      <c r="A301" s="460"/>
      <c r="B301" s="460"/>
    </row>
    <row r="302" spans="1:2" x14ac:dyDescent="0.25">
      <c r="A302" s="553" t="s">
        <v>171</v>
      </c>
      <c r="B302" s="460"/>
    </row>
    <row r="303" spans="1:2" ht="7.9" customHeight="1" x14ac:dyDescent="0.25">
      <c r="A303" s="460"/>
      <c r="B303" s="460"/>
    </row>
    <row r="304" spans="1:2" x14ac:dyDescent="0.25">
      <c r="A304" s="553" t="s">
        <v>132</v>
      </c>
      <c r="B304" s="460"/>
    </row>
    <row r="305" spans="1:2" x14ac:dyDescent="0.25">
      <c r="A305" s="460" t="s">
        <v>706</v>
      </c>
      <c r="B305" s="455">
        <v>289810</v>
      </c>
    </row>
    <row r="306" spans="1:2" x14ac:dyDescent="0.25">
      <c r="A306" s="460" t="s">
        <v>707</v>
      </c>
      <c r="B306" s="455">
        <v>106689</v>
      </c>
    </row>
    <row r="307" spans="1:2" x14ac:dyDescent="0.25">
      <c r="A307" s="460" t="s">
        <v>382</v>
      </c>
      <c r="B307" s="455">
        <v>23040</v>
      </c>
    </row>
    <row r="308" spans="1:2" x14ac:dyDescent="0.25">
      <c r="A308" s="460" t="s">
        <v>708</v>
      </c>
      <c r="B308" s="455">
        <v>50000</v>
      </c>
    </row>
    <row r="309" spans="1:2" x14ac:dyDescent="0.25">
      <c r="A309" s="460" t="s">
        <v>709</v>
      </c>
      <c r="B309" s="455">
        <v>56055</v>
      </c>
    </row>
    <row r="310" spans="1:2" x14ac:dyDescent="0.25">
      <c r="A310" s="460" t="s">
        <v>710</v>
      </c>
      <c r="B310" s="455">
        <v>14780</v>
      </c>
    </row>
    <row r="311" spans="1:2" x14ac:dyDescent="0.25">
      <c r="A311" s="460" t="s">
        <v>711</v>
      </c>
      <c r="B311" s="455">
        <v>41400</v>
      </c>
    </row>
    <row r="312" spans="1:2" x14ac:dyDescent="0.25">
      <c r="A312" s="460" t="s">
        <v>712</v>
      </c>
      <c r="B312" s="455">
        <v>7800</v>
      </c>
    </row>
    <row r="313" spans="1:2" x14ac:dyDescent="0.25">
      <c r="A313" s="460" t="s">
        <v>713</v>
      </c>
      <c r="B313" s="455">
        <v>114091</v>
      </c>
    </row>
    <row r="314" spans="1:2" x14ac:dyDescent="0.25">
      <c r="A314" s="460" t="s">
        <v>714</v>
      </c>
      <c r="B314" s="455">
        <v>68900</v>
      </c>
    </row>
    <row r="315" spans="1:2" x14ac:dyDescent="0.25">
      <c r="A315" s="460" t="s">
        <v>715</v>
      </c>
      <c r="B315" s="455">
        <v>86998</v>
      </c>
    </row>
    <row r="316" spans="1:2" x14ac:dyDescent="0.25">
      <c r="A316" s="460" t="s">
        <v>716</v>
      </c>
      <c r="B316" s="455">
        <v>5490</v>
      </c>
    </row>
    <row r="317" spans="1:2" x14ac:dyDescent="0.25">
      <c r="A317" s="460" t="s">
        <v>717</v>
      </c>
      <c r="B317" s="455">
        <v>35510</v>
      </c>
    </row>
    <row r="318" spans="1:2" x14ac:dyDescent="0.25">
      <c r="A318" s="460" t="s">
        <v>718</v>
      </c>
      <c r="B318" s="455">
        <v>92500</v>
      </c>
    </row>
    <row r="319" spans="1:2" x14ac:dyDescent="0.25">
      <c r="A319" s="460" t="s">
        <v>719</v>
      </c>
      <c r="B319" s="455">
        <v>173990</v>
      </c>
    </row>
    <row r="320" spans="1:2" x14ac:dyDescent="0.25">
      <c r="A320" s="460" t="s">
        <v>720</v>
      </c>
      <c r="B320" s="455">
        <v>7540</v>
      </c>
    </row>
    <row r="321" spans="1:2" x14ac:dyDescent="0.25">
      <c r="A321" s="460" t="s">
        <v>309</v>
      </c>
      <c r="B321" s="455">
        <v>7900</v>
      </c>
    </row>
    <row r="322" spans="1:2" x14ac:dyDescent="0.25">
      <c r="A322" s="460" t="s">
        <v>721</v>
      </c>
      <c r="B322" s="455">
        <v>9525</v>
      </c>
    </row>
    <row r="323" spans="1:2" x14ac:dyDescent="0.25">
      <c r="A323" s="460" t="s">
        <v>314</v>
      </c>
      <c r="B323" s="455">
        <v>7000</v>
      </c>
    </row>
    <row r="324" spans="1:2" x14ac:dyDescent="0.25">
      <c r="A324" s="460" t="s">
        <v>722</v>
      </c>
      <c r="B324" s="455">
        <v>554998</v>
      </c>
    </row>
    <row r="325" spans="1:2" x14ac:dyDescent="0.25">
      <c r="A325" s="460" t="s">
        <v>723</v>
      </c>
      <c r="B325" s="455">
        <v>119992</v>
      </c>
    </row>
    <row r="326" spans="1:2" x14ac:dyDescent="0.25">
      <c r="A326" s="460" t="s">
        <v>724</v>
      </c>
      <c r="B326" s="455">
        <v>119998</v>
      </c>
    </row>
    <row r="327" spans="1:2" x14ac:dyDescent="0.25">
      <c r="A327" s="460" t="s">
        <v>725</v>
      </c>
      <c r="B327" s="455">
        <v>43999</v>
      </c>
    </row>
    <row r="328" spans="1:2" x14ac:dyDescent="0.25">
      <c r="A328" s="460" t="s">
        <v>726</v>
      </c>
      <c r="B328" s="455">
        <v>44900</v>
      </c>
    </row>
    <row r="329" spans="1:2" x14ac:dyDescent="0.25">
      <c r="A329" s="460" t="s">
        <v>314</v>
      </c>
      <c r="B329" s="455">
        <v>55997</v>
      </c>
    </row>
    <row r="330" spans="1:2" x14ac:dyDescent="0.25">
      <c r="A330" s="460" t="s">
        <v>727</v>
      </c>
      <c r="B330" s="455">
        <v>3999</v>
      </c>
    </row>
    <row r="331" spans="1:2" x14ac:dyDescent="0.25">
      <c r="A331" s="460" t="s">
        <v>726</v>
      </c>
      <c r="B331" s="455">
        <v>23990</v>
      </c>
    </row>
    <row r="332" spans="1:2" x14ac:dyDescent="0.25">
      <c r="A332" s="460" t="s">
        <v>728</v>
      </c>
      <c r="B332" s="455">
        <v>131700</v>
      </c>
    </row>
    <row r="333" spans="1:2" x14ac:dyDescent="0.25">
      <c r="A333" s="460" t="s">
        <v>386</v>
      </c>
      <c r="B333" s="455">
        <v>66000</v>
      </c>
    </row>
    <row r="334" spans="1:2" x14ac:dyDescent="0.25">
      <c r="A334" s="460" t="s">
        <v>729</v>
      </c>
      <c r="B334" s="455">
        <v>173770</v>
      </c>
    </row>
    <row r="335" spans="1:2" x14ac:dyDescent="0.25">
      <c r="A335" s="460" t="s">
        <v>730</v>
      </c>
      <c r="B335" s="455">
        <v>66998</v>
      </c>
    </row>
    <row r="336" spans="1:2" x14ac:dyDescent="0.25">
      <c r="A336" s="460" t="s">
        <v>731</v>
      </c>
      <c r="B336" s="455">
        <v>133000</v>
      </c>
    </row>
    <row r="337" spans="1:2" x14ac:dyDescent="0.25">
      <c r="A337" s="460" t="s">
        <v>732</v>
      </c>
      <c r="B337" s="455">
        <v>20998</v>
      </c>
    </row>
    <row r="338" spans="1:2" ht="15.75" thickBot="1" x14ac:dyDescent="0.3">
      <c r="A338" s="554" t="s">
        <v>733</v>
      </c>
      <c r="B338" s="555">
        <v>330600</v>
      </c>
    </row>
    <row r="339" spans="1:2" x14ac:dyDescent="0.25">
      <c r="A339" s="556" t="s">
        <v>202</v>
      </c>
      <c r="B339" s="557">
        <f>SUM(B305:B338)</f>
        <v>3089957</v>
      </c>
    </row>
    <row r="340" spans="1:2" x14ac:dyDescent="0.25">
      <c r="A340" s="460"/>
      <c r="B340" s="460"/>
    </row>
    <row r="341" spans="1:2" x14ac:dyDescent="0.25">
      <c r="A341" s="553" t="s">
        <v>302</v>
      </c>
      <c r="B341" s="460"/>
    </row>
    <row r="342" spans="1:2" ht="6.6" customHeight="1" x14ac:dyDescent="0.25">
      <c r="A342" s="460"/>
      <c r="B342" s="460"/>
    </row>
    <row r="343" spans="1:2" x14ac:dyDescent="0.25">
      <c r="A343" s="560" t="s">
        <v>132</v>
      </c>
      <c r="B343" s="460"/>
    </row>
    <row r="344" spans="1:2" x14ac:dyDescent="0.25">
      <c r="A344" s="460" t="s">
        <v>734</v>
      </c>
      <c r="B344" s="455">
        <v>213900</v>
      </c>
    </row>
    <row r="345" spans="1:2" x14ac:dyDescent="0.25">
      <c r="A345" s="460" t="s">
        <v>735</v>
      </c>
      <c r="B345" s="455">
        <v>6490</v>
      </c>
    </row>
    <row r="346" spans="1:2" x14ac:dyDescent="0.25">
      <c r="A346" s="460" t="s">
        <v>736</v>
      </c>
      <c r="B346" s="455">
        <v>174549</v>
      </c>
    </row>
    <row r="347" spans="1:2" x14ac:dyDescent="0.25">
      <c r="A347" s="460" t="s">
        <v>737</v>
      </c>
      <c r="B347" s="455">
        <v>380000</v>
      </c>
    </row>
    <row r="348" spans="1:2" x14ac:dyDescent="0.25">
      <c r="A348" s="460" t="s">
        <v>738</v>
      </c>
      <c r="B348" s="455">
        <v>37990</v>
      </c>
    </row>
    <row r="349" spans="1:2" x14ac:dyDescent="0.25">
      <c r="A349" s="460" t="s">
        <v>739</v>
      </c>
      <c r="B349" s="455">
        <v>54900</v>
      </c>
    </row>
    <row r="350" spans="1:2" x14ac:dyDescent="0.25">
      <c r="A350" s="460" t="s">
        <v>740</v>
      </c>
      <c r="B350" s="455">
        <v>172780</v>
      </c>
    </row>
    <row r="351" spans="1:2" x14ac:dyDescent="0.25">
      <c r="A351" s="460" t="s">
        <v>741</v>
      </c>
      <c r="B351" s="455">
        <v>391000</v>
      </c>
    </row>
    <row r="352" spans="1:2" x14ac:dyDescent="0.25">
      <c r="A352" s="460" t="s">
        <v>742</v>
      </c>
      <c r="B352" s="455">
        <v>948400</v>
      </c>
    </row>
    <row r="353" spans="1:2" x14ac:dyDescent="0.25">
      <c r="A353" s="460" t="s">
        <v>743</v>
      </c>
      <c r="B353" s="455">
        <v>15000</v>
      </c>
    </row>
    <row r="354" spans="1:2" x14ac:dyDescent="0.25">
      <c r="A354" s="460" t="s">
        <v>744</v>
      </c>
      <c r="B354" s="455">
        <v>185600</v>
      </c>
    </row>
    <row r="355" spans="1:2" x14ac:dyDescent="0.25">
      <c r="A355" s="460" t="s">
        <v>745</v>
      </c>
      <c r="B355" s="455">
        <v>147970</v>
      </c>
    </row>
    <row r="356" spans="1:2" x14ac:dyDescent="0.25">
      <c r="A356" s="460" t="s">
        <v>311</v>
      </c>
      <c r="B356" s="455">
        <v>4965463</v>
      </c>
    </row>
    <row r="357" spans="1:2" x14ac:dyDescent="0.25">
      <c r="A357" s="441" t="s">
        <v>303</v>
      </c>
      <c r="B357" s="559">
        <f>SUM(B344:B356)</f>
        <v>7694042</v>
      </c>
    </row>
    <row r="358" spans="1:2" ht="8.4499999999999993" customHeight="1" x14ac:dyDescent="0.25">
      <c r="A358" s="460"/>
      <c r="B358" s="460"/>
    </row>
    <row r="359" spans="1:2" x14ac:dyDescent="0.25">
      <c r="A359" s="553" t="s">
        <v>191</v>
      </c>
      <c r="B359" s="460"/>
    </row>
    <row r="360" spans="1:2" ht="9" customHeight="1" x14ac:dyDescent="0.25">
      <c r="A360" s="460"/>
      <c r="B360" s="460"/>
    </row>
    <row r="361" spans="1:2" x14ac:dyDescent="0.25">
      <c r="A361" s="460" t="s">
        <v>132</v>
      </c>
      <c r="B361" s="460"/>
    </row>
    <row r="362" spans="1:2" x14ac:dyDescent="0.25">
      <c r="A362" s="460" t="s">
        <v>308</v>
      </c>
      <c r="B362" s="455">
        <v>8990</v>
      </c>
    </row>
    <row r="363" spans="1:2" x14ac:dyDescent="0.25">
      <c r="A363" s="460" t="s">
        <v>746</v>
      </c>
      <c r="B363" s="455">
        <v>550950</v>
      </c>
    </row>
    <row r="364" spans="1:2" x14ac:dyDescent="0.25">
      <c r="A364" s="460" t="s">
        <v>747</v>
      </c>
      <c r="B364" s="455">
        <v>6800</v>
      </c>
    </row>
    <row r="365" spans="1:2" x14ac:dyDescent="0.25">
      <c r="A365" s="460" t="s">
        <v>748</v>
      </c>
      <c r="B365" s="455">
        <v>15650</v>
      </c>
    </row>
    <row r="366" spans="1:2" x14ac:dyDescent="0.25">
      <c r="A366" s="460" t="s">
        <v>749</v>
      </c>
      <c r="B366" s="455">
        <v>38000</v>
      </c>
    </row>
    <row r="367" spans="1:2" x14ac:dyDescent="0.25">
      <c r="A367" s="460" t="s">
        <v>750</v>
      </c>
      <c r="B367" s="455">
        <v>1343660</v>
      </c>
    </row>
    <row r="368" spans="1:2" x14ac:dyDescent="0.25">
      <c r="A368" s="460" t="s">
        <v>751</v>
      </c>
      <c r="B368" s="455">
        <v>347337</v>
      </c>
    </row>
    <row r="369" spans="1:2" x14ac:dyDescent="0.25">
      <c r="A369" s="460" t="s">
        <v>752</v>
      </c>
      <c r="B369" s="455">
        <v>390707</v>
      </c>
    </row>
    <row r="370" spans="1:2" x14ac:dyDescent="0.25">
      <c r="A370" s="460" t="s">
        <v>753</v>
      </c>
      <c r="B370" s="455">
        <v>110000</v>
      </c>
    </row>
    <row r="371" spans="1:2" x14ac:dyDescent="0.25">
      <c r="A371" s="460" t="s">
        <v>754</v>
      </c>
      <c r="B371" s="455">
        <v>29261</v>
      </c>
    </row>
    <row r="372" spans="1:2" x14ac:dyDescent="0.25">
      <c r="A372" s="460" t="s">
        <v>755</v>
      </c>
      <c r="B372" s="455">
        <v>39995</v>
      </c>
    </row>
    <row r="373" spans="1:2" x14ac:dyDescent="0.25">
      <c r="A373" s="460" t="s">
        <v>756</v>
      </c>
      <c r="B373" s="455">
        <v>49500</v>
      </c>
    </row>
    <row r="374" spans="1:2" x14ac:dyDescent="0.25">
      <c r="A374" s="460" t="s">
        <v>757</v>
      </c>
      <c r="B374" s="455">
        <v>653100</v>
      </c>
    </row>
    <row r="375" spans="1:2" x14ac:dyDescent="0.25">
      <c r="A375" s="460" t="s">
        <v>757</v>
      </c>
      <c r="B375" s="455">
        <v>120000</v>
      </c>
    </row>
    <row r="376" spans="1:2" x14ac:dyDescent="0.25">
      <c r="A376" s="460" t="s">
        <v>749</v>
      </c>
      <c r="B376" s="455">
        <v>14164</v>
      </c>
    </row>
    <row r="377" spans="1:2" x14ac:dyDescent="0.25">
      <c r="A377" s="460" t="s">
        <v>757</v>
      </c>
      <c r="B377" s="455">
        <v>89606</v>
      </c>
    </row>
    <row r="378" spans="1:2" x14ac:dyDescent="0.25">
      <c r="A378" s="460" t="s">
        <v>757</v>
      </c>
      <c r="B378" s="455">
        <v>598000</v>
      </c>
    </row>
    <row r="379" spans="1:2" x14ac:dyDescent="0.25">
      <c r="A379" s="460" t="s">
        <v>757</v>
      </c>
      <c r="B379" s="455">
        <v>599500</v>
      </c>
    </row>
    <row r="380" spans="1:2" x14ac:dyDescent="0.25">
      <c r="A380" s="460" t="s">
        <v>758</v>
      </c>
      <c r="B380" s="455">
        <v>1720005</v>
      </c>
    </row>
    <row r="381" spans="1:2" x14ac:dyDescent="0.25">
      <c r="A381" s="460" t="s">
        <v>759</v>
      </c>
      <c r="B381" s="455">
        <v>30000</v>
      </c>
    </row>
    <row r="382" spans="1:2" x14ac:dyDescent="0.25">
      <c r="A382" s="460" t="s">
        <v>760</v>
      </c>
      <c r="B382" s="455">
        <v>22400</v>
      </c>
    </row>
    <row r="383" spans="1:2" x14ac:dyDescent="0.25">
      <c r="A383" s="460" t="s">
        <v>313</v>
      </c>
      <c r="B383" s="455">
        <v>106990</v>
      </c>
    </row>
    <row r="384" spans="1:2" x14ac:dyDescent="0.25">
      <c r="A384" s="460" t="s">
        <v>761</v>
      </c>
      <c r="B384" s="455">
        <v>64770</v>
      </c>
    </row>
    <row r="385" spans="1:2" x14ac:dyDescent="0.25">
      <c r="A385" s="460" t="s">
        <v>762</v>
      </c>
      <c r="B385" s="455">
        <v>55720</v>
      </c>
    </row>
    <row r="386" spans="1:2" x14ac:dyDescent="0.25">
      <c r="A386" s="460" t="s">
        <v>763</v>
      </c>
      <c r="B386" s="455">
        <v>14400</v>
      </c>
    </row>
    <row r="387" spans="1:2" x14ac:dyDescent="0.25">
      <c r="A387" s="460" t="s">
        <v>757</v>
      </c>
      <c r="B387" s="455">
        <v>405000</v>
      </c>
    </row>
    <row r="388" spans="1:2" x14ac:dyDescent="0.25">
      <c r="A388" s="460" t="s">
        <v>757</v>
      </c>
      <c r="B388" s="455">
        <v>377000</v>
      </c>
    </row>
    <row r="389" spans="1:2" x14ac:dyDescent="0.25">
      <c r="A389" s="460" t="s">
        <v>757</v>
      </c>
      <c r="B389" s="455">
        <v>15000</v>
      </c>
    </row>
    <row r="390" spans="1:2" x14ac:dyDescent="0.25">
      <c r="A390" s="460" t="s">
        <v>757</v>
      </c>
      <c r="B390" s="455">
        <v>36640</v>
      </c>
    </row>
    <row r="391" spans="1:2" x14ac:dyDescent="0.25">
      <c r="A391" s="460" t="s">
        <v>757</v>
      </c>
      <c r="B391" s="455">
        <v>18000</v>
      </c>
    </row>
    <row r="392" spans="1:2" x14ac:dyDescent="0.25">
      <c r="A392" s="460" t="s">
        <v>757</v>
      </c>
      <c r="B392" s="455">
        <v>113900</v>
      </c>
    </row>
    <row r="393" spans="1:2" x14ac:dyDescent="0.25">
      <c r="A393" s="460" t="s">
        <v>757</v>
      </c>
      <c r="B393" s="455">
        <v>174000</v>
      </c>
    </row>
    <row r="394" spans="1:2" x14ac:dyDescent="0.25">
      <c r="A394" s="460" t="s">
        <v>749</v>
      </c>
      <c r="B394" s="455">
        <v>17800</v>
      </c>
    </row>
    <row r="395" spans="1:2" x14ac:dyDescent="0.25">
      <c r="A395" s="460" t="s">
        <v>316</v>
      </c>
      <c r="B395" s="455">
        <v>32500</v>
      </c>
    </row>
    <row r="396" spans="1:2" ht="15.75" thickBot="1" x14ac:dyDescent="0.3">
      <c r="A396" s="554" t="s">
        <v>757</v>
      </c>
      <c r="B396" s="555">
        <v>325570</v>
      </c>
    </row>
    <row r="397" spans="1:2" x14ac:dyDescent="0.25">
      <c r="A397" s="561" t="s">
        <v>202</v>
      </c>
      <c r="B397" s="562">
        <f>SUM(B362:B396)</f>
        <v>8534915</v>
      </c>
    </row>
    <row r="398" spans="1:2" x14ac:dyDescent="0.25">
      <c r="A398" s="460"/>
      <c r="B398" s="460"/>
    </row>
    <row r="399" spans="1:2" x14ac:dyDescent="0.25">
      <c r="A399" s="441" t="s">
        <v>133</v>
      </c>
      <c r="B399" s="460"/>
    </row>
    <row r="400" spans="1:2" x14ac:dyDescent="0.25">
      <c r="A400" s="460" t="s">
        <v>764</v>
      </c>
      <c r="B400" s="455">
        <v>1140605</v>
      </c>
    </row>
    <row r="401" spans="1:2" x14ac:dyDescent="0.25">
      <c r="A401" s="460" t="s">
        <v>1799</v>
      </c>
      <c r="B401" s="455">
        <v>1470661</v>
      </c>
    </row>
    <row r="402" spans="1:2" ht="15.75" thickBot="1" x14ac:dyDescent="0.3">
      <c r="A402" s="554" t="s">
        <v>765</v>
      </c>
      <c r="B402" s="555">
        <v>2150454</v>
      </c>
    </row>
    <row r="403" spans="1:2" x14ac:dyDescent="0.25">
      <c r="A403" s="561" t="s">
        <v>202</v>
      </c>
      <c r="B403" s="562">
        <f>SUM(B400:B402)</f>
        <v>4761720</v>
      </c>
    </row>
    <row r="404" spans="1:2" x14ac:dyDescent="0.25">
      <c r="A404" s="561"/>
      <c r="B404" s="562"/>
    </row>
    <row r="405" spans="1:2" x14ac:dyDescent="0.25">
      <c r="A405" s="563" t="s">
        <v>131</v>
      </c>
      <c r="B405" s="562"/>
    </row>
    <row r="406" spans="1:2" ht="30" x14ac:dyDescent="0.25">
      <c r="A406" s="564" t="s">
        <v>766</v>
      </c>
      <c r="B406" s="455">
        <v>902722</v>
      </c>
    </row>
    <row r="407" spans="1:2" x14ac:dyDescent="0.25">
      <c r="A407" s="460" t="s">
        <v>767</v>
      </c>
      <c r="B407" s="455">
        <v>128590</v>
      </c>
    </row>
    <row r="408" spans="1:2" x14ac:dyDescent="0.25">
      <c r="A408" s="561" t="s">
        <v>202</v>
      </c>
      <c r="B408" s="562">
        <f>SUM(B406:B407)</f>
        <v>1031312</v>
      </c>
    </row>
    <row r="409" spans="1:2" x14ac:dyDescent="0.25">
      <c r="A409" s="460"/>
      <c r="B409" s="455"/>
    </row>
    <row r="410" spans="1:2" x14ac:dyDescent="0.25">
      <c r="A410" s="553" t="s">
        <v>768</v>
      </c>
      <c r="B410" s="455"/>
    </row>
    <row r="411" spans="1:2" x14ac:dyDescent="0.25">
      <c r="A411" s="460" t="s">
        <v>769</v>
      </c>
      <c r="B411" s="455">
        <v>2499999</v>
      </c>
    </row>
    <row r="412" spans="1:2" x14ac:dyDescent="0.25">
      <c r="A412" s="460" t="s">
        <v>327</v>
      </c>
      <c r="B412" s="455">
        <v>44999</v>
      </c>
    </row>
    <row r="413" spans="1:2" x14ac:dyDescent="0.25">
      <c r="A413" s="460" t="s">
        <v>327</v>
      </c>
      <c r="B413" s="455">
        <v>47997</v>
      </c>
    </row>
    <row r="414" spans="1:2" x14ac:dyDescent="0.25">
      <c r="A414" s="460" t="s">
        <v>322</v>
      </c>
      <c r="B414" s="455">
        <v>16000</v>
      </c>
    </row>
    <row r="415" spans="1:2" x14ac:dyDescent="0.25">
      <c r="A415" s="460" t="s">
        <v>770</v>
      </c>
      <c r="B415" s="455">
        <v>491918</v>
      </c>
    </row>
    <row r="416" spans="1:2" x14ac:dyDescent="0.25">
      <c r="A416" s="441" t="s">
        <v>771</v>
      </c>
      <c r="B416" s="445">
        <v>3100913</v>
      </c>
    </row>
    <row r="417" spans="1:2" x14ac:dyDescent="0.25">
      <c r="A417" s="460"/>
      <c r="B417" s="455"/>
    </row>
    <row r="418" spans="1:2" x14ac:dyDescent="0.25">
      <c r="A418" s="460" t="s">
        <v>772</v>
      </c>
      <c r="B418" s="455">
        <v>5001152</v>
      </c>
    </row>
    <row r="419" spans="1:2" x14ac:dyDescent="0.25">
      <c r="A419" s="460" t="s">
        <v>1800</v>
      </c>
      <c r="B419" s="455">
        <v>560705</v>
      </c>
    </row>
    <row r="420" spans="1:2" x14ac:dyDescent="0.25">
      <c r="A420" s="460" t="s">
        <v>773</v>
      </c>
      <c r="B420" s="455">
        <v>2561468</v>
      </c>
    </row>
    <row r="421" spans="1:2" ht="15.75" thickBot="1" x14ac:dyDescent="0.3">
      <c r="A421" s="554" t="s">
        <v>774</v>
      </c>
      <c r="B421" s="555">
        <v>1201014</v>
      </c>
    </row>
    <row r="422" spans="1:2" x14ac:dyDescent="0.25">
      <c r="A422" s="561" t="s">
        <v>775</v>
      </c>
      <c r="B422" s="565">
        <f>SUM(B418:B421)</f>
        <v>9324339</v>
      </c>
    </row>
    <row r="423" spans="1:2" x14ac:dyDescent="0.25">
      <c r="A423" s="460"/>
      <c r="B423" s="460"/>
    </row>
    <row r="424" spans="1:2" x14ac:dyDescent="0.25">
      <c r="A424" s="553" t="s">
        <v>387</v>
      </c>
      <c r="B424" s="460"/>
    </row>
    <row r="425" spans="1:2" x14ac:dyDescent="0.25">
      <c r="A425" s="460" t="s">
        <v>776</v>
      </c>
      <c r="B425" s="455">
        <v>145994</v>
      </c>
    </row>
    <row r="426" spans="1:2" x14ac:dyDescent="0.25">
      <c r="A426" s="460" t="s">
        <v>111</v>
      </c>
      <c r="B426" s="455">
        <v>240144</v>
      </c>
    </row>
    <row r="427" spans="1:2" x14ac:dyDescent="0.25">
      <c r="A427" s="460" t="s">
        <v>777</v>
      </c>
      <c r="B427" s="455">
        <v>71900</v>
      </c>
    </row>
    <row r="428" spans="1:2" x14ac:dyDescent="0.25">
      <c r="A428" s="460" t="s">
        <v>778</v>
      </c>
      <c r="B428" s="455">
        <v>230000</v>
      </c>
    </row>
    <row r="429" spans="1:2" x14ac:dyDescent="0.25">
      <c r="A429" s="460" t="s">
        <v>779</v>
      </c>
      <c r="B429" s="455">
        <v>1085850</v>
      </c>
    </row>
    <row r="430" spans="1:2" x14ac:dyDescent="0.25">
      <c r="A430" s="460" t="s">
        <v>780</v>
      </c>
      <c r="B430" s="455">
        <v>436100</v>
      </c>
    </row>
    <row r="431" spans="1:2" x14ac:dyDescent="0.25">
      <c r="A431" s="460" t="s">
        <v>781</v>
      </c>
      <c r="B431" s="455">
        <v>78900</v>
      </c>
    </row>
    <row r="432" spans="1:2" x14ac:dyDescent="0.25">
      <c r="A432" s="460" t="s">
        <v>315</v>
      </c>
      <c r="B432" s="455">
        <v>125000</v>
      </c>
    </row>
    <row r="433" spans="1:2" x14ac:dyDescent="0.25">
      <c r="A433" s="460" t="s">
        <v>753</v>
      </c>
      <c r="B433" s="455">
        <v>80000</v>
      </c>
    </row>
    <row r="434" spans="1:2" x14ac:dyDescent="0.25">
      <c r="A434" s="460" t="s">
        <v>782</v>
      </c>
      <c r="B434" s="455">
        <v>245996</v>
      </c>
    </row>
    <row r="435" spans="1:2" x14ac:dyDescent="0.25">
      <c r="A435" s="460" t="s">
        <v>783</v>
      </c>
      <c r="B435" s="455">
        <v>498900</v>
      </c>
    </row>
    <row r="436" spans="1:2" x14ac:dyDescent="0.25">
      <c r="A436" s="460" t="s">
        <v>784</v>
      </c>
      <c r="B436" s="455">
        <v>263125</v>
      </c>
    </row>
    <row r="437" spans="1:2" x14ac:dyDescent="0.25">
      <c r="A437" s="460" t="s">
        <v>785</v>
      </c>
      <c r="B437" s="455">
        <v>89970</v>
      </c>
    </row>
    <row r="438" spans="1:2" x14ac:dyDescent="0.25">
      <c r="A438" s="460" t="s">
        <v>786</v>
      </c>
      <c r="B438" s="455">
        <v>800600</v>
      </c>
    </row>
    <row r="439" spans="1:2" x14ac:dyDescent="0.25">
      <c r="A439" s="460" t="s">
        <v>317</v>
      </c>
      <c r="B439" s="455">
        <v>252000</v>
      </c>
    </row>
    <row r="440" spans="1:2" x14ac:dyDescent="0.25">
      <c r="A440" s="460" t="s">
        <v>787</v>
      </c>
      <c r="B440" s="455">
        <v>349000</v>
      </c>
    </row>
    <row r="441" spans="1:2" x14ac:dyDescent="0.25">
      <c r="A441" s="460" t="s">
        <v>317</v>
      </c>
      <c r="B441" s="455">
        <v>168000</v>
      </c>
    </row>
    <row r="442" spans="1:2" x14ac:dyDescent="0.25">
      <c r="A442" s="460" t="s">
        <v>788</v>
      </c>
      <c r="B442" s="455">
        <v>147990</v>
      </c>
    </row>
    <row r="443" spans="1:2" x14ac:dyDescent="0.25">
      <c r="A443" s="441" t="s">
        <v>202</v>
      </c>
      <c r="B443" s="445">
        <f>SUM(B425:B442)</f>
        <v>5309469</v>
      </c>
    </row>
    <row r="444" spans="1:2" x14ac:dyDescent="0.25">
      <c r="A444" s="566"/>
      <c r="B444" s="445"/>
    </row>
    <row r="445" spans="1:2" x14ac:dyDescent="0.25">
      <c r="A445" s="553" t="s">
        <v>27</v>
      </c>
      <c r="B445" s="460"/>
    </row>
    <row r="446" spans="1:2" x14ac:dyDescent="0.25">
      <c r="A446" s="460" t="s">
        <v>789</v>
      </c>
      <c r="B446" s="455">
        <v>658391</v>
      </c>
    </row>
    <row r="447" spans="1:2" x14ac:dyDescent="0.25">
      <c r="A447" s="460" t="s">
        <v>110</v>
      </c>
      <c r="B447" s="455">
        <v>249950</v>
      </c>
    </row>
    <row r="448" spans="1:2" x14ac:dyDescent="0.25">
      <c r="A448" s="460" t="s">
        <v>790</v>
      </c>
      <c r="B448" s="455">
        <v>105000</v>
      </c>
    </row>
    <row r="449" spans="1:2" x14ac:dyDescent="0.25">
      <c r="A449" s="460" t="s">
        <v>791</v>
      </c>
      <c r="B449" s="455">
        <v>139950</v>
      </c>
    </row>
    <row r="450" spans="1:2" x14ac:dyDescent="0.25">
      <c r="A450" s="460" t="s">
        <v>792</v>
      </c>
      <c r="B450" s="455">
        <v>79200</v>
      </c>
    </row>
    <row r="451" spans="1:2" x14ac:dyDescent="0.25">
      <c r="A451" s="460" t="s">
        <v>793</v>
      </c>
      <c r="B451" s="455">
        <v>119856</v>
      </c>
    </row>
    <row r="452" spans="1:2" x14ac:dyDescent="0.25">
      <c r="A452" s="460" t="s">
        <v>794</v>
      </c>
      <c r="B452" s="455">
        <v>183940</v>
      </c>
    </row>
    <row r="453" spans="1:2" x14ac:dyDescent="0.25">
      <c r="A453" s="460" t="s">
        <v>795</v>
      </c>
      <c r="B453" s="455">
        <v>168000</v>
      </c>
    </row>
    <row r="454" spans="1:2" x14ac:dyDescent="0.25">
      <c r="A454" s="441" t="s">
        <v>202</v>
      </c>
      <c r="B454" s="445">
        <f>SUM(B446:B453)</f>
        <v>1704287</v>
      </c>
    </row>
    <row r="455" spans="1:2" x14ac:dyDescent="0.25">
      <c r="A455" s="460"/>
      <c r="B455" s="460"/>
    </row>
    <row r="456" spans="1:2" x14ac:dyDescent="0.25">
      <c r="A456" s="567" t="s">
        <v>796</v>
      </c>
      <c r="B456" s="548"/>
    </row>
    <row r="457" spans="1:2" ht="30" x14ac:dyDescent="0.25">
      <c r="A457" s="568" t="s">
        <v>797</v>
      </c>
      <c r="B457" s="569">
        <v>1158954</v>
      </c>
    </row>
    <row r="458" spans="1:2" x14ac:dyDescent="0.25">
      <c r="A458" s="548" t="s">
        <v>798</v>
      </c>
      <c r="B458" s="569">
        <v>2137548</v>
      </c>
    </row>
    <row r="459" spans="1:2" x14ac:dyDescent="0.25">
      <c r="A459" s="548" t="s">
        <v>1801</v>
      </c>
      <c r="B459" s="569">
        <v>264926</v>
      </c>
    </row>
    <row r="460" spans="1:2" x14ac:dyDescent="0.25">
      <c r="A460" s="548" t="s">
        <v>1802</v>
      </c>
      <c r="B460" s="569">
        <v>7828182.21</v>
      </c>
    </row>
    <row r="461" spans="1:2" x14ac:dyDescent="0.25">
      <c r="A461" s="548" t="s">
        <v>799</v>
      </c>
      <c r="B461" s="569">
        <v>3884281</v>
      </c>
    </row>
    <row r="462" spans="1:2" x14ac:dyDescent="0.25">
      <c r="A462" s="548" t="s">
        <v>800</v>
      </c>
      <c r="B462" s="569">
        <v>1971128.9000000001</v>
      </c>
    </row>
    <row r="463" spans="1:2" x14ac:dyDescent="0.25">
      <c r="A463" s="548" t="s">
        <v>801</v>
      </c>
      <c r="B463" s="569">
        <v>1295921</v>
      </c>
    </row>
    <row r="464" spans="1:2" x14ac:dyDescent="0.25">
      <c r="A464" s="548" t="s">
        <v>1803</v>
      </c>
      <c r="B464" s="569">
        <v>256999.74</v>
      </c>
    </row>
    <row r="465" spans="1:2" x14ac:dyDescent="0.25">
      <c r="A465" s="548" t="s">
        <v>1804</v>
      </c>
      <c r="B465" s="569">
        <v>324868.53999999998</v>
      </c>
    </row>
    <row r="466" spans="1:2" x14ac:dyDescent="0.25">
      <c r="A466" s="548" t="s">
        <v>802</v>
      </c>
      <c r="B466" s="569">
        <v>340198.71</v>
      </c>
    </row>
    <row r="467" spans="1:2" x14ac:dyDescent="0.25">
      <c r="A467" s="548" t="s">
        <v>1805</v>
      </c>
      <c r="B467" s="569">
        <v>784015.45</v>
      </c>
    </row>
    <row r="468" spans="1:2" x14ac:dyDescent="0.25">
      <c r="A468" s="548" t="s">
        <v>1806</v>
      </c>
      <c r="B468" s="569">
        <v>80366.87</v>
      </c>
    </row>
    <row r="469" spans="1:2" x14ac:dyDescent="0.25">
      <c r="A469" s="548" t="s">
        <v>1807</v>
      </c>
      <c r="B469" s="569">
        <v>464624.42</v>
      </c>
    </row>
    <row r="470" spans="1:2" x14ac:dyDescent="0.25">
      <c r="A470" s="548" t="s">
        <v>803</v>
      </c>
      <c r="B470" s="569">
        <v>881000</v>
      </c>
    </row>
    <row r="471" spans="1:2" x14ac:dyDescent="0.25">
      <c r="A471" s="548" t="s">
        <v>1808</v>
      </c>
      <c r="B471" s="569">
        <v>1378720.6800000002</v>
      </c>
    </row>
    <row r="472" spans="1:2" x14ac:dyDescent="0.25">
      <c r="A472" s="548" t="s">
        <v>1809</v>
      </c>
      <c r="B472" s="569">
        <v>1929161.75</v>
      </c>
    </row>
    <row r="473" spans="1:2" x14ac:dyDescent="0.25">
      <c r="A473" s="548" t="s">
        <v>804</v>
      </c>
      <c r="B473" s="569">
        <v>678180</v>
      </c>
    </row>
    <row r="474" spans="1:2" x14ac:dyDescent="0.25">
      <c r="A474" s="548" t="s">
        <v>805</v>
      </c>
      <c r="B474" s="570">
        <v>2584857.3199999998</v>
      </c>
    </row>
    <row r="475" spans="1:2" x14ac:dyDescent="0.25">
      <c r="A475" s="548" t="s">
        <v>806</v>
      </c>
      <c r="B475" s="570">
        <v>4806999.53</v>
      </c>
    </row>
    <row r="476" spans="1:2" x14ac:dyDescent="0.25">
      <c r="A476" s="548" t="s">
        <v>807</v>
      </c>
      <c r="B476" s="570">
        <v>315520.07</v>
      </c>
    </row>
    <row r="477" spans="1:2" x14ac:dyDescent="0.25">
      <c r="A477" s="548" t="s">
        <v>808</v>
      </c>
      <c r="B477" s="570">
        <v>264160</v>
      </c>
    </row>
    <row r="478" spans="1:2" x14ac:dyDescent="0.25">
      <c r="A478" s="548" t="s">
        <v>809</v>
      </c>
      <c r="B478" s="570">
        <v>287679.13</v>
      </c>
    </row>
    <row r="479" spans="1:2" x14ac:dyDescent="0.25">
      <c r="A479" s="548" t="s">
        <v>810</v>
      </c>
      <c r="B479" s="570">
        <v>928900.52</v>
      </c>
    </row>
    <row r="480" spans="1:2" x14ac:dyDescent="0.25">
      <c r="A480" s="548" t="s">
        <v>811</v>
      </c>
      <c r="B480" s="570">
        <v>50117373.420000002</v>
      </c>
    </row>
    <row r="481" spans="1:2" x14ac:dyDescent="0.25">
      <c r="A481" s="548" t="s">
        <v>812</v>
      </c>
      <c r="B481" s="570">
        <v>1050000.44</v>
      </c>
    </row>
    <row r="482" spans="1:2" x14ac:dyDescent="0.25">
      <c r="A482" s="548" t="s">
        <v>1810</v>
      </c>
      <c r="B482" s="570">
        <v>6079714.79</v>
      </c>
    </row>
    <row r="483" spans="1:2" x14ac:dyDescent="0.25">
      <c r="A483" s="548" t="s">
        <v>1811</v>
      </c>
      <c r="B483" s="570">
        <v>3040702.58</v>
      </c>
    </row>
    <row r="484" spans="1:2" x14ac:dyDescent="0.25">
      <c r="A484" s="548" t="s">
        <v>813</v>
      </c>
      <c r="B484" s="570">
        <v>568960</v>
      </c>
    </row>
    <row r="485" spans="1:2" x14ac:dyDescent="0.25">
      <c r="A485" s="548" t="s">
        <v>814</v>
      </c>
      <c r="B485" s="570">
        <v>4807000.8</v>
      </c>
    </row>
    <row r="486" spans="1:2" x14ac:dyDescent="0.25">
      <c r="A486" s="548" t="s">
        <v>815</v>
      </c>
      <c r="B486" s="570">
        <v>73499.98</v>
      </c>
    </row>
    <row r="487" spans="1:2" x14ac:dyDescent="0.25">
      <c r="A487" s="548" t="s">
        <v>633</v>
      </c>
      <c r="B487" s="570">
        <v>211303083</v>
      </c>
    </row>
    <row r="488" spans="1:2" x14ac:dyDescent="0.25">
      <c r="A488" s="548" t="s">
        <v>816</v>
      </c>
      <c r="B488" s="570">
        <v>3945533.13</v>
      </c>
    </row>
    <row r="489" spans="1:2" x14ac:dyDescent="0.25">
      <c r="A489" s="548" t="s">
        <v>1253</v>
      </c>
      <c r="B489" s="570">
        <v>137999.47</v>
      </c>
    </row>
    <row r="490" spans="1:2" x14ac:dyDescent="0.25">
      <c r="A490" s="548" t="s">
        <v>817</v>
      </c>
      <c r="B490" s="570">
        <v>99999.8</v>
      </c>
    </row>
    <row r="491" spans="1:2" x14ac:dyDescent="0.25">
      <c r="A491" s="548" t="s">
        <v>818</v>
      </c>
      <c r="B491" s="570">
        <v>625057.17000000004</v>
      </c>
    </row>
    <row r="492" spans="1:2" x14ac:dyDescent="0.25">
      <c r="A492" s="548" t="s">
        <v>819</v>
      </c>
      <c r="B492" s="570">
        <v>99000.31</v>
      </c>
    </row>
    <row r="493" spans="1:2" x14ac:dyDescent="0.25">
      <c r="A493" s="548" t="s">
        <v>820</v>
      </c>
      <c r="B493" s="570">
        <v>1103630</v>
      </c>
    </row>
    <row r="494" spans="1:2" x14ac:dyDescent="0.25">
      <c r="A494" s="548" t="s">
        <v>821</v>
      </c>
      <c r="B494" s="570">
        <v>500000.27</v>
      </c>
    </row>
    <row r="495" spans="1:2" x14ac:dyDescent="0.25">
      <c r="A495" s="548" t="s">
        <v>1812</v>
      </c>
      <c r="B495" s="570">
        <v>398145</v>
      </c>
    </row>
    <row r="496" spans="1:2" x14ac:dyDescent="0.25">
      <c r="A496" s="548" t="s">
        <v>822</v>
      </c>
      <c r="B496" s="570">
        <v>307340</v>
      </c>
    </row>
    <row r="497" spans="1:2" x14ac:dyDescent="0.25">
      <c r="A497" s="548" t="s">
        <v>823</v>
      </c>
      <c r="B497" s="570">
        <v>949794.9</v>
      </c>
    </row>
    <row r="498" spans="1:2" x14ac:dyDescent="0.25">
      <c r="A498" s="548" t="s">
        <v>1813</v>
      </c>
      <c r="B498" s="570">
        <v>14117930.870000001</v>
      </c>
    </row>
    <row r="499" spans="1:2" x14ac:dyDescent="0.25">
      <c r="A499" s="548" t="s">
        <v>824</v>
      </c>
      <c r="B499" s="570">
        <v>307180.11</v>
      </c>
    </row>
    <row r="500" spans="1:2" x14ac:dyDescent="0.25">
      <c r="A500" s="548" t="s">
        <v>1814</v>
      </c>
      <c r="B500" s="570">
        <v>4545364.870000001</v>
      </c>
    </row>
    <row r="501" spans="1:2" x14ac:dyDescent="0.25">
      <c r="A501" s="548" t="s">
        <v>1815</v>
      </c>
      <c r="B501" s="570">
        <v>1113659.19</v>
      </c>
    </row>
    <row r="502" spans="1:2" x14ac:dyDescent="0.25">
      <c r="A502" s="548" t="s">
        <v>825</v>
      </c>
      <c r="B502" s="570">
        <v>3397250</v>
      </c>
    </row>
    <row r="503" spans="1:2" x14ac:dyDescent="0.25">
      <c r="A503" s="548" t="s">
        <v>826</v>
      </c>
      <c r="B503" s="570">
        <v>1315974</v>
      </c>
    </row>
    <row r="504" spans="1:2" x14ac:dyDescent="0.25">
      <c r="A504" s="548" t="s">
        <v>637</v>
      </c>
      <c r="B504" s="570">
        <v>202048230.44</v>
      </c>
    </row>
    <row r="505" spans="1:2" x14ac:dyDescent="0.25">
      <c r="A505" s="548" t="s">
        <v>1816</v>
      </c>
      <c r="B505" s="570">
        <v>780000</v>
      </c>
    </row>
    <row r="506" spans="1:2" x14ac:dyDescent="0.25">
      <c r="A506" s="548" t="s">
        <v>827</v>
      </c>
      <c r="B506" s="570">
        <v>300000</v>
      </c>
    </row>
    <row r="507" spans="1:2" x14ac:dyDescent="0.25">
      <c r="A507" s="548" t="s">
        <v>828</v>
      </c>
      <c r="B507" s="571">
        <f>SUM(B457:B506)</f>
        <v>547979618.38000011</v>
      </c>
    </row>
    <row r="508" spans="1:2" x14ac:dyDescent="0.25">
      <c r="A508" s="548" t="s">
        <v>829</v>
      </c>
      <c r="B508" s="570">
        <v>12600000</v>
      </c>
    </row>
    <row r="509" spans="1:2" x14ac:dyDescent="0.25">
      <c r="A509" s="548" t="s">
        <v>830</v>
      </c>
      <c r="B509" s="570">
        <v>28884000</v>
      </c>
    </row>
    <row r="510" spans="1:2" x14ac:dyDescent="0.25">
      <c r="A510" s="572" t="s">
        <v>303</v>
      </c>
      <c r="B510" s="559">
        <f>SUM(B507:B509)</f>
        <v>589463618.38000011</v>
      </c>
    </row>
    <row r="511" spans="1:2" x14ac:dyDescent="0.25">
      <c r="A511" s="572" t="s">
        <v>690</v>
      </c>
      <c r="B511" s="571">
        <f>SUM(B292+B300+B339+B357+B397+B403+B408+B416+B422+B443+B454+B510)</f>
        <v>645714143.38000011</v>
      </c>
    </row>
    <row r="513" spans="1:2" ht="15.75" x14ac:dyDescent="0.25">
      <c r="A513" s="1260" t="s">
        <v>1251</v>
      </c>
      <c r="B513" s="1264"/>
    </row>
    <row r="514" spans="1:2" x14ac:dyDescent="0.25">
      <c r="A514" s="558" t="s">
        <v>102</v>
      </c>
      <c r="B514" s="558" t="s">
        <v>305</v>
      </c>
    </row>
    <row r="515" spans="1:2" ht="6.6" customHeight="1" x14ac:dyDescent="0.25">
      <c r="A515" s="460"/>
      <c r="B515" s="460"/>
    </row>
    <row r="516" spans="1:2" x14ac:dyDescent="0.25">
      <c r="A516" s="553" t="s">
        <v>301</v>
      </c>
      <c r="B516" s="460"/>
    </row>
    <row r="517" spans="1:2" ht="10.15" customHeight="1" x14ac:dyDescent="0.25">
      <c r="A517" s="460"/>
      <c r="B517" s="455"/>
    </row>
    <row r="518" spans="1:2" x14ac:dyDescent="0.25">
      <c r="A518" s="460" t="s">
        <v>831</v>
      </c>
      <c r="B518" s="455"/>
    </row>
    <row r="519" spans="1:2" x14ac:dyDescent="0.25">
      <c r="A519" s="547" t="s">
        <v>832</v>
      </c>
      <c r="B519" s="455">
        <v>41910</v>
      </c>
    </row>
    <row r="520" spans="1:2" x14ac:dyDescent="0.25">
      <c r="A520" s="547" t="s">
        <v>833</v>
      </c>
      <c r="B520" s="289">
        <v>10999</v>
      </c>
    </row>
    <row r="521" spans="1:2" x14ac:dyDescent="0.25">
      <c r="A521" s="547" t="s">
        <v>328</v>
      </c>
      <c r="B521" s="289">
        <v>19500</v>
      </c>
    </row>
    <row r="522" spans="1:2" x14ac:dyDescent="0.25">
      <c r="A522" s="547" t="s">
        <v>834</v>
      </c>
      <c r="B522" s="289">
        <v>205669</v>
      </c>
    </row>
    <row r="523" spans="1:2" x14ac:dyDescent="0.25">
      <c r="A523" s="547" t="s">
        <v>835</v>
      </c>
      <c r="B523" s="289">
        <v>7000</v>
      </c>
    </row>
    <row r="524" spans="1:2" x14ac:dyDescent="0.25">
      <c r="A524" s="547" t="s">
        <v>836</v>
      </c>
      <c r="B524" s="289">
        <v>36000</v>
      </c>
    </row>
    <row r="525" spans="1:2" x14ac:dyDescent="0.25">
      <c r="A525" s="547" t="s">
        <v>837</v>
      </c>
      <c r="B525" s="289">
        <v>32900</v>
      </c>
    </row>
    <row r="526" spans="1:2" x14ac:dyDescent="0.25">
      <c r="A526" s="573" t="s">
        <v>838</v>
      </c>
      <c r="B526" s="289">
        <v>6499</v>
      </c>
    </row>
    <row r="527" spans="1:2" x14ac:dyDescent="0.25">
      <c r="A527" s="547" t="s">
        <v>839</v>
      </c>
      <c r="B527" s="289">
        <v>241095</v>
      </c>
    </row>
    <row r="528" spans="1:2" x14ac:dyDescent="0.25">
      <c r="A528" s="460" t="s">
        <v>840</v>
      </c>
      <c r="B528" s="455">
        <v>593339</v>
      </c>
    </row>
    <row r="529" spans="1:2" ht="15.75" thickBot="1" x14ac:dyDescent="0.3">
      <c r="A529" s="554" t="s">
        <v>841</v>
      </c>
      <c r="B529" s="555">
        <v>889000</v>
      </c>
    </row>
    <row r="530" spans="1:2" x14ac:dyDescent="0.25">
      <c r="A530" s="441" t="s">
        <v>202</v>
      </c>
      <c r="B530" s="559">
        <f>SUM(B517:B529)</f>
        <v>2083911</v>
      </c>
    </row>
    <row r="531" spans="1:2" x14ac:dyDescent="0.25">
      <c r="A531" s="441"/>
      <c r="B531" s="559"/>
    </row>
    <row r="532" spans="1:2" x14ac:dyDescent="0.25">
      <c r="A532" s="553" t="s">
        <v>109</v>
      </c>
      <c r="B532" s="559"/>
    </row>
    <row r="533" spans="1:2" x14ac:dyDescent="0.25">
      <c r="A533" s="550" t="s">
        <v>842</v>
      </c>
      <c r="B533" s="459">
        <v>234283</v>
      </c>
    </row>
    <row r="534" spans="1:2" x14ac:dyDescent="0.25">
      <c r="A534" s="550" t="s">
        <v>843</v>
      </c>
      <c r="B534" s="459">
        <v>233250</v>
      </c>
    </row>
    <row r="535" spans="1:2" x14ac:dyDescent="0.25">
      <c r="A535" s="550" t="s">
        <v>844</v>
      </c>
      <c r="B535" s="459">
        <v>5492579</v>
      </c>
    </row>
    <row r="536" spans="1:2" ht="15.75" thickBot="1" x14ac:dyDescent="0.3">
      <c r="A536" s="574" t="s">
        <v>845</v>
      </c>
      <c r="B536" s="575">
        <v>158850</v>
      </c>
    </row>
    <row r="537" spans="1:2" x14ac:dyDescent="0.25">
      <c r="A537" s="576" t="s">
        <v>202</v>
      </c>
      <c r="B537" s="577">
        <f>SUM(B533:B536)</f>
        <v>6118962</v>
      </c>
    </row>
    <row r="538" spans="1:2" x14ac:dyDescent="0.25">
      <c r="A538" s="460"/>
      <c r="B538" s="460"/>
    </row>
    <row r="539" spans="1:2" x14ac:dyDescent="0.25">
      <c r="A539" s="553" t="s">
        <v>171</v>
      </c>
      <c r="B539" s="460"/>
    </row>
    <row r="540" spans="1:2" x14ac:dyDescent="0.25">
      <c r="A540" s="578" t="s">
        <v>132</v>
      </c>
      <c r="B540" s="460"/>
    </row>
    <row r="541" spans="1:2" ht="4.9000000000000004" customHeight="1" x14ac:dyDescent="0.25">
      <c r="A541" s="460"/>
      <c r="B541" s="455"/>
    </row>
    <row r="542" spans="1:2" x14ac:dyDescent="0.25">
      <c r="A542" s="547" t="s">
        <v>837</v>
      </c>
      <c r="B542" s="289">
        <v>31999</v>
      </c>
    </row>
    <row r="543" spans="1:2" x14ac:dyDescent="0.25">
      <c r="A543" s="546" t="s">
        <v>846</v>
      </c>
      <c r="B543" s="289">
        <v>1701680</v>
      </c>
    </row>
    <row r="544" spans="1:2" x14ac:dyDescent="0.25">
      <c r="A544" s="460" t="s">
        <v>847</v>
      </c>
      <c r="B544" s="289">
        <v>54999</v>
      </c>
    </row>
    <row r="545" spans="1:2" x14ac:dyDescent="0.25">
      <c r="A545" s="460" t="s">
        <v>848</v>
      </c>
      <c r="B545" s="289">
        <v>6990</v>
      </c>
    </row>
    <row r="546" spans="1:2" x14ac:dyDescent="0.25">
      <c r="A546" s="460" t="s">
        <v>849</v>
      </c>
      <c r="B546" s="289">
        <v>60000</v>
      </c>
    </row>
    <row r="547" spans="1:2" x14ac:dyDescent="0.25">
      <c r="A547" s="460" t="s">
        <v>850</v>
      </c>
      <c r="B547" s="289">
        <v>11800</v>
      </c>
    </row>
    <row r="548" spans="1:2" x14ac:dyDescent="0.25">
      <c r="A548" s="460" t="s">
        <v>321</v>
      </c>
      <c r="B548" s="289">
        <v>299994</v>
      </c>
    </row>
    <row r="549" spans="1:2" x14ac:dyDescent="0.25">
      <c r="A549" s="460" t="s">
        <v>851</v>
      </c>
      <c r="B549" s="289">
        <v>7891</v>
      </c>
    </row>
    <row r="550" spans="1:2" x14ac:dyDescent="0.25">
      <c r="A550" s="460" t="s">
        <v>852</v>
      </c>
      <c r="B550" s="289">
        <v>41400</v>
      </c>
    </row>
    <row r="551" spans="1:2" x14ac:dyDescent="0.25">
      <c r="A551" s="460" t="s">
        <v>853</v>
      </c>
      <c r="B551" s="289">
        <v>89064</v>
      </c>
    </row>
    <row r="552" spans="1:2" x14ac:dyDescent="0.25">
      <c r="A552" s="460" t="s">
        <v>854</v>
      </c>
      <c r="B552" s="289">
        <v>109800</v>
      </c>
    </row>
    <row r="553" spans="1:2" x14ac:dyDescent="0.25">
      <c r="A553" s="460" t="s">
        <v>850</v>
      </c>
      <c r="B553" s="289">
        <v>7400</v>
      </c>
    </row>
    <row r="554" spans="1:2" x14ac:dyDescent="0.25">
      <c r="A554" s="460" t="s">
        <v>855</v>
      </c>
      <c r="B554" s="289">
        <v>15000</v>
      </c>
    </row>
    <row r="555" spans="1:2" x14ac:dyDescent="0.25">
      <c r="A555" s="460" t="s">
        <v>856</v>
      </c>
      <c r="B555" s="289">
        <v>15000</v>
      </c>
    </row>
    <row r="556" spans="1:2" x14ac:dyDescent="0.25">
      <c r="A556" s="460" t="s">
        <v>857</v>
      </c>
      <c r="B556" s="289">
        <v>1206500</v>
      </c>
    </row>
    <row r="557" spans="1:2" x14ac:dyDescent="0.25">
      <c r="A557" s="460" t="s">
        <v>858</v>
      </c>
      <c r="B557" s="289">
        <v>4380</v>
      </c>
    </row>
    <row r="558" spans="1:2" x14ac:dyDescent="0.25">
      <c r="A558" s="460" t="s">
        <v>859</v>
      </c>
      <c r="B558" s="289">
        <v>139509</v>
      </c>
    </row>
    <row r="559" spans="1:2" x14ac:dyDescent="0.25">
      <c r="A559" s="460" t="s">
        <v>860</v>
      </c>
      <c r="B559" s="289">
        <v>43999</v>
      </c>
    </row>
    <row r="560" spans="1:2" x14ac:dyDescent="0.25">
      <c r="A560" s="460" t="s">
        <v>861</v>
      </c>
      <c r="B560" s="289">
        <v>533400</v>
      </c>
    </row>
    <row r="561" spans="1:2" x14ac:dyDescent="0.25">
      <c r="A561" s="460" t="s">
        <v>785</v>
      </c>
      <c r="B561" s="289">
        <v>642140</v>
      </c>
    </row>
    <row r="562" spans="1:2" x14ac:dyDescent="0.25">
      <c r="A562" s="460" t="s">
        <v>862</v>
      </c>
      <c r="B562" s="289">
        <v>10160</v>
      </c>
    </row>
    <row r="563" spans="1:2" x14ac:dyDescent="0.25">
      <c r="A563" s="460" t="s">
        <v>320</v>
      </c>
      <c r="B563" s="289">
        <v>235000</v>
      </c>
    </row>
    <row r="564" spans="1:2" ht="15.75" thickBot="1" x14ac:dyDescent="0.3">
      <c r="A564" s="554" t="s">
        <v>863</v>
      </c>
      <c r="B564" s="579">
        <v>530000</v>
      </c>
    </row>
    <row r="565" spans="1:2" ht="15" customHeight="1" x14ac:dyDescent="0.25">
      <c r="A565" s="556" t="s">
        <v>202</v>
      </c>
      <c r="B565" s="557">
        <f>SUM(B541:B564)</f>
        <v>5798105</v>
      </c>
    </row>
    <row r="566" spans="1:2" x14ac:dyDescent="0.25">
      <c r="A566" s="460"/>
      <c r="B566" s="460"/>
    </row>
    <row r="567" spans="1:2" x14ac:dyDescent="0.25">
      <c r="A567" s="553" t="s">
        <v>302</v>
      </c>
      <c r="B567" s="460"/>
    </row>
    <row r="568" spans="1:2" x14ac:dyDescent="0.25">
      <c r="A568" s="580" t="s">
        <v>132</v>
      </c>
      <c r="B568" s="460"/>
    </row>
    <row r="569" spans="1:2" x14ac:dyDescent="0.25">
      <c r="A569" s="460" t="s">
        <v>307</v>
      </c>
      <c r="B569" s="455">
        <v>9489</v>
      </c>
    </row>
    <row r="570" spans="1:2" x14ac:dyDescent="0.25">
      <c r="A570" s="460" t="s">
        <v>110</v>
      </c>
      <c r="B570" s="455">
        <v>59990</v>
      </c>
    </row>
    <row r="571" spans="1:2" x14ac:dyDescent="0.25">
      <c r="A571" s="460" t="s">
        <v>864</v>
      </c>
      <c r="B571" s="455">
        <v>2235054</v>
      </c>
    </row>
    <row r="572" spans="1:2" x14ac:dyDescent="0.25">
      <c r="A572" s="460" t="s">
        <v>865</v>
      </c>
      <c r="B572" s="455">
        <v>55383</v>
      </c>
    </row>
    <row r="573" spans="1:2" x14ac:dyDescent="0.25">
      <c r="A573" s="460" t="s">
        <v>866</v>
      </c>
      <c r="B573" s="455">
        <v>43600</v>
      </c>
    </row>
    <row r="574" spans="1:2" x14ac:dyDescent="0.25">
      <c r="A574" s="460" t="s">
        <v>867</v>
      </c>
      <c r="B574" s="455">
        <v>47000</v>
      </c>
    </row>
    <row r="575" spans="1:2" x14ac:dyDescent="0.25">
      <c r="A575" s="460" t="s">
        <v>868</v>
      </c>
      <c r="B575" s="455">
        <v>20870</v>
      </c>
    </row>
    <row r="576" spans="1:2" x14ac:dyDescent="0.25">
      <c r="A576" s="460" t="s">
        <v>869</v>
      </c>
      <c r="B576" s="455">
        <v>39960</v>
      </c>
    </row>
    <row r="577" spans="1:2" x14ac:dyDescent="0.25">
      <c r="A577" s="460" t="s">
        <v>870</v>
      </c>
      <c r="B577" s="455">
        <v>424129</v>
      </c>
    </row>
    <row r="578" spans="1:2" x14ac:dyDescent="0.25">
      <c r="A578" s="460" t="s">
        <v>307</v>
      </c>
      <c r="B578" s="455">
        <v>12990</v>
      </c>
    </row>
    <row r="579" spans="1:2" x14ac:dyDescent="0.25">
      <c r="A579" s="460" t="s">
        <v>785</v>
      </c>
      <c r="B579" s="455">
        <v>230400</v>
      </c>
    </row>
    <row r="580" spans="1:2" x14ac:dyDescent="0.25">
      <c r="A580" s="460" t="s">
        <v>871</v>
      </c>
      <c r="B580" s="455">
        <v>18880</v>
      </c>
    </row>
    <row r="581" spans="1:2" x14ac:dyDescent="0.25">
      <c r="A581" s="460" t="s">
        <v>872</v>
      </c>
      <c r="B581" s="455">
        <v>51480</v>
      </c>
    </row>
    <row r="582" spans="1:2" x14ac:dyDescent="0.25">
      <c r="A582" s="460" t="s">
        <v>873</v>
      </c>
      <c r="B582" s="455">
        <v>18480</v>
      </c>
    </row>
    <row r="583" spans="1:2" x14ac:dyDescent="0.25">
      <c r="A583" s="460" t="s">
        <v>874</v>
      </c>
      <c r="B583" s="455">
        <v>13890</v>
      </c>
    </row>
    <row r="584" spans="1:2" x14ac:dyDescent="0.25">
      <c r="A584" s="460" t="s">
        <v>322</v>
      </c>
      <c r="B584" s="455">
        <v>30490</v>
      </c>
    </row>
    <row r="585" spans="1:2" x14ac:dyDescent="0.25">
      <c r="A585" s="460" t="s">
        <v>875</v>
      </c>
      <c r="B585" s="455">
        <v>34560</v>
      </c>
    </row>
    <row r="586" spans="1:2" x14ac:dyDescent="0.25">
      <c r="A586" s="460" t="s">
        <v>876</v>
      </c>
      <c r="B586" s="455">
        <v>120874</v>
      </c>
    </row>
    <row r="587" spans="1:2" x14ac:dyDescent="0.25">
      <c r="A587" s="460" t="s">
        <v>877</v>
      </c>
      <c r="B587" s="455">
        <v>6768</v>
      </c>
    </row>
    <row r="588" spans="1:2" ht="15.75" thickBot="1" x14ac:dyDescent="0.3">
      <c r="A588" s="554" t="s">
        <v>323</v>
      </c>
      <c r="B588" s="555">
        <v>5336922</v>
      </c>
    </row>
    <row r="589" spans="1:2" x14ac:dyDescent="0.25">
      <c r="A589" s="441" t="s">
        <v>303</v>
      </c>
      <c r="B589" s="559">
        <f>SUM(B569:B588)</f>
        <v>8811209</v>
      </c>
    </row>
    <row r="590" spans="1:2" ht="11.45" customHeight="1" x14ac:dyDescent="0.25">
      <c r="A590" s="460"/>
      <c r="B590" s="460"/>
    </row>
    <row r="591" spans="1:2" x14ac:dyDescent="0.25">
      <c r="A591" s="553" t="s">
        <v>191</v>
      </c>
      <c r="B591" s="460"/>
    </row>
    <row r="592" spans="1:2" x14ac:dyDescent="0.25">
      <c r="A592" s="460" t="s">
        <v>831</v>
      </c>
      <c r="B592" s="460"/>
    </row>
    <row r="593" spans="1:2" x14ac:dyDescent="0.25">
      <c r="A593" s="460" t="s">
        <v>570</v>
      </c>
      <c r="B593" s="455">
        <v>22990</v>
      </c>
    </row>
    <row r="594" spans="1:2" x14ac:dyDescent="0.25">
      <c r="A594" s="460" t="s">
        <v>321</v>
      </c>
      <c r="B594" s="455">
        <v>1463700</v>
      </c>
    </row>
    <row r="595" spans="1:2" x14ac:dyDescent="0.25">
      <c r="A595" s="460" t="s">
        <v>542</v>
      </c>
      <c r="B595" s="455">
        <v>16254</v>
      </c>
    </row>
    <row r="596" spans="1:2" x14ac:dyDescent="0.25">
      <c r="A596" s="460" t="s">
        <v>878</v>
      </c>
      <c r="B596" s="455">
        <v>203640</v>
      </c>
    </row>
    <row r="597" spans="1:2" x14ac:dyDescent="0.25">
      <c r="A597" s="460" t="s">
        <v>770</v>
      </c>
      <c r="B597" s="455">
        <v>104390</v>
      </c>
    </row>
    <row r="598" spans="1:2" x14ac:dyDescent="0.25">
      <c r="A598" s="460" t="s">
        <v>879</v>
      </c>
      <c r="B598" s="455">
        <v>51190</v>
      </c>
    </row>
    <row r="599" spans="1:2" x14ac:dyDescent="0.25">
      <c r="A599" s="460" t="s">
        <v>322</v>
      </c>
      <c r="B599" s="455">
        <v>43993</v>
      </c>
    </row>
    <row r="600" spans="1:2" x14ac:dyDescent="0.25">
      <c r="A600" s="460" t="s">
        <v>880</v>
      </c>
      <c r="B600" s="455">
        <v>6790</v>
      </c>
    </row>
    <row r="601" spans="1:2" x14ac:dyDescent="0.25">
      <c r="A601" s="460" t="s">
        <v>307</v>
      </c>
      <c r="B601" s="455">
        <v>13990</v>
      </c>
    </row>
    <row r="602" spans="1:2" x14ac:dyDescent="0.25">
      <c r="A602" s="460" t="s">
        <v>881</v>
      </c>
      <c r="B602" s="455">
        <v>36950</v>
      </c>
    </row>
    <row r="603" spans="1:2" x14ac:dyDescent="0.25">
      <c r="A603" s="460" t="s">
        <v>882</v>
      </c>
      <c r="B603" s="455">
        <v>11110</v>
      </c>
    </row>
    <row r="604" spans="1:2" x14ac:dyDescent="0.25">
      <c r="A604" s="581" t="s">
        <v>202</v>
      </c>
      <c r="B604" s="582">
        <f>SUM(B593:B603)</f>
        <v>1974997</v>
      </c>
    </row>
    <row r="605" spans="1:2" x14ac:dyDescent="0.25">
      <c r="A605" s="460"/>
      <c r="B605" s="460"/>
    </row>
    <row r="606" spans="1:2" x14ac:dyDescent="0.25">
      <c r="A606" s="583" t="s">
        <v>133</v>
      </c>
      <c r="B606" s="584"/>
    </row>
    <row r="607" spans="1:2" ht="15.75" thickBot="1" x14ac:dyDescent="0.3">
      <c r="A607" s="554" t="s">
        <v>883</v>
      </c>
      <c r="B607" s="555">
        <v>13694142</v>
      </c>
    </row>
    <row r="608" spans="1:2" x14ac:dyDescent="0.25">
      <c r="A608" s="561" t="s">
        <v>202</v>
      </c>
      <c r="B608" s="562">
        <f>SUM(B604+B607)</f>
        <v>15669139</v>
      </c>
    </row>
    <row r="609" spans="1:2" ht="9.6" customHeight="1" x14ac:dyDescent="0.25">
      <c r="A609" s="561"/>
      <c r="B609" s="562"/>
    </row>
    <row r="610" spans="1:2" x14ac:dyDescent="0.25">
      <c r="A610" s="553" t="s">
        <v>1049</v>
      </c>
      <c r="B610" s="455"/>
    </row>
    <row r="611" spans="1:2" x14ac:dyDescent="0.25">
      <c r="A611" s="460" t="s">
        <v>884</v>
      </c>
      <c r="B611" s="455">
        <v>120885</v>
      </c>
    </row>
    <row r="612" spans="1:2" x14ac:dyDescent="0.25">
      <c r="A612" s="460" t="s">
        <v>885</v>
      </c>
      <c r="B612" s="455">
        <v>99998</v>
      </c>
    </row>
    <row r="613" spans="1:2" ht="15.75" thickBot="1" x14ac:dyDescent="0.3">
      <c r="A613" s="584" t="s">
        <v>886</v>
      </c>
      <c r="B613" s="585">
        <v>104999</v>
      </c>
    </row>
    <row r="614" spans="1:2" x14ac:dyDescent="0.25">
      <c r="A614" s="586" t="s">
        <v>360</v>
      </c>
      <c r="B614" s="587">
        <f>SUM(B611:B613)</f>
        <v>325882</v>
      </c>
    </row>
    <row r="615" spans="1:2" ht="10.9" customHeight="1" x14ac:dyDescent="0.25">
      <c r="A615" s="460"/>
      <c r="B615" s="460"/>
    </row>
    <row r="616" spans="1:2" x14ac:dyDescent="0.25">
      <c r="A616" s="553" t="s">
        <v>387</v>
      </c>
      <c r="B616" s="460"/>
    </row>
    <row r="617" spans="1:2" x14ac:dyDescent="0.25">
      <c r="A617" s="460" t="s">
        <v>887</v>
      </c>
      <c r="B617" s="455">
        <v>53010</v>
      </c>
    </row>
    <row r="618" spans="1:2" x14ac:dyDescent="0.25">
      <c r="A618" s="460" t="s">
        <v>888</v>
      </c>
      <c r="B618" s="455">
        <v>49500</v>
      </c>
    </row>
    <row r="619" spans="1:2" x14ac:dyDescent="0.25">
      <c r="A619" s="460" t="s">
        <v>889</v>
      </c>
      <c r="B619" s="455">
        <v>381000</v>
      </c>
    </row>
    <row r="620" spans="1:2" x14ac:dyDescent="0.25">
      <c r="A620" s="460" t="s">
        <v>890</v>
      </c>
      <c r="B620" s="455">
        <v>122936</v>
      </c>
    </row>
    <row r="621" spans="1:2" x14ac:dyDescent="0.25">
      <c r="A621" s="460" t="s">
        <v>315</v>
      </c>
      <c r="B621" s="455">
        <v>148500</v>
      </c>
    </row>
    <row r="622" spans="1:2" x14ac:dyDescent="0.25">
      <c r="A622" s="460" t="s">
        <v>891</v>
      </c>
      <c r="B622" s="455">
        <v>205000</v>
      </c>
    </row>
    <row r="623" spans="1:2" x14ac:dyDescent="0.25">
      <c r="A623" s="460" t="s">
        <v>892</v>
      </c>
      <c r="B623" s="455">
        <v>50380</v>
      </c>
    </row>
    <row r="624" spans="1:2" x14ac:dyDescent="0.25">
      <c r="A624" s="460" t="s">
        <v>893</v>
      </c>
      <c r="B624" s="455">
        <v>111000</v>
      </c>
    </row>
    <row r="625" spans="1:2" x14ac:dyDescent="0.25">
      <c r="A625" s="460" t="s">
        <v>894</v>
      </c>
      <c r="B625" s="455">
        <v>144436</v>
      </c>
    </row>
    <row r="626" spans="1:2" x14ac:dyDescent="0.25">
      <c r="A626" s="460" t="s">
        <v>785</v>
      </c>
      <c r="B626" s="455">
        <v>60600</v>
      </c>
    </row>
    <row r="627" spans="1:2" x14ac:dyDescent="0.25">
      <c r="A627" s="460" t="s">
        <v>895</v>
      </c>
      <c r="B627" s="455">
        <v>228600</v>
      </c>
    </row>
    <row r="628" spans="1:2" x14ac:dyDescent="0.25">
      <c r="A628" s="460" t="s">
        <v>896</v>
      </c>
      <c r="B628" s="455">
        <v>148900</v>
      </c>
    </row>
    <row r="629" spans="1:2" ht="15.75" thickBot="1" x14ac:dyDescent="0.3">
      <c r="A629" s="584" t="s">
        <v>897</v>
      </c>
      <c r="B629" s="585">
        <v>1065000</v>
      </c>
    </row>
    <row r="630" spans="1:2" x14ac:dyDescent="0.25">
      <c r="A630" s="586" t="s">
        <v>202</v>
      </c>
      <c r="B630" s="587">
        <f>SUM(B617:B629)</f>
        <v>2768862</v>
      </c>
    </row>
    <row r="631" spans="1:2" ht="8.4499999999999993" customHeight="1" x14ac:dyDescent="0.25">
      <c r="A631" s="566"/>
      <c r="B631" s="445"/>
    </row>
    <row r="632" spans="1:2" x14ac:dyDescent="0.25">
      <c r="A632" s="553" t="s">
        <v>27</v>
      </c>
      <c r="B632" s="460"/>
    </row>
    <row r="633" spans="1:2" x14ac:dyDescent="0.25">
      <c r="A633" s="460" t="s">
        <v>898</v>
      </c>
      <c r="B633" s="455">
        <v>39990</v>
      </c>
    </row>
    <row r="634" spans="1:2" x14ac:dyDescent="0.25">
      <c r="A634" s="460" t="s">
        <v>899</v>
      </c>
      <c r="B634" s="455">
        <v>2250000</v>
      </c>
    </row>
    <row r="635" spans="1:2" x14ac:dyDescent="0.25">
      <c r="A635" s="460" t="s">
        <v>900</v>
      </c>
      <c r="B635" s="455">
        <v>50990</v>
      </c>
    </row>
    <row r="636" spans="1:2" x14ac:dyDescent="0.25">
      <c r="A636" s="460" t="s">
        <v>901</v>
      </c>
      <c r="B636" s="455">
        <v>63602</v>
      </c>
    </row>
    <row r="637" spans="1:2" x14ac:dyDescent="0.25">
      <c r="A637" s="460" t="s">
        <v>902</v>
      </c>
      <c r="B637" s="455">
        <v>323850</v>
      </c>
    </row>
    <row r="638" spans="1:2" x14ac:dyDescent="0.25">
      <c r="A638" s="460" t="s">
        <v>903</v>
      </c>
      <c r="B638" s="455">
        <v>167640</v>
      </c>
    </row>
    <row r="639" spans="1:2" x14ac:dyDescent="0.25">
      <c r="A639" s="460" t="s">
        <v>904</v>
      </c>
      <c r="B639" s="455">
        <v>41910</v>
      </c>
    </row>
    <row r="640" spans="1:2" x14ac:dyDescent="0.25">
      <c r="A640" s="460" t="s">
        <v>315</v>
      </c>
      <c r="B640" s="455">
        <v>83900</v>
      </c>
    </row>
    <row r="641" spans="1:2" x14ac:dyDescent="0.25">
      <c r="A641" s="460" t="s">
        <v>905</v>
      </c>
      <c r="B641" s="455">
        <v>407079</v>
      </c>
    </row>
    <row r="642" spans="1:2" x14ac:dyDescent="0.25">
      <c r="A642" s="460" t="s">
        <v>906</v>
      </c>
      <c r="B642" s="455">
        <v>133955</v>
      </c>
    </row>
    <row r="643" spans="1:2" x14ac:dyDescent="0.25">
      <c r="A643" s="460" t="s">
        <v>907</v>
      </c>
      <c r="B643" s="455">
        <v>92710</v>
      </c>
    </row>
    <row r="644" spans="1:2" x14ac:dyDescent="0.25">
      <c r="A644" s="460" t="s">
        <v>908</v>
      </c>
      <c r="B644" s="455">
        <v>116586</v>
      </c>
    </row>
    <row r="645" spans="1:2" x14ac:dyDescent="0.25">
      <c r="A645" s="460" t="s">
        <v>909</v>
      </c>
      <c r="B645" s="455">
        <v>609600</v>
      </c>
    </row>
    <row r="646" spans="1:2" x14ac:dyDescent="0.25">
      <c r="A646" s="460" t="s">
        <v>910</v>
      </c>
      <c r="B646" s="455">
        <v>44990</v>
      </c>
    </row>
    <row r="647" spans="1:2" x14ac:dyDescent="0.25">
      <c r="A647" s="460" t="s">
        <v>911</v>
      </c>
      <c r="B647" s="455">
        <v>113990</v>
      </c>
    </row>
    <row r="648" spans="1:2" x14ac:dyDescent="0.25">
      <c r="A648" s="460" t="s">
        <v>912</v>
      </c>
      <c r="B648" s="455">
        <v>184470</v>
      </c>
    </row>
    <row r="649" spans="1:2" x14ac:dyDescent="0.25">
      <c r="A649" s="460" t="s">
        <v>913</v>
      </c>
      <c r="B649" s="455">
        <v>28990</v>
      </c>
    </row>
    <row r="650" spans="1:2" x14ac:dyDescent="0.25">
      <c r="A650" s="460" t="s">
        <v>914</v>
      </c>
      <c r="B650" s="455">
        <v>44990</v>
      </c>
    </row>
    <row r="651" spans="1:2" x14ac:dyDescent="0.25">
      <c r="A651" s="460" t="s">
        <v>910</v>
      </c>
      <c r="B651" s="455">
        <v>59989</v>
      </c>
    </row>
    <row r="652" spans="1:2" x14ac:dyDescent="0.25">
      <c r="A652" s="460" t="s">
        <v>915</v>
      </c>
      <c r="B652" s="455">
        <v>19990</v>
      </c>
    </row>
    <row r="653" spans="1:2" x14ac:dyDescent="0.25">
      <c r="A653" s="460" t="s">
        <v>916</v>
      </c>
      <c r="B653" s="455">
        <v>144990</v>
      </c>
    </row>
    <row r="654" spans="1:2" x14ac:dyDescent="0.25">
      <c r="A654" s="460" t="s">
        <v>917</v>
      </c>
      <c r="B654" s="455">
        <v>354900</v>
      </c>
    </row>
    <row r="655" spans="1:2" x14ac:dyDescent="0.25">
      <c r="A655" s="460" t="s">
        <v>918</v>
      </c>
      <c r="B655" s="455">
        <v>56980</v>
      </c>
    </row>
    <row r="656" spans="1:2" x14ac:dyDescent="0.25">
      <c r="A656" s="584" t="s">
        <v>919</v>
      </c>
      <c r="B656" s="585">
        <v>259900</v>
      </c>
    </row>
    <row r="657" spans="1:2" ht="15.75" thickBot="1" x14ac:dyDescent="0.3">
      <c r="A657" s="584" t="s">
        <v>920</v>
      </c>
      <c r="B657" s="585">
        <v>376800</v>
      </c>
    </row>
    <row r="658" spans="1:2" x14ac:dyDescent="0.25">
      <c r="A658" s="586" t="s">
        <v>202</v>
      </c>
      <c r="B658" s="587">
        <f>SUM(B633:B657)</f>
        <v>6072791</v>
      </c>
    </row>
    <row r="659" spans="1:2" x14ac:dyDescent="0.25">
      <c r="A659" s="460"/>
      <c r="B659" s="460"/>
    </row>
    <row r="660" spans="1:2" x14ac:dyDescent="0.25">
      <c r="A660" s="567" t="s">
        <v>796</v>
      </c>
      <c r="B660" s="548"/>
    </row>
    <row r="661" spans="1:2" x14ac:dyDescent="0.25">
      <c r="A661" s="572" t="s">
        <v>921</v>
      </c>
      <c r="B661" s="548"/>
    </row>
    <row r="662" spans="1:2" x14ac:dyDescent="0.25">
      <c r="A662" s="460" t="s">
        <v>922</v>
      </c>
      <c r="B662" s="455">
        <v>58000000</v>
      </c>
    </row>
    <row r="663" spans="1:2" ht="30" x14ac:dyDescent="0.25">
      <c r="A663" s="564" t="s">
        <v>923</v>
      </c>
      <c r="B663" s="455">
        <v>51354741</v>
      </c>
    </row>
    <row r="664" spans="1:2" x14ac:dyDescent="0.25">
      <c r="A664" s="460" t="s">
        <v>924</v>
      </c>
      <c r="B664" s="455">
        <v>28476946</v>
      </c>
    </row>
    <row r="665" spans="1:2" x14ac:dyDescent="0.25">
      <c r="A665" s="460" t="s">
        <v>925</v>
      </c>
      <c r="B665" s="455">
        <v>30000000</v>
      </c>
    </row>
    <row r="666" spans="1:2" x14ac:dyDescent="0.25">
      <c r="A666" s="564" t="s">
        <v>926</v>
      </c>
      <c r="B666" s="455">
        <v>29588099</v>
      </c>
    </row>
    <row r="667" spans="1:2" x14ac:dyDescent="0.25">
      <c r="A667" s="460" t="s">
        <v>927</v>
      </c>
      <c r="B667" s="455">
        <v>20471646</v>
      </c>
    </row>
    <row r="668" spans="1:2" x14ac:dyDescent="0.25">
      <c r="A668" s="564" t="s">
        <v>928</v>
      </c>
      <c r="B668" s="455">
        <v>15091377</v>
      </c>
    </row>
    <row r="669" spans="1:2" x14ac:dyDescent="0.25">
      <c r="A669" s="460" t="s">
        <v>929</v>
      </c>
      <c r="B669" s="455">
        <v>11189912</v>
      </c>
    </row>
    <row r="670" spans="1:2" x14ac:dyDescent="0.25">
      <c r="A670" s="460" t="s">
        <v>1817</v>
      </c>
      <c r="B670" s="455">
        <v>9099375</v>
      </c>
    </row>
    <row r="671" spans="1:2" ht="30" x14ac:dyDescent="0.25">
      <c r="A671" s="564" t="s">
        <v>930</v>
      </c>
      <c r="B671" s="455">
        <v>8741038</v>
      </c>
    </row>
    <row r="672" spans="1:2" x14ac:dyDescent="0.25">
      <c r="A672" s="460" t="s">
        <v>931</v>
      </c>
      <c r="B672" s="455">
        <v>6464300</v>
      </c>
    </row>
    <row r="673" spans="1:2" x14ac:dyDescent="0.25">
      <c r="A673" s="460" t="s">
        <v>932</v>
      </c>
      <c r="B673" s="455">
        <v>6000000</v>
      </c>
    </row>
    <row r="674" spans="1:2" x14ac:dyDescent="0.25">
      <c r="A674" s="460" t="s">
        <v>933</v>
      </c>
      <c r="B674" s="455">
        <v>7620000</v>
      </c>
    </row>
    <row r="675" spans="1:2" x14ac:dyDescent="0.25">
      <c r="A675" s="460" t="s">
        <v>934</v>
      </c>
      <c r="B675" s="455">
        <v>5199998</v>
      </c>
    </row>
    <row r="676" spans="1:2" x14ac:dyDescent="0.25">
      <c r="A676" s="460" t="s">
        <v>935</v>
      </c>
      <c r="B676" s="455">
        <v>3741420</v>
      </c>
    </row>
    <row r="677" spans="1:2" x14ac:dyDescent="0.25">
      <c r="A677" s="460" t="s">
        <v>647</v>
      </c>
      <c r="B677" s="455">
        <v>3631434</v>
      </c>
    </row>
    <row r="678" spans="1:2" x14ac:dyDescent="0.25">
      <c r="A678" s="460" t="s">
        <v>1818</v>
      </c>
      <c r="B678" s="455">
        <v>3616826</v>
      </c>
    </row>
    <row r="679" spans="1:2" x14ac:dyDescent="0.25">
      <c r="A679" s="460" t="s">
        <v>936</v>
      </c>
      <c r="B679" s="455">
        <v>3136900</v>
      </c>
    </row>
    <row r="680" spans="1:2" x14ac:dyDescent="0.25">
      <c r="A680" s="460" t="s">
        <v>937</v>
      </c>
      <c r="B680" s="455">
        <v>2999740</v>
      </c>
    </row>
    <row r="681" spans="1:2" x14ac:dyDescent="0.25">
      <c r="A681" s="460" t="s">
        <v>938</v>
      </c>
      <c r="B681" s="455">
        <v>2915476</v>
      </c>
    </row>
    <row r="682" spans="1:2" x14ac:dyDescent="0.25">
      <c r="A682" s="460" t="s">
        <v>1819</v>
      </c>
      <c r="B682" s="455">
        <v>2594929</v>
      </c>
    </row>
    <row r="683" spans="1:2" x14ac:dyDescent="0.25">
      <c r="A683" s="460" t="s">
        <v>939</v>
      </c>
      <c r="B683" s="455">
        <v>2345690</v>
      </c>
    </row>
    <row r="684" spans="1:2" x14ac:dyDescent="0.25">
      <c r="A684" s="460" t="s">
        <v>940</v>
      </c>
      <c r="B684" s="455">
        <v>1995783</v>
      </c>
    </row>
    <row r="685" spans="1:2" x14ac:dyDescent="0.25">
      <c r="A685" s="460" t="s">
        <v>941</v>
      </c>
      <c r="B685" s="455">
        <v>1981200</v>
      </c>
    </row>
    <row r="686" spans="1:2" x14ac:dyDescent="0.25">
      <c r="A686" s="460" t="s">
        <v>942</v>
      </c>
      <c r="B686" s="455">
        <v>2293620</v>
      </c>
    </row>
    <row r="687" spans="1:2" x14ac:dyDescent="0.25">
      <c r="A687" s="460" t="s">
        <v>943</v>
      </c>
      <c r="B687" s="455">
        <v>1779624</v>
      </c>
    </row>
    <row r="688" spans="1:2" x14ac:dyDescent="0.25">
      <c r="A688" s="460" t="s">
        <v>944</v>
      </c>
      <c r="B688" s="455">
        <v>1650836</v>
      </c>
    </row>
    <row r="689" spans="1:2" ht="30" x14ac:dyDescent="0.25">
      <c r="A689" s="564" t="s">
        <v>945</v>
      </c>
      <c r="B689" s="455">
        <v>1429177</v>
      </c>
    </row>
    <row r="690" spans="1:2" x14ac:dyDescent="0.25">
      <c r="A690" s="564" t="s">
        <v>946</v>
      </c>
      <c r="B690" s="455">
        <v>818007</v>
      </c>
    </row>
    <row r="691" spans="1:2" x14ac:dyDescent="0.25">
      <c r="A691" s="460" t="s">
        <v>947</v>
      </c>
      <c r="B691" s="455">
        <v>1295400</v>
      </c>
    </row>
    <row r="692" spans="1:2" x14ac:dyDescent="0.25">
      <c r="A692" s="460" t="s">
        <v>948</v>
      </c>
      <c r="B692" s="455">
        <v>1212596</v>
      </c>
    </row>
    <row r="693" spans="1:2" x14ac:dyDescent="0.25">
      <c r="A693" s="460" t="s">
        <v>949</v>
      </c>
      <c r="B693" s="455">
        <v>1029454</v>
      </c>
    </row>
    <row r="694" spans="1:2" x14ac:dyDescent="0.25">
      <c r="A694" s="460" t="s">
        <v>1820</v>
      </c>
      <c r="B694" s="455">
        <v>1028700</v>
      </c>
    </row>
    <row r="695" spans="1:2" x14ac:dyDescent="0.25">
      <c r="A695" s="460" t="s">
        <v>1821</v>
      </c>
      <c r="B695" s="455">
        <v>1000000</v>
      </c>
    </row>
    <row r="696" spans="1:2" x14ac:dyDescent="0.25">
      <c r="A696" s="460" t="s">
        <v>950</v>
      </c>
      <c r="B696" s="455">
        <v>899922</v>
      </c>
    </row>
    <row r="697" spans="1:2" x14ac:dyDescent="0.25">
      <c r="A697" s="460" t="s">
        <v>951</v>
      </c>
      <c r="B697" s="455">
        <v>882278</v>
      </c>
    </row>
    <row r="698" spans="1:2" x14ac:dyDescent="0.25">
      <c r="A698" s="460" t="s">
        <v>952</v>
      </c>
      <c r="B698" s="455">
        <v>843274</v>
      </c>
    </row>
    <row r="699" spans="1:2" ht="15" customHeight="1" x14ac:dyDescent="0.25">
      <c r="A699" s="564" t="s">
        <v>953</v>
      </c>
      <c r="B699" s="455">
        <v>613606</v>
      </c>
    </row>
    <row r="700" spans="1:2" x14ac:dyDescent="0.25">
      <c r="A700" s="460" t="s">
        <v>954</v>
      </c>
      <c r="B700" s="455">
        <v>596900</v>
      </c>
    </row>
    <row r="701" spans="1:2" x14ac:dyDescent="0.25">
      <c r="A701" s="460" t="s">
        <v>955</v>
      </c>
      <c r="B701" s="455">
        <v>594867</v>
      </c>
    </row>
    <row r="702" spans="1:2" x14ac:dyDescent="0.25">
      <c r="A702" s="460" t="s">
        <v>956</v>
      </c>
      <c r="B702" s="455">
        <v>570629</v>
      </c>
    </row>
    <row r="703" spans="1:2" x14ac:dyDescent="0.25">
      <c r="A703" s="460" t="s">
        <v>957</v>
      </c>
      <c r="B703" s="455">
        <v>301948</v>
      </c>
    </row>
    <row r="704" spans="1:2" x14ac:dyDescent="0.25">
      <c r="A704" s="460" t="s">
        <v>958</v>
      </c>
      <c r="B704" s="455">
        <v>190000</v>
      </c>
    </row>
    <row r="705" spans="1:2" x14ac:dyDescent="0.25">
      <c r="A705" s="460" t="s">
        <v>959</v>
      </c>
      <c r="B705" s="455">
        <v>156210</v>
      </c>
    </row>
    <row r="706" spans="1:2" x14ac:dyDescent="0.25">
      <c r="A706" s="460" t="s">
        <v>960</v>
      </c>
      <c r="B706" s="455">
        <v>35899467</v>
      </c>
    </row>
    <row r="707" spans="1:2" x14ac:dyDescent="0.25">
      <c r="A707" s="572" t="s">
        <v>961</v>
      </c>
      <c r="B707" s="559">
        <f>SUM(B662:B706)</f>
        <v>371343345</v>
      </c>
    </row>
    <row r="708" spans="1:2" x14ac:dyDescent="0.25">
      <c r="A708" s="572"/>
      <c r="B708" s="559"/>
    </row>
    <row r="709" spans="1:2" x14ac:dyDescent="0.25">
      <c r="A709" s="572" t="s">
        <v>962</v>
      </c>
      <c r="B709" s="559"/>
    </row>
    <row r="710" spans="1:2" x14ac:dyDescent="0.25">
      <c r="A710" s="548" t="s">
        <v>963</v>
      </c>
      <c r="B710" s="570">
        <v>3617214</v>
      </c>
    </row>
    <row r="711" spans="1:2" x14ac:dyDescent="0.25">
      <c r="A711" s="548" t="s">
        <v>964</v>
      </c>
      <c r="B711" s="570">
        <v>750010</v>
      </c>
    </row>
    <row r="712" spans="1:2" x14ac:dyDescent="0.25">
      <c r="A712" s="548" t="s">
        <v>965</v>
      </c>
      <c r="B712" s="570">
        <v>497940</v>
      </c>
    </row>
    <row r="713" spans="1:2" x14ac:dyDescent="0.25">
      <c r="A713" s="572" t="s">
        <v>28</v>
      </c>
      <c r="B713" s="559">
        <f>SUM(B710:B712)</f>
        <v>4865164</v>
      </c>
    </row>
    <row r="714" spans="1:2" ht="10.15" customHeight="1" x14ac:dyDescent="0.25">
      <c r="A714" s="572"/>
      <c r="B714" s="559"/>
    </row>
    <row r="715" spans="1:2" x14ac:dyDescent="0.25">
      <c r="A715" s="548" t="s">
        <v>966</v>
      </c>
      <c r="B715" s="570">
        <v>14600000</v>
      </c>
    </row>
    <row r="716" spans="1:2" x14ac:dyDescent="0.25">
      <c r="A716" s="548" t="s">
        <v>688</v>
      </c>
      <c r="B716" s="570">
        <v>32694000</v>
      </c>
    </row>
    <row r="717" spans="1:2" x14ac:dyDescent="0.25">
      <c r="A717" s="572" t="s">
        <v>690</v>
      </c>
      <c r="B717" s="571">
        <f>B707+B658+B630+B614+B608+B589+B565+B537+B530+B715+B716+B713</f>
        <v>471151370</v>
      </c>
    </row>
    <row r="719" spans="1:2" ht="15.75" x14ac:dyDescent="0.25">
      <c r="A719" s="1265" t="s">
        <v>1216</v>
      </c>
      <c r="B719" s="1266"/>
    </row>
    <row r="720" spans="1:2" ht="9" customHeight="1" x14ac:dyDescent="0.25"/>
    <row r="721" spans="1:2" x14ac:dyDescent="0.25">
      <c r="A721" s="558" t="s">
        <v>102</v>
      </c>
      <c r="B721" s="558" t="s">
        <v>305</v>
      </c>
    </row>
    <row r="722" spans="1:2" ht="6.6" customHeight="1" x14ac:dyDescent="0.25">
      <c r="A722" s="460"/>
      <c r="B722" s="460"/>
    </row>
    <row r="723" spans="1:2" x14ac:dyDescent="0.25">
      <c r="A723" s="553" t="s">
        <v>301</v>
      </c>
      <c r="B723" s="460"/>
    </row>
    <row r="724" spans="1:2" x14ac:dyDescent="0.25">
      <c r="A724" s="580" t="s">
        <v>525</v>
      </c>
      <c r="B724" s="570"/>
    </row>
    <row r="725" spans="1:2" x14ac:dyDescent="0.25">
      <c r="A725" s="460" t="s">
        <v>967</v>
      </c>
      <c r="B725" s="570">
        <v>143685</v>
      </c>
    </row>
    <row r="726" spans="1:2" x14ac:dyDescent="0.25">
      <c r="A726" s="460" t="s">
        <v>968</v>
      </c>
      <c r="B726" s="570">
        <v>571500</v>
      </c>
    </row>
    <row r="727" spans="1:2" x14ac:dyDescent="0.25">
      <c r="A727" s="460" t="s">
        <v>969</v>
      </c>
      <c r="B727" s="570">
        <v>9500</v>
      </c>
    </row>
    <row r="728" spans="1:2" ht="15.75" thickBot="1" x14ac:dyDescent="0.3">
      <c r="A728" s="554" t="s">
        <v>304</v>
      </c>
      <c r="B728" s="588">
        <v>262000</v>
      </c>
    </row>
    <row r="729" spans="1:2" x14ac:dyDescent="0.25">
      <c r="A729" s="441" t="s">
        <v>202</v>
      </c>
      <c r="B729" s="559">
        <f>SUM(B724:B728)</f>
        <v>986685</v>
      </c>
    </row>
    <row r="730" spans="1:2" ht="10.9" customHeight="1" x14ac:dyDescent="0.25">
      <c r="A730" s="441"/>
      <c r="B730" s="559"/>
    </row>
    <row r="731" spans="1:2" x14ac:dyDescent="0.25">
      <c r="A731" s="553" t="s">
        <v>109</v>
      </c>
      <c r="B731" s="559"/>
    </row>
    <row r="732" spans="1:2" x14ac:dyDescent="0.25">
      <c r="A732" s="550" t="s">
        <v>970</v>
      </c>
      <c r="B732" s="459">
        <v>4004286</v>
      </c>
    </row>
    <row r="733" spans="1:2" x14ac:dyDescent="0.25">
      <c r="A733" s="550" t="s">
        <v>971</v>
      </c>
      <c r="B733" s="459">
        <v>340930</v>
      </c>
    </row>
    <row r="734" spans="1:2" x14ac:dyDescent="0.25">
      <c r="A734" s="550" t="s">
        <v>972</v>
      </c>
      <c r="B734" s="459">
        <v>23612441</v>
      </c>
    </row>
    <row r="735" spans="1:2" x14ac:dyDescent="0.25">
      <c r="A735" s="574" t="s">
        <v>973</v>
      </c>
      <c r="B735" s="575">
        <v>40000</v>
      </c>
    </row>
    <row r="736" spans="1:2" x14ac:dyDescent="0.25">
      <c r="A736" s="574" t="s">
        <v>974</v>
      </c>
      <c r="B736" s="575">
        <v>18715990</v>
      </c>
    </row>
    <row r="737" spans="1:2" x14ac:dyDescent="0.25">
      <c r="A737" s="574" t="s">
        <v>975</v>
      </c>
      <c r="B737" s="575">
        <v>334010</v>
      </c>
    </row>
    <row r="738" spans="1:2" x14ac:dyDescent="0.25">
      <c r="A738" s="574" t="s">
        <v>976</v>
      </c>
      <c r="B738" s="575">
        <v>109900</v>
      </c>
    </row>
    <row r="739" spans="1:2" x14ac:dyDescent="0.25">
      <c r="A739" s="574" t="s">
        <v>977</v>
      </c>
      <c r="B739" s="575">
        <v>40000</v>
      </c>
    </row>
    <row r="740" spans="1:2" x14ac:dyDescent="0.25">
      <c r="A740" s="589" t="s">
        <v>978</v>
      </c>
      <c r="B740" s="590">
        <f>SUM(B732:B739)</f>
        <v>47197557</v>
      </c>
    </row>
    <row r="741" spans="1:2" ht="6.6" customHeight="1" x14ac:dyDescent="0.25">
      <c r="A741" s="589"/>
      <c r="B741" s="575"/>
    </row>
    <row r="742" spans="1:2" ht="15.75" thickBot="1" x14ac:dyDescent="0.3">
      <c r="A742" s="574" t="s">
        <v>979</v>
      </c>
      <c r="B742" s="575">
        <v>3327576</v>
      </c>
    </row>
    <row r="743" spans="1:2" x14ac:dyDescent="0.25">
      <c r="A743" s="576" t="s">
        <v>202</v>
      </c>
      <c r="B743" s="577">
        <f>SUM(B740+B742)</f>
        <v>50525133</v>
      </c>
    </row>
    <row r="744" spans="1:2" x14ac:dyDescent="0.25">
      <c r="A744" s="460"/>
      <c r="B744" s="460"/>
    </row>
    <row r="745" spans="1:2" x14ac:dyDescent="0.25">
      <c r="A745" s="553" t="s">
        <v>171</v>
      </c>
      <c r="B745" s="460"/>
    </row>
    <row r="746" spans="1:2" x14ac:dyDescent="0.25">
      <c r="A746" s="580" t="s">
        <v>525</v>
      </c>
      <c r="B746" s="570"/>
    </row>
    <row r="747" spans="1:2" x14ac:dyDescent="0.25">
      <c r="A747" s="460" t="s">
        <v>980</v>
      </c>
      <c r="B747" s="570">
        <v>35000</v>
      </c>
    </row>
    <row r="748" spans="1:2" x14ac:dyDescent="0.25">
      <c r="A748" s="460" t="s">
        <v>308</v>
      </c>
      <c r="B748" s="570">
        <v>10999</v>
      </c>
    </row>
    <row r="749" spans="1:2" x14ac:dyDescent="0.25">
      <c r="A749" s="460" t="s">
        <v>981</v>
      </c>
      <c r="B749" s="570">
        <v>161999</v>
      </c>
    </row>
    <row r="750" spans="1:2" x14ac:dyDescent="0.25">
      <c r="A750" s="460" t="s">
        <v>982</v>
      </c>
      <c r="B750" s="570">
        <v>6699</v>
      </c>
    </row>
    <row r="751" spans="1:2" x14ac:dyDescent="0.25">
      <c r="A751" s="460" t="s">
        <v>983</v>
      </c>
      <c r="B751" s="570">
        <v>26396</v>
      </c>
    </row>
    <row r="752" spans="1:2" x14ac:dyDescent="0.25">
      <c r="A752" s="460" t="s">
        <v>984</v>
      </c>
      <c r="B752" s="570">
        <v>2357323</v>
      </c>
    </row>
    <row r="753" spans="1:2" x14ac:dyDescent="0.25">
      <c r="A753" s="460" t="s">
        <v>985</v>
      </c>
      <c r="B753" s="570">
        <v>1159468</v>
      </c>
    </row>
    <row r="754" spans="1:2" x14ac:dyDescent="0.25">
      <c r="A754" s="460" t="s">
        <v>986</v>
      </c>
      <c r="B754" s="570">
        <v>25490</v>
      </c>
    </row>
    <row r="755" spans="1:2" x14ac:dyDescent="0.25">
      <c r="A755" s="460" t="s">
        <v>987</v>
      </c>
      <c r="B755" s="570">
        <v>28000</v>
      </c>
    </row>
    <row r="756" spans="1:2" x14ac:dyDescent="0.25">
      <c r="A756" s="460" t="s">
        <v>988</v>
      </c>
      <c r="B756" s="570">
        <v>4033913</v>
      </c>
    </row>
    <row r="757" spans="1:2" x14ac:dyDescent="0.25">
      <c r="A757" s="460" t="s">
        <v>989</v>
      </c>
      <c r="B757" s="570">
        <v>324295</v>
      </c>
    </row>
    <row r="758" spans="1:2" x14ac:dyDescent="0.25">
      <c r="A758" s="460" t="s">
        <v>990</v>
      </c>
      <c r="B758" s="570">
        <v>12500</v>
      </c>
    </row>
    <row r="759" spans="1:2" x14ac:dyDescent="0.25">
      <c r="A759" s="460" t="s">
        <v>383</v>
      </c>
      <c r="B759" s="570">
        <v>24800</v>
      </c>
    </row>
    <row r="760" spans="1:2" x14ac:dyDescent="0.25">
      <c r="A760" s="460" t="s">
        <v>991</v>
      </c>
      <c r="B760" s="570">
        <v>92800</v>
      </c>
    </row>
    <row r="761" spans="1:2" x14ac:dyDescent="0.25">
      <c r="A761" s="460" t="s">
        <v>992</v>
      </c>
      <c r="B761" s="570">
        <v>140000</v>
      </c>
    </row>
    <row r="762" spans="1:2" x14ac:dyDescent="0.25">
      <c r="A762" s="460" t="s">
        <v>993</v>
      </c>
      <c r="B762" s="570">
        <v>35990</v>
      </c>
    </row>
    <row r="763" spans="1:2" x14ac:dyDescent="0.25">
      <c r="A763" s="460" t="s">
        <v>994</v>
      </c>
      <c r="B763" s="570">
        <v>41499</v>
      </c>
    </row>
    <row r="764" spans="1:2" x14ac:dyDescent="0.25">
      <c r="A764" s="460" t="s">
        <v>995</v>
      </c>
      <c r="B764" s="570">
        <v>79990</v>
      </c>
    </row>
    <row r="765" spans="1:2" x14ac:dyDescent="0.25">
      <c r="A765" s="460" t="s">
        <v>996</v>
      </c>
      <c r="B765" s="570">
        <v>69450</v>
      </c>
    </row>
    <row r="766" spans="1:2" x14ac:dyDescent="0.25">
      <c r="A766" s="460" t="s">
        <v>729</v>
      </c>
      <c r="B766" s="570">
        <v>280330</v>
      </c>
    </row>
    <row r="767" spans="1:2" ht="30" x14ac:dyDescent="0.25">
      <c r="A767" s="564" t="s">
        <v>1254</v>
      </c>
      <c r="B767" s="570">
        <v>732155</v>
      </c>
    </row>
    <row r="768" spans="1:2" x14ac:dyDescent="0.25">
      <c r="A768" s="460" t="s">
        <v>997</v>
      </c>
      <c r="B768" s="570">
        <v>324750</v>
      </c>
    </row>
    <row r="769" spans="1:2" x14ac:dyDescent="0.25">
      <c r="A769" s="460" t="s">
        <v>998</v>
      </c>
      <c r="B769" s="570">
        <v>114280</v>
      </c>
    </row>
    <row r="770" spans="1:2" x14ac:dyDescent="0.25">
      <c r="A770" s="460" t="s">
        <v>999</v>
      </c>
      <c r="B770" s="570">
        <v>304800</v>
      </c>
    </row>
    <row r="771" spans="1:2" x14ac:dyDescent="0.25">
      <c r="A771" s="460" t="s">
        <v>1000</v>
      </c>
      <c r="B771" s="570">
        <v>401193</v>
      </c>
    </row>
    <row r="772" spans="1:2" x14ac:dyDescent="0.25">
      <c r="A772" s="460" t="s">
        <v>1001</v>
      </c>
      <c r="B772" s="570">
        <v>993140</v>
      </c>
    </row>
    <row r="773" spans="1:2" x14ac:dyDescent="0.25">
      <c r="A773" s="460" t="s">
        <v>1002</v>
      </c>
      <c r="B773" s="570">
        <v>1416050</v>
      </c>
    </row>
    <row r="774" spans="1:2" x14ac:dyDescent="0.25">
      <c r="A774" s="460" t="s">
        <v>1003</v>
      </c>
      <c r="B774" s="570">
        <v>57780</v>
      </c>
    </row>
    <row r="775" spans="1:2" x14ac:dyDescent="0.25">
      <c r="A775" s="460" t="s">
        <v>1004</v>
      </c>
      <c r="B775" s="570">
        <v>237460</v>
      </c>
    </row>
    <row r="776" spans="1:2" x14ac:dyDescent="0.25">
      <c r="A776" s="460" t="s">
        <v>1005</v>
      </c>
      <c r="B776" s="570">
        <v>79375</v>
      </c>
    </row>
    <row r="777" spans="1:2" x14ac:dyDescent="0.25">
      <c r="A777" s="460" t="s">
        <v>1006</v>
      </c>
      <c r="B777" s="570">
        <v>445970</v>
      </c>
    </row>
    <row r="778" spans="1:2" x14ac:dyDescent="0.25">
      <c r="A778" s="460" t="s">
        <v>1007</v>
      </c>
      <c r="B778" s="570">
        <v>585408</v>
      </c>
    </row>
    <row r="779" spans="1:2" x14ac:dyDescent="0.25">
      <c r="A779" s="460" t="s">
        <v>1008</v>
      </c>
      <c r="B779" s="570">
        <v>179452</v>
      </c>
    </row>
    <row r="780" spans="1:2" x14ac:dyDescent="0.25">
      <c r="A780" s="460" t="s">
        <v>1009</v>
      </c>
      <c r="B780" s="570">
        <v>840000</v>
      </c>
    </row>
    <row r="781" spans="1:2" x14ac:dyDescent="0.25">
      <c r="A781" s="460" t="s">
        <v>1010</v>
      </c>
      <c r="B781" s="570">
        <v>27750</v>
      </c>
    </row>
    <row r="782" spans="1:2" x14ac:dyDescent="0.25">
      <c r="A782" s="460" t="s">
        <v>1011</v>
      </c>
      <c r="B782" s="570">
        <v>304900</v>
      </c>
    </row>
    <row r="783" spans="1:2" x14ac:dyDescent="0.25">
      <c r="A783" s="460" t="s">
        <v>1012</v>
      </c>
      <c r="B783" s="570">
        <v>41000</v>
      </c>
    </row>
    <row r="784" spans="1:2" x14ac:dyDescent="0.25">
      <c r="A784" s="460" t="s">
        <v>1013</v>
      </c>
      <c r="B784" s="570">
        <v>4799</v>
      </c>
    </row>
    <row r="785" spans="1:2" x14ac:dyDescent="0.25">
      <c r="A785" s="460" t="s">
        <v>1014</v>
      </c>
      <c r="B785" s="570">
        <v>65980</v>
      </c>
    </row>
    <row r="786" spans="1:2" x14ac:dyDescent="0.25">
      <c r="A786" s="460" t="s">
        <v>1015</v>
      </c>
      <c r="B786" s="570">
        <v>297000</v>
      </c>
    </row>
    <row r="787" spans="1:2" x14ac:dyDescent="0.25">
      <c r="A787" s="460" t="s">
        <v>1016</v>
      </c>
      <c r="B787" s="570">
        <v>18000</v>
      </c>
    </row>
    <row r="788" spans="1:2" x14ac:dyDescent="0.25">
      <c r="A788" s="460" t="s">
        <v>1017</v>
      </c>
      <c r="B788" s="570">
        <v>296000</v>
      </c>
    </row>
    <row r="789" spans="1:2" x14ac:dyDescent="0.25">
      <c r="A789" s="460" t="s">
        <v>1018</v>
      </c>
      <c r="B789" s="570">
        <v>39243</v>
      </c>
    </row>
    <row r="790" spans="1:2" x14ac:dyDescent="0.25">
      <c r="A790" s="460" t="s">
        <v>1019</v>
      </c>
      <c r="B790" s="570">
        <v>514280</v>
      </c>
    </row>
    <row r="791" spans="1:2" x14ac:dyDescent="0.25">
      <c r="A791" s="460" t="s">
        <v>1020</v>
      </c>
      <c r="B791" s="570">
        <v>14288</v>
      </c>
    </row>
    <row r="792" spans="1:2" x14ac:dyDescent="0.25">
      <c r="A792" s="460" t="s">
        <v>1021</v>
      </c>
      <c r="B792" s="570">
        <v>46000</v>
      </c>
    </row>
    <row r="793" spans="1:2" x14ac:dyDescent="0.25">
      <c r="A793" s="460" t="s">
        <v>1022</v>
      </c>
      <c r="B793" s="570">
        <v>225000</v>
      </c>
    </row>
    <row r="794" spans="1:2" x14ac:dyDescent="0.25">
      <c r="A794" s="460" t="s">
        <v>1023</v>
      </c>
      <c r="B794" s="570">
        <v>136898</v>
      </c>
    </row>
    <row r="795" spans="1:2" x14ac:dyDescent="0.25">
      <c r="A795" s="460" t="s">
        <v>1024</v>
      </c>
      <c r="B795" s="570">
        <v>27000</v>
      </c>
    </row>
    <row r="796" spans="1:2" ht="15.75" thickBot="1" x14ac:dyDescent="0.3">
      <c r="A796" s="554" t="s">
        <v>1025</v>
      </c>
      <c r="B796" s="588">
        <v>95000</v>
      </c>
    </row>
    <row r="797" spans="1:2" ht="16.5" customHeight="1" x14ac:dyDescent="0.25">
      <c r="A797" s="561" t="s">
        <v>202</v>
      </c>
      <c r="B797" s="591">
        <f>SUM(B747:B796)</f>
        <v>17811892</v>
      </c>
    </row>
    <row r="798" spans="1:2" ht="6" customHeight="1" x14ac:dyDescent="0.25">
      <c r="A798" s="460"/>
      <c r="B798" s="570"/>
    </row>
    <row r="799" spans="1:2" x14ac:dyDescent="0.25">
      <c r="A799" s="592" t="s">
        <v>567</v>
      </c>
      <c r="B799" s="593"/>
    </row>
    <row r="800" spans="1:2" x14ac:dyDescent="0.25">
      <c r="A800" s="460" t="s">
        <v>1026</v>
      </c>
      <c r="B800" s="455">
        <v>982036</v>
      </c>
    </row>
    <row r="801" spans="1:2" x14ac:dyDescent="0.25">
      <c r="A801" s="460" t="s">
        <v>1027</v>
      </c>
      <c r="B801" s="455">
        <v>1026598</v>
      </c>
    </row>
    <row r="802" spans="1:2" x14ac:dyDescent="0.25">
      <c r="A802" s="460" t="s">
        <v>1028</v>
      </c>
      <c r="B802" s="455">
        <v>2754525</v>
      </c>
    </row>
    <row r="803" spans="1:2" x14ac:dyDescent="0.25">
      <c r="A803" s="584" t="s">
        <v>1029</v>
      </c>
      <c r="B803" s="585">
        <v>2745000</v>
      </c>
    </row>
    <row r="804" spans="1:2" x14ac:dyDescent="0.25">
      <c r="A804" s="594" t="s">
        <v>1030</v>
      </c>
      <c r="B804" s="595">
        <f>SUM(B800:B803)</f>
        <v>7508159</v>
      </c>
    </row>
    <row r="805" spans="1:2" ht="15" customHeight="1" x14ac:dyDescent="0.25">
      <c r="A805" s="556" t="s">
        <v>202</v>
      </c>
      <c r="B805" s="557">
        <f>SUM(B797+B804)</f>
        <v>25320051</v>
      </c>
    </row>
    <row r="806" spans="1:2" ht="6" customHeight="1" x14ac:dyDescent="0.25">
      <c r="A806" s="460"/>
      <c r="B806" s="460"/>
    </row>
    <row r="807" spans="1:2" x14ac:dyDescent="0.25">
      <c r="A807" s="553" t="s">
        <v>302</v>
      </c>
      <c r="B807" s="460"/>
    </row>
    <row r="808" spans="1:2" x14ac:dyDescent="0.25">
      <c r="A808" s="580" t="s">
        <v>525</v>
      </c>
      <c r="B808" s="570"/>
    </row>
    <row r="809" spans="1:2" x14ac:dyDescent="0.25">
      <c r="A809" s="460" t="s">
        <v>385</v>
      </c>
      <c r="B809" s="455">
        <v>11980</v>
      </c>
    </row>
    <row r="810" spans="1:2" x14ac:dyDescent="0.25">
      <c r="A810" s="460" t="s">
        <v>1031</v>
      </c>
      <c r="B810" s="455">
        <v>57060</v>
      </c>
    </row>
    <row r="811" spans="1:2" x14ac:dyDescent="0.25">
      <c r="A811" s="460" t="s">
        <v>1032</v>
      </c>
      <c r="B811" s="455">
        <v>25990</v>
      </c>
    </row>
    <row r="812" spans="1:2" x14ac:dyDescent="0.25">
      <c r="A812" s="460" t="s">
        <v>1033</v>
      </c>
      <c r="B812" s="455">
        <v>25990</v>
      </c>
    </row>
    <row r="813" spans="1:2" x14ac:dyDescent="0.25">
      <c r="A813" s="460" t="s">
        <v>1034</v>
      </c>
      <c r="B813" s="455">
        <v>224960</v>
      </c>
    </row>
    <row r="814" spans="1:2" x14ac:dyDescent="0.25">
      <c r="A814" s="460" t="s">
        <v>1035</v>
      </c>
      <c r="B814" s="455">
        <v>79990</v>
      </c>
    </row>
    <row r="815" spans="1:2" x14ac:dyDescent="0.25">
      <c r="A815" s="460" t="s">
        <v>1036</v>
      </c>
      <c r="B815" s="455">
        <v>170434</v>
      </c>
    </row>
    <row r="816" spans="1:2" x14ac:dyDescent="0.25">
      <c r="A816" s="460" t="s">
        <v>318</v>
      </c>
      <c r="B816" s="455">
        <v>13990</v>
      </c>
    </row>
    <row r="817" spans="1:2" x14ac:dyDescent="0.25">
      <c r="A817" s="460" t="s">
        <v>1037</v>
      </c>
      <c r="B817" s="455">
        <v>63240</v>
      </c>
    </row>
    <row r="818" spans="1:2" x14ac:dyDescent="0.25">
      <c r="A818" s="460" t="s">
        <v>1038</v>
      </c>
      <c r="B818" s="455">
        <v>18000</v>
      </c>
    </row>
    <row r="819" spans="1:2" x14ac:dyDescent="0.25">
      <c r="A819" s="460" t="s">
        <v>1039</v>
      </c>
      <c r="B819" s="455">
        <v>57240</v>
      </c>
    </row>
    <row r="820" spans="1:2" x14ac:dyDescent="0.25">
      <c r="A820" s="460" t="s">
        <v>310</v>
      </c>
      <c r="B820" s="455">
        <v>39991</v>
      </c>
    </row>
    <row r="821" spans="1:2" x14ac:dyDescent="0.25">
      <c r="A821" s="460" t="s">
        <v>1040</v>
      </c>
      <c r="B821" s="455">
        <v>19990</v>
      </c>
    </row>
    <row r="822" spans="1:2" x14ac:dyDescent="0.25">
      <c r="A822" s="460" t="s">
        <v>1032</v>
      </c>
      <c r="B822" s="455">
        <v>31990</v>
      </c>
    </row>
    <row r="823" spans="1:2" x14ac:dyDescent="0.25">
      <c r="A823" s="460" t="s">
        <v>1038</v>
      </c>
      <c r="B823" s="455">
        <v>26996</v>
      </c>
    </row>
    <row r="824" spans="1:2" ht="15.75" thickBot="1" x14ac:dyDescent="0.3">
      <c r="A824" s="554" t="s">
        <v>311</v>
      </c>
      <c r="B824" s="555">
        <v>5235750</v>
      </c>
    </row>
    <row r="825" spans="1:2" x14ac:dyDescent="0.25">
      <c r="A825" s="441" t="s">
        <v>303</v>
      </c>
      <c r="B825" s="559">
        <f>SUM(B808:B824)</f>
        <v>6103591</v>
      </c>
    </row>
    <row r="826" spans="1:2" x14ac:dyDescent="0.25">
      <c r="A826" s="460"/>
      <c r="B826" s="460"/>
    </row>
    <row r="827" spans="1:2" x14ac:dyDescent="0.25">
      <c r="A827" s="553" t="s">
        <v>191</v>
      </c>
      <c r="B827" s="460"/>
    </row>
    <row r="828" spans="1:2" x14ac:dyDescent="0.25">
      <c r="A828" s="443" t="s">
        <v>525</v>
      </c>
      <c r="B828" s="460"/>
    </row>
    <row r="829" spans="1:2" x14ac:dyDescent="0.25">
      <c r="A829" s="460" t="s">
        <v>1041</v>
      </c>
      <c r="B829" s="455">
        <v>93050</v>
      </c>
    </row>
    <row r="830" spans="1:2" x14ac:dyDescent="0.25">
      <c r="A830" s="460" t="s">
        <v>1042</v>
      </c>
      <c r="B830" s="455">
        <v>420500</v>
      </c>
    </row>
    <row r="831" spans="1:2" x14ac:dyDescent="0.25">
      <c r="A831" s="460" t="s">
        <v>308</v>
      </c>
      <c r="B831" s="455">
        <v>13990</v>
      </c>
    </row>
    <row r="832" spans="1:2" x14ac:dyDescent="0.25">
      <c r="A832" s="460" t="s">
        <v>1043</v>
      </c>
      <c r="B832" s="455">
        <v>9000</v>
      </c>
    </row>
    <row r="833" spans="1:2" x14ac:dyDescent="0.25">
      <c r="A833" s="460" t="s">
        <v>1044</v>
      </c>
      <c r="B833" s="455">
        <v>68000</v>
      </c>
    </row>
    <row r="834" spans="1:2" x14ac:dyDescent="0.25">
      <c r="A834" s="460" t="s">
        <v>1045</v>
      </c>
      <c r="B834" s="455">
        <v>40620</v>
      </c>
    </row>
    <row r="835" spans="1:2" x14ac:dyDescent="0.25">
      <c r="A835" s="460" t="s">
        <v>1046</v>
      </c>
      <c r="B835" s="455">
        <v>1673352</v>
      </c>
    </row>
    <row r="836" spans="1:2" x14ac:dyDescent="0.25">
      <c r="A836" s="460" t="s">
        <v>325</v>
      </c>
      <c r="B836" s="455">
        <v>251900</v>
      </c>
    </row>
    <row r="837" spans="1:2" x14ac:dyDescent="0.25">
      <c r="A837" s="460" t="s">
        <v>1047</v>
      </c>
      <c r="B837" s="455">
        <v>78729</v>
      </c>
    </row>
    <row r="838" spans="1:2" x14ac:dyDescent="0.25">
      <c r="A838" s="460" t="s">
        <v>384</v>
      </c>
      <c r="B838" s="455">
        <v>369460</v>
      </c>
    </row>
    <row r="839" spans="1:2" x14ac:dyDescent="0.25">
      <c r="A839" s="460" t="s">
        <v>318</v>
      </c>
      <c r="B839" s="455">
        <v>8900</v>
      </c>
    </row>
    <row r="840" spans="1:2" x14ac:dyDescent="0.25">
      <c r="A840" s="460" t="s">
        <v>757</v>
      </c>
      <c r="B840" s="455">
        <v>1494504</v>
      </c>
    </row>
    <row r="841" spans="1:2" x14ac:dyDescent="0.25">
      <c r="A841" s="561" t="s">
        <v>202</v>
      </c>
      <c r="B841" s="562">
        <f>SUM(B829:B840)</f>
        <v>4522005</v>
      </c>
    </row>
    <row r="842" spans="1:2" x14ac:dyDescent="0.25">
      <c r="A842" s="460"/>
      <c r="B842" s="455"/>
    </row>
    <row r="843" spans="1:2" x14ac:dyDescent="0.25">
      <c r="A843" s="563" t="s">
        <v>131</v>
      </c>
      <c r="B843" s="562"/>
    </row>
    <row r="844" spans="1:2" x14ac:dyDescent="0.25">
      <c r="A844" s="460" t="s">
        <v>1048</v>
      </c>
      <c r="B844" s="455">
        <v>3365500</v>
      </c>
    </row>
    <row r="845" spans="1:2" x14ac:dyDescent="0.25">
      <c r="A845" s="561" t="s">
        <v>202</v>
      </c>
      <c r="B845" s="562">
        <f>SUM(B844)</f>
        <v>3365500</v>
      </c>
    </row>
    <row r="846" spans="1:2" x14ac:dyDescent="0.25">
      <c r="A846" s="460"/>
      <c r="B846" s="455"/>
    </row>
    <row r="847" spans="1:2" x14ac:dyDescent="0.25">
      <c r="A847" s="553" t="s">
        <v>1049</v>
      </c>
      <c r="B847" s="455"/>
    </row>
    <row r="848" spans="1:2" x14ac:dyDescent="0.25">
      <c r="A848" s="596" t="s">
        <v>1050</v>
      </c>
      <c r="B848" s="455">
        <v>12065000</v>
      </c>
    </row>
    <row r="849" spans="1:2" x14ac:dyDescent="0.25">
      <c r="A849" s="455" t="s">
        <v>1051</v>
      </c>
      <c r="B849" s="455">
        <v>539750</v>
      </c>
    </row>
    <row r="850" spans="1:2" x14ac:dyDescent="0.25">
      <c r="A850" s="455" t="s">
        <v>1052</v>
      </c>
      <c r="B850" s="455">
        <v>459495</v>
      </c>
    </row>
    <row r="851" spans="1:2" ht="15.75" thickBot="1" x14ac:dyDescent="0.3">
      <c r="A851" s="585" t="s">
        <v>1053</v>
      </c>
      <c r="B851" s="585">
        <v>129000</v>
      </c>
    </row>
    <row r="852" spans="1:2" x14ac:dyDescent="0.25">
      <c r="A852" s="586" t="s">
        <v>202</v>
      </c>
      <c r="B852" s="587">
        <f>SUM(B848:B851)</f>
        <v>13193245</v>
      </c>
    </row>
    <row r="853" spans="1:2" x14ac:dyDescent="0.25">
      <c r="A853" s="460"/>
      <c r="B853" s="460"/>
    </row>
    <row r="854" spans="1:2" x14ac:dyDescent="0.25">
      <c r="A854" s="553" t="s">
        <v>1054</v>
      </c>
      <c r="B854" s="460"/>
    </row>
    <row r="855" spans="1:2" x14ac:dyDescent="0.25">
      <c r="A855" s="460" t="s">
        <v>1055</v>
      </c>
      <c r="B855" s="455">
        <v>323358</v>
      </c>
    </row>
    <row r="856" spans="1:2" x14ac:dyDescent="0.25">
      <c r="A856" s="460" t="s">
        <v>1056</v>
      </c>
      <c r="B856" s="455">
        <v>275998</v>
      </c>
    </row>
    <row r="857" spans="1:2" x14ac:dyDescent="0.25">
      <c r="A857" s="460" t="s">
        <v>1057</v>
      </c>
      <c r="B857" s="455">
        <v>99999</v>
      </c>
    </row>
    <row r="858" spans="1:2" x14ac:dyDescent="0.25">
      <c r="A858" s="460" t="s">
        <v>1058</v>
      </c>
      <c r="B858" s="455">
        <v>156994</v>
      </c>
    </row>
    <row r="859" spans="1:2" x14ac:dyDescent="0.25">
      <c r="A859" s="460" t="s">
        <v>1059</v>
      </c>
      <c r="B859" s="455">
        <v>152000</v>
      </c>
    </row>
    <row r="860" spans="1:2" x14ac:dyDescent="0.25">
      <c r="A860" s="460" t="s">
        <v>1060</v>
      </c>
      <c r="B860" s="455">
        <v>163791</v>
      </c>
    </row>
    <row r="861" spans="1:2" x14ac:dyDescent="0.25">
      <c r="A861" s="460" t="s">
        <v>1061</v>
      </c>
      <c r="B861" s="455">
        <v>3392242</v>
      </c>
    </row>
    <row r="862" spans="1:2" ht="15.75" thickBot="1" x14ac:dyDescent="0.3">
      <c r="A862" s="584" t="s">
        <v>1062</v>
      </c>
      <c r="B862" s="585">
        <v>814368</v>
      </c>
    </row>
    <row r="863" spans="1:2" x14ac:dyDescent="0.25">
      <c r="A863" s="586" t="s">
        <v>202</v>
      </c>
      <c r="B863" s="587">
        <f>SUM(B855:B862)</f>
        <v>5378750</v>
      </c>
    </row>
    <row r="864" spans="1:2" x14ac:dyDescent="0.25">
      <c r="A864" s="460"/>
      <c r="B864" s="460"/>
    </row>
    <row r="865" spans="1:2" x14ac:dyDescent="0.25">
      <c r="A865" s="567" t="s">
        <v>796</v>
      </c>
      <c r="B865" s="548"/>
    </row>
    <row r="866" spans="1:2" x14ac:dyDescent="0.25">
      <c r="A866" s="572" t="s">
        <v>1063</v>
      </c>
      <c r="B866" s="548"/>
    </row>
    <row r="867" spans="1:2" x14ac:dyDescent="0.25">
      <c r="A867" s="460" t="s">
        <v>1064</v>
      </c>
      <c r="B867" s="597">
        <v>11811000</v>
      </c>
    </row>
    <row r="868" spans="1:2" x14ac:dyDescent="0.25">
      <c r="A868" s="460" t="s">
        <v>1065</v>
      </c>
      <c r="B868" s="597">
        <v>14000000</v>
      </c>
    </row>
    <row r="869" spans="1:2" x14ac:dyDescent="0.25">
      <c r="A869" s="460" t="s">
        <v>1066</v>
      </c>
      <c r="B869" s="597">
        <v>3911600</v>
      </c>
    </row>
    <row r="870" spans="1:2" x14ac:dyDescent="0.25">
      <c r="A870" s="460" t="s">
        <v>1067</v>
      </c>
      <c r="B870" s="597">
        <v>3161800</v>
      </c>
    </row>
    <row r="871" spans="1:2" x14ac:dyDescent="0.25">
      <c r="A871" s="460" t="s">
        <v>1068</v>
      </c>
      <c r="B871" s="597">
        <v>50000</v>
      </c>
    </row>
    <row r="872" spans="1:2" x14ac:dyDescent="0.25">
      <c r="A872" s="460" t="s">
        <v>1069</v>
      </c>
      <c r="B872" s="597">
        <v>845172</v>
      </c>
    </row>
    <row r="873" spans="1:2" ht="13.9" customHeight="1" x14ac:dyDescent="0.25">
      <c r="A873" s="564" t="s">
        <v>1070</v>
      </c>
      <c r="B873" s="597">
        <v>2118360</v>
      </c>
    </row>
    <row r="874" spans="1:2" x14ac:dyDescent="0.25">
      <c r="A874" s="460" t="s">
        <v>1071</v>
      </c>
      <c r="B874" s="597">
        <v>943806</v>
      </c>
    </row>
    <row r="875" spans="1:2" ht="15" customHeight="1" x14ac:dyDescent="0.25">
      <c r="A875" s="564" t="s">
        <v>1072</v>
      </c>
      <c r="B875" s="597">
        <v>7696200</v>
      </c>
    </row>
    <row r="876" spans="1:2" x14ac:dyDescent="0.25">
      <c r="A876" s="460" t="s">
        <v>1073</v>
      </c>
      <c r="B876" s="597">
        <v>16626840</v>
      </c>
    </row>
    <row r="877" spans="1:2" x14ac:dyDescent="0.25">
      <c r="A877" s="460" t="s">
        <v>1074</v>
      </c>
      <c r="B877" s="597">
        <v>10287000</v>
      </c>
    </row>
    <row r="878" spans="1:2" x14ac:dyDescent="0.25">
      <c r="A878" s="460" t="s">
        <v>1822</v>
      </c>
      <c r="B878" s="597">
        <v>295000</v>
      </c>
    </row>
    <row r="879" spans="1:2" x14ac:dyDescent="0.25">
      <c r="A879" s="460" t="s">
        <v>1075</v>
      </c>
      <c r="B879" s="597">
        <v>74500</v>
      </c>
    </row>
    <row r="880" spans="1:2" x14ac:dyDescent="0.25">
      <c r="A880" s="460" t="s">
        <v>1076</v>
      </c>
      <c r="B880" s="597">
        <v>144780</v>
      </c>
    </row>
    <row r="881" spans="1:2" ht="30" x14ac:dyDescent="0.25">
      <c r="A881" s="564" t="s">
        <v>1077</v>
      </c>
      <c r="B881" s="597">
        <v>5372060</v>
      </c>
    </row>
    <row r="882" spans="1:2" x14ac:dyDescent="0.25">
      <c r="A882" s="460" t="s">
        <v>1078</v>
      </c>
      <c r="B882" s="597">
        <v>245834241</v>
      </c>
    </row>
    <row r="883" spans="1:2" x14ac:dyDescent="0.25">
      <c r="A883" s="460" t="s">
        <v>1079</v>
      </c>
      <c r="B883" s="597">
        <v>1068502</v>
      </c>
    </row>
    <row r="884" spans="1:2" x14ac:dyDescent="0.25">
      <c r="A884" s="460" t="s">
        <v>1080</v>
      </c>
      <c r="B884" s="597">
        <v>1571222</v>
      </c>
    </row>
    <row r="885" spans="1:2" ht="14.45" customHeight="1" x14ac:dyDescent="0.25">
      <c r="A885" s="598" t="s">
        <v>1081</v>
      </c>
      <c r="B885" s="597">
        <v>23132997</v>
      </c>
    </row>
    <row r="886" spans="1:2" x14ac:dyDescent="0.25">
      <c r="A886" s="460" t="s">
        <v>1082</v>
      </c>
      <c r="B886" s="597">
        <v>8721420</v>
      </c>
    </row>
    <row r="887" spans="1:2" x14ac:dyDescent="0.25">
      <c r="A887" s="460" t="s">
        <v>1083</v>
      </c>
      <c r="B887" s="597">
        <v>12192000</v>
      </c>
    </row>
    <row r="888" spans="1:2" x14ac:dyDescent="0.25">
      <c r="A888" s="564" t="s">
        <v>1084</v>
      </c>
      <c r="B888" s="597">
        <v>8826500</v>
      </c>
    </row>
    <row r="889" spans="1:2" ht="12.6" customHeight="1" x14ac:dyDescent="0.25">
      <c r="A889" s="564" t="s">
        <v>1085</v>
      </c>
      <c r="B889" s="597">
        <v>5524500</v>
      </c>
    </row>
    <row r="890" spans="1:2" x14ac:dyDescent="0.25">
      <c r="A890" s="564" t="s">
        <v>1086</v>
      </c>
      <c r="B890" s="597">
        <v>254000</v>
      </c>
    </row>
    <row r="891" spans="1:2" x14ac:dyDescent="0.25">
      <c r="A891" s="460" t="s">
        <v>1087</v>
      </c>
      <c r="B891" s="597">
        <v>150000</v>
      </c>
    </row>
    <row r="892" spans="1:2" x14ac:dyDescent="0.25">
      <c r="A892" s="460" t="s">
        <v>1088</v>
      </c>
      <c r="B892" s="597">
        <v>620000</v>
      </c>
    </row>
    <row r="893" spans="1:2" x14ac:dyDescent="0.25">
      <c r="A893" s="460" t="s">
        <v>1089</v>
      </c>
      <c r="B893" s="597">
        <v>990600</v>
      </c>
    </row>
    <row r="894" spans="1:2" x14ac:dyDescent="0.25">
      <c r="A894" s="460" t="s">
        <v>1090</v>
      </c>
      <c r="B894" s="597">
        <v>546100</v>
      </c>
    </row>
    <row r="895" spans="1:2" x14ac:dyDescent="0.25">
      <c r="A895" s="564" t="s">
        <v>1091</v>
      </c>
      <c r="B895" s="597">
        <v>1143000</v>
      </c>
    </row>
    <row r="896" spans="1:2" x14ac:dyDescent="0.25">
      <c r="A896" s="460" t="s">
        <v>1092</v>
      </c>
      <c r="B896" s="597">
        <v>2343950</v>
      </c>
    </row>
    <row r="897" spans="1:2" x14ac:dyDescent="0.25">
      <c r="A897" s="460" t="s">
        <v>1093</v>
      </c>
      <c r="B897" s="597">
        <v>640134</v>
      </c>
    </row>
    <row r="898" spans="1:2" x14ac:dyDescent="0.25">
      <c r="A898" s="460" t="s">
        <v>1094</v>
      </c>
      <c r="B898" s="597">
        <v>3048000</v>
      </c>
    </row>
    <row r="899" spans="1:2" x14ac:dyDescent="0.25">
      <c r="A899" s="460" t="s">
        <v>1095</v>
      </c>
      <c r="B899" s="597">
        <v>345128</v>
      </c>
    </row>
    <row r="900" spans="1:2" x14ac:dyDescent="0.25">
      <c r="A900" s="460" t="s">
        <v>1096</v>
      </c>
      <c r="B900" s="597">
        <v>7559998</v>
      </c>
    </row>
    <row r="901" spans="1:2" x14ac:dyDescent="0.25">
      <c r="A901" s="460" t="s">
        <v>1097</v>
      </c>
      <c r="B901" s="597">
        <v>904875</v>
      </c>
    </row>
    <row r="902" spans="1:2" x14ac:dyDescent="0.25">
      <c r="A902" s="460" t="s">
        <v>1098</v>
      </c>
      <c r="B902" s="597">
        <v>793750</v>
      </c>
    </row>
    <row r="903" spans="1:2" ht="13.15" customHeight="1" x14ac:dyDescent="0.25">
      <c r="A903" s="564" t="s">
        <v>1099</v>
      </c>
      <c r="B903" s="597">
        <v>13697255</v>
      </c>
    </row>
    <row r="904" spans="1:2" x14ac:dyDescent="0.25">
      <c r="A904" s="460" t="s">
        <v>1100</v>
      </c>
      <c r="B904" s="597">
        <v>1866387</v>
      </c>
    </row>
    <row r="905" spans="1:2" x14ac:dyDescent="0.25">
      <c r="A905" s="460" t="s">
        <v>1101</v>
      </c>
      <c r="B905" s="597">
        <v>4476797</v>
      </c>
    </row>
    <row r="906" spans="1:2" x14ac:dyDescent="0.25">
      <c r="A906" s="460" t="s">
        <v>1102</v>
      </c>
      <c r="B906" s="597">
        <v>782951</v>
      </c>
    </row>
    <row r="907" spans="1:2" x14ac:dyDescent="0.25">
      <c r="A907" s="460" t="s">
        <v>1103</v>
      </c>
      <c r="B907" s="597">
        <v>3502891</v>
      </c>
    </row>
    <row r="908" spans="1:2" x14ac:dyDescent="0.25">
      <c r="A908" s="460" t="s">
        <v>1823</v>
      </c>
      <c r="B908" s="597">
        <v>262900</v>
      </c>
    </row>
    <row r="909" spans="1:2" x14ac:dyDescent="0.25">
      <c r="A909" s="460" t="s">
        <v>1104</v>
      </c>
      <c r="B909" s="597">
        <v>4793229</v>
      </c>
    </row>
    <row r="910" spans="1:2" x14ac:dyDescent="0.25">
      <c r="A910" s="460" t="s">
        <v>1105</v>
      </c>
      <c r="B910" s="597">
        <v>3616000</v>
      </c>
    </row>
    <row r="911" spans="1:2" x14ac:dyDescent="0.25">
      <c r="A911" s="460" t="s">
        <v>1106</v>
      </c>
      <c r="B911" s="597">
        <v>4631583</v>
      </c>
    </row>
    <row r="912" spans="1:2" x14ac:dyDescent="0.25">
      <c r="A912" s="460" t="s">
        <v>1824</v>
      </c>
      <c r="B912" s="597">
        <v>4279309</v>
      </c>
    </row>
    <row r="913" spans="1:2" x14ac:dyDescent="0.25">
      <c r="A913" s="460" t="s">
        <v>1107</v>
      </c>
      <c r="B913" s="597">
        <v>432689</v>
      </c>
    </row>
    <row r="914" spans="1:2" x14ac:dyDescent="0.25">
      <c r="A914" s="460" t="s">
        <v>1108</v>
      </c>
      <c r="B914" s="597">
        <v>538392</v>
      </c>
    </row>
    <row r="915" spans="1:2" x14ac:dyDescent="0.25">
      <c r="A915" s="460" t="s">
        <v>1109</v>
      </c>
      <c r="B915" s="597">
        <v>5598224</v>
      </c>
    </row>
    <row r="916" spans="1:2" x14ac:dyDescent="0.25">
      <c r="A916" s="460" t="s">
        <v>1110</v>
      </c>
      <c r="B916" s="597">
        <v>345491</v>
      </c>
    </row>
    <row r="917" spans="1:2" x14ac:dyDescent="0.25">
      <c r="A917" s="460" t="s">
        <v>1111</v>
      </c>
      <c r="B917" s="597">
        <v>1414927</v>
      </c>
    </row>
    <row r="918" spans="1:2" x14ac:dyDescent="0.25">
      <c r="A918" s="460" t="s">
        <v>1112</v>
      </c>
      <c r="B918" s="597">
        <v>3675996</v>
      </c>
    </row>
    <row r="919" spans="1:2" x14ac:dyDescent="0.25">
      <c r="A919" s="548" t="s">
        <v>1113</v>
      </c>
      <c r="B919" s="597">
        <v>880210</v>
      </c>
    </row>
    <row r="920" spans="1:2" x14ac:dyDescent="0.25">
      <c r="A920" s="548" t="s">
        <v>1114</v>
      </c>
      <c r="B920" s="597">
        <v>3141411</v>
      </c>
    </row>
    <row r="921" spans="1:2" x14ac:dyDescent="0.25">
      <c r="A921" s="548" t="s">
        <v>1825</v>
      </c>
      <c r="B921" s="597">
        <v>1071880</v>
      </c>
    </row>
    <row r="922" spans="1:2" x14ac:dyDescent="0.25">
      <c r="A922" s="540" t="s">
        <v>1115</v>
      </c>
      <c r="B922" s="597">
        <v>548005</v>
      </c>
    </row>
    <row r="923" spans="1:2" x14ac:dyDescent="0.25">
      <c r="A923" s="540" t="s">
        <v>1116</v>
      </c>
      <c r="B923" s="597">
        <v>1096058</v>
      </c>
    </row>
    <row r="924" spans="1:2" x14ac:dyDescent="0.25">
      <c r="A924" s="460" t="s">
        <v>1117</v>
      </c>
      <c r="B924" s="597">
        <v>600709</v>
      </c>
    </row>
    <row r="925" spans="1:2" x14ac:dyDescent="0.25">
      <c r="A925" s="460" t="s">
        <v>1118</v>
      </c>
      <c r="B925" s="597">
        <v>622286</v>
      </c>
    </row>
    <row r="926" spans="1:2" x14ac:dyDescent="0.25">
      <c r="A926" s="460" t="s">
        <v>1826</v>
      </c>
      <c r="B926" s="597">
        <v>1328652</v>
      </c>
    </row>
    <row r="927" spans="1:2" x14ac:dyDescent="0.25">
      <c r="A927" s="460" t="s">
        <v>1119</v>
      </c>
      <c r="B927" s="597">
        <v>1150000</v>
      </c>
    </row>
    <row r="928" spans="1:2" x14ac:dyDescent="0.25">
      <c r="A928" s="460" t="s">
        <v>1120</v>
      </c>
      <c r="B928" s="597">
        <v>1862364</v>
      </c>
    </row>
    <row r="929" spans="1:2" x14ac:dyDescent="0.25">
      <c r="A929" s="540" t="s">
        <v>1121</v>
      </c>
      <c r="B929" s="597">
        <v>100000</v>
      </c>
    </row>
    <row r="930" spans="1:2" x14ac:dyDescent="0.25">
      <c r="A930" s="460" t="s">
        <v>1122</v>
      </c>
      <c r="B930" s="597">
        <v>3199130</v>
      </c>
    </row>
    <row r="931" spans="1:2" x14ac:dyDescent="0.25">
      <c r="A931" s="540" t="s">
        <v>1123</v>
      </c>
      <c r="B931" s="597">
        <v>1595145</v>
      </c>
    </row>
    <row r="932" spans="1:2" x14ac:dyDescent="0.25">
      <c r="A932" s="540" t="s">
        <v>1124</v>
      </c>
      <c r="B932" s="597">
        <v>276416</v>
      </c>
    </row>
    <row r="933" spans="1:2" x14ac:dyDescent="0.25">
      <c r="A933" s="540" t="s">
        <v>1125</v>
      </c>
      <c r="B933" s="597">
        <v>370690</v>
      </c>
    </row>
    <row r="934" spans="1:2" x14ac:dyDescent="0.25">
      <c r="A934" s="540" t="s">
        <v>1126</v>
      </c>
      <c r="B934" s="597">
        <v>165252</v>
      </c>
    </row>
    <row r="935" spans="1:2" x14ac:dyDescent="0.25">
      <c r="A935" s="540" t="s">
        <v>1126</v>
      </c>
      <c r="B935" s="597">
        <v>1930679</v>
      </c>
    </row>
    <row r="936" spans="1:2" x14ac:dyDescent="0.25">
      <c r="A936" s="540" t="s">
        <v>1127</v>
      </c>
      <c r="B936" s="597">
        <v>155873</v>
      </c>
    </row>
    <row r="937" spans="1:2" x14ac:dyDescent="0.25">
      <c r="A937" s="540" t="s">
        <v>1128</v>
      </c>
      <c r="B937" s="597">
        <v>5143500</v>
      </c>
    </row>
    <row r="938" spans="1:2" x14ac:dyDescent="0.25">
      <c r="A938" s="599" t="s">
        <v>1129</v>
      </c>
      <c r="B938" s="597">
        <v>9000000</v>
      </c>
    </row>
    <row r="939" spans="1:2" x14ac:dyDescent="0.25">
      <c r="A939" s="598" t="s">
        <v>1130</v>
      </c>
      <c r="B939" s="597">
        <v>278811381</v>
      </c>
    </row>
    <row r="940" spans="1:2" x14ac:dyDescent="0.25">
      <c r="A940" s="540" t="s">
        <v>1131</v>
      </c>
      <c r="B940" s="597">
        <v>4310000</v>
      </c>
    </row>
    <row r="941" spans="1:2" x14ac:dyDescent="0.25">
      <c r="A941" s="460" t="s">
        <v>1132</v>
      </c>
      <c r="B941" s="597">
        <v>924401</v>
      </c>
    </row>
    <row r="942" spans="1:2" x14ac:dyDescent="0.25">
      <c r="A942" s="460" t="s">
        <v>688</v>
      </c>
      <c r="B942" s="600">
        <v>27378000</v>
      </c>
    </row>
    <row r="943" spans="1:2" x14ac:dyDescent="0.25">
      <c r="A943" s="572" t="s">
        <v>1133</v>
      </c>
      <c r="B943" s="559">
        <f>SUM(B867:B942)</f>
        <v>803126098</v>
      </c>
    </row>
    <row r="944" spans="1:2" x14ac:dyDescent="0.25">
      <c r="A944" s="572"/>
      <c r="B944" s="559"/>
    </row>
    <row r="945" spans="1:2" x14ac:dyDescent="0.25">
      <c r="A945" s="572" t="s">
        <v>27</v>
      </c>
      <c r="B945" s="559"/>
    </row>
    <row r="946" spans="1:2" x14ac:dyDescent="0.25">
      <c r="A946" s="548" t="s">
        <v>1134</v>
      </c>
      <c r="B946" s="601">
        <v>1068300</v>
      </c>
    </row>
    <row r="947" spans="1:2" x14ac:dyDescent="0.25">
      <c r="A947" s="548" t="s">
        <v>837</v>
      </c>
      <c r="B947" s="601">
        <v>30990</v>
      </c>
    </row>
    <row r="948" spans="1:2" x14ac:dyDescent="0.25">
      <c r="A948" s="548" t="s">
        <v>1135</v>
      </c>
      <c r="B948" s="601">
        <v>142875</v>
      </c>
    </row>
    <row r="949" spans="1:2" x14ac:dyDescent="0.25">
      <c r="A949" s="548" t="s">
        <v>1136</v>
      </c>
      <c r="B949" s="601">
        <v>347980</v>
      </c>
    </row>
    <row r="950" spans="1:2" x14ac:dyDescent="0.25">
      <c r="A950" s="548" t="s">
        <v>1137</v>
      </c>
      <c r="B950" s="601">
        <v>29990</v>
      </c>
    </row>
    <row r="951" spans="1:2" x14ac:dyDescent="0.25">
      <c r="A951" s="548" t="s">
        <v>1052</v>
      </c>
      <c r="B951" s="601">
        <v>687662</v>
      </c>
    </row>
    <row r="952" spans="1:2" x14ac:dyDescent="0.25">
      <c r="A952" s="548" t="s">
        <v>753</v>
      </c>
      <c r="B952" s="601">
        <v>185000</v>
      </c>
    </row>
    <row r="953" spans="1:2" x14ac:dyDescent="0.25">
      <c r="A953" s="548" t="s">
        <v>1138</v>
      </c>
      <c r="B953" s="601">
        <v>3750000</v>
      </c>
    </row>
    <row r="954" spans="1:2" x14ac:dyDescent="0.25">
      <c r="A954" s="548" t="s">
        <v>1139</v>
      </c>
      <c r="B954" s="601">
        <v>3000000</v>
      </c>
    </row>
    <row r="955" spans="1:2" x14ac:dyDescent="0.25">
      <c r="A955" s="572" t="s">
        <v>202</v>
      </c>
      <c r="B955" s="559">
        <f>SUM(B946:B954)</f>
        <v>9242797</v>
      </c>
    </row>
    <row r="956" spans="1:2" x14ac:dyDescent="0.25">
      <c r="A956" s="572" t="s">
        <v>690</v>
      </c>
      <c r="B956" s="571">
        <f>B729+B743+B805+B825+B841+B845+B852+B863+B943+B955</f>
        <v>921763855</v>
      </c>
    </row>
    <row r="957" spans="1:2" ht="12" customHeight="1" x14ac:dyDescent="0.25"/>
    <row r="958" spans="1:2" ht="15.75" x14ac:dyDescent="0.25">
      <c r="A958" s="1267" t="s">
        <v>1602</v>
      </c>
      <c r="B958" s="1268"/>
    </row>
    <row r="959" spans="1:2" x14ac:dyDescent="0.25">
      <c r="A959" s="465" t="s">
        <v>1140</v>
      </c>
      <c r="B959" s="466" t="s">
        <v>1141</v>
      </c>
    </row>
    <row r="960" spans="1:2" ht="22.15" customHeight="1" x14ac:dyDescent="0.25">
      <c r="A960" s="1017" t="s">
        <v>301</v>
      </c>
      <c r="B960" s="464"/>
    </row>
    <row r="961" spans="1:2" x14ac:dyDescent="0.25">
      <c r="A961" s="305" t="s">
        <v>1605</v>
      </c>
      <c r="B961" s="979">
        <v>11999</v>
      </c>
    </row>
    <row r="962" spans="1:2" x14ac:dyDescent="0.25">
      <c r="A962" s="305" t="s">
        <v>1142</v>
      </c>
      <c r="B962" s="979">
        <v>7998</v>
      </c>
    </row>
    <row r="963" spans="1:2" x14ac:dyDescent="0.25">
      <c r="A963" s="305" t="s">
        <v>1143</v>
      </c>
      <c r="B963" s="979">
        <v>13000</v>
      </c>
    </row>
    <row r="964" spans="1:2" x14ac:dyDescent="0.25">
      <c r="A964" s="305" t="s">
        <v>1606</v>
      </c>
      <c r="B964" s="979">
        <v>297932</v>
      </c>
    </row>
    <row r="965" spans="1:2" x14ac:dyDescent="0.25">
      <c r="A965" s="305" t="s">
        <v>1607</v>
      </c>
      <c r="B965" s="979">
        <v>21637</v>
      </c>
    </row>
    <row r="966" spans="1:2" x14ac:dyDescent="0.25">
      <c r="A966" s="305" t="s">
        <v>110</v>
      </c>
      <c r="B966" s="979">
        <v>270000</v>
      </c>
    </row>
    <row r="967" spans="1:2" x14ac:dyDescent="0.25">
      <c r="A967" s="305" t="s">
        <v>1608</v>
      </c>
      <c r="B967" s="979">
        <v>68169</v>
      </c>
    </row>
    <row r="968" spans="1:2" x14ac:dyDescent="0.25">
      <c r="A968" s="305" t="s">
        <v>1609</v>
      </c>
      <c r="B968" s="979">
        <v>76200</v>
      </c>
    </row>
    <row r="969" spans="1:2" x14ac:dyDescent="0.25">
      <c r="A969" s="305" t="s">
        <v>110</v>
      </c>
      <c r="B969" s="979">
        <v>172500</v>
      </c>
    </row>
    <row r="970" spans="1:2" x14ac:dyDescent="0.25">
      <c r="A970" s="305" t="s">
        <v>561</v>
      </c>
      <c r="B970" s="979">
        <v>133298</v>
      </c>
    </row>
    <row r="971" spans="1:2" x14ac:dyDescent="0.25">
      <c r="A971" s="305" t="s">
        <v>1610</v>
      </c>
      <c r="B971" s="979">
        <v>883500</v>
      </c>
    </row>
    <row r="972" spans="1:2" x14ac:dyDescent="0.25">
      <c r="A972" s="305" t="s">
        <v>1651</v>
      </c>
      <c r="B972" s="979">
        <v>1344220</v>
      </c>
    </row>
    <row r="973" spans="1:2" x14ac:dyDescent="0.25">
      <c r="A973" s="305" t="s">
        <v>1611</v>
      </c>
      <c r="B973" s="979">
        <v>20599</v>
      </c>
    </row>
    <row r="974" spans="1:2" x14ac:dyDescent="0.25">
      <c r="A974" s="996" t="s">
        <v>1144</v>
      </c>
      <c r="B974" s="997">
        <v>7990923</v>
      </c>
    </row>
    <row r="975" spans="1:2" x14ac:dyDescent="0.25">
      <c r="A975" s="572" t="s">
        <v>202</v>
      </c>
      <c r="B975" s="559">
        <f>SUM(B961:B974)</f>
        <v>11311975</v>
      </c>
    </row>
    <row r="976" spans="1:2" x14ac:dyDescent="0.25">
      <c r="A976" s="470"/>
      <c r="B976" s="471"/>
    </row>
    <row r="977" spans="1:2" ht="16.899999999999999" customHeight="1" x14ac:dyDescent="0.25">
      <c r="A977" s="1018" t="s">
        <v>109</v>
      </c>
      <c r="B977" s="473"/>
    </row>
    <row r="978" spans="1:2" x14ac:dyDescent="0.25">
      <c r="A978" s="479" t="s">
        <v>1145</v>
      </c>
      <c r="B978" s="480">
        <v>32991</v>
      </c>
    </row>
    <row r="979" spans="1:2" x14ac:dyDescent="0.25">
      <c r="A979" s="479" t="s">
        <v>1612</v>
      </c>
      <c r="B979" s="480">
        <v>109449</v>
      </c>
    </row>
    <row r="980" spans="1:2" x14ac:dyDescent="0.25">
      <c r="A980" s="998" t="s">
        <v>978</v>
      </c>
      <c r="B980" s="1015">
        <v>142441</v>
      </c>
    </row>
    <row r="981" spans="1:2" x14ac:dyDescent="0.25">
      <c r="A981" s="999"/>
      <c r="B981" s="473"/>
    </row>
    <row r="982" spans="1:2" x14ac:dyDescent="0.25">
      <c r="A982" s="1000" t="s">
        <v>1613</v>
      </c>
      <c r="B982" s="965">
        <v>15625852</v>
      </c>
    </row>
    <row r="983" spans="1:2" x14ac:dyDescent="0.25">
      <c r="A983" s="1000" t="s">
        <v>1614</v>
      </c>
      <c r="B983" s="964">
        <v>8405680</v>
      </c>
    </row>
    <row r="984" spans="1:2" x14ac:dyDescent="0.25">
      <c r="A984" s="1000" t="s">
        <v>1615</v>
      </c>
      <c r="B984" s="964">
        <v>4987651</v>
      </c>
    </row>
    <row r="985" spans="1:2" x14ac:dyDescent="0.25">
      <c r="A985" s="1000" t="s">
        <v>1616</v>
      </c>
      <c r="B985" s="964">
        <v>755905</v>
      </c>
    </row>
    <row r="986" spans="1:2" ht="13.15" customHeight="1" thickBot="1" x14ac:dyDescent="0.3">
      <c r="A986" s="1001" t="s">
        <v>1617</v>
      </c>
      <c r="B986" s="921">
        <f>SUM(B982:B985)</f>
        <v>29775088</v>
      </c>
    </row>
    <row r="987" spans="1:2" x14ac:dyDescent="0.25">
      <c r="A987" s="477" t="s">
        <v>202</v>
      </c>
      <c r="B987" s="478">
        <f>SUM(B980+B986)</f>
        <v>29917529</v>
      </c>
    </row>
    <row r="988" spans="1:2" x14ac:dyDescent="0.25">
      <c r="A988" s="486"/>
      <c r="B988" s="487"/>
    </row>
    <row r="989" spans="1:2" x14ac:dyDescent="0.25">
      <c r="A989" s="464"/>
      <c r="B989" s="468"/>
    </row>
    <row r="990" spans="1:2" x14ac:dyDescent="0.25">
      <c r="A990" s="467" t="s">
        <v>381</v>
      </c>
      <c r="B990" s="468"/>
    </row>
    <row r="991" spans="1:2" x14ac:dyDescent="0.25">
      <c r="A991" s="305" t="s">
        <v>1146</v>
      </c>
      <c r="B991" s="1003">
        <v>101346</v>
      </c>
    </row>
    <row r="992" spans="1:2" x14ac:dyDescent="0.25">
      <c r="A992" s="305" t="s">
        <v>1147</v>
      </c>
      <c r="B992" s="1003">
        <v>29990</v>
      </c>
    </row>
    <row r="993" spans="1:2" x14ac:dyDescent="0.25">
      <c r="A993" s="305" t="s">
        <v>1142</v>
      </c>
      <c r="B993" s="1003">
        <v>7998</v>
      </c>
    </row>
    <row r="994" spans="1:2" x14ac:dyDescent="0.25">
      <c r="A994" s="305" t="s">
        <v>1618</v>
      </c>
      <c r="B994" s="1003">
        <v>88773</v>
      </c>
    </row>
    <row r="995" spans="1:2" x14ac:dyDescent="0.25">
      <c r="A995" s="305" t="s">
        <v>1619</v>
      </c>
      <c r="B995" s="1003">
        <v>12509</v>
      </c>
    </row>
    <row r="996" spans="1:2" x14ac:dyDescent="0.25">
      <c r="A996" s="305" t="s">
        <v>1620</v>
      </c>
      <c r="B996" s="1003">
        <v>3397250</v>
      </c>
    </row>
    <row r="997" spans="1:2" x14ac:dyDescent="0.25">
      <c r="A997" s="305" t="s">
        <v>1621</v>
      </c>
      <c r="B997" s="1003">
        <v>45900</v>
      </c>
    </row>
    <row r="998" spans="1:2" x14ac:dyDescent="0.25">
      <c r="A998" s="305" t="s">
        <v>770</v>
      </c>
      <c r="B998" s="1003">
        <v>707740</v>
      </c>
    </row>
    <row r="999" spans="1:2" x14ac:dyDescent="0.25">
      <c r="A999" s="305" t="s">
        <v>1622</v>
      </c>
      <c r="B999" s="1003">
        <v>40980</v>
      </c>
    </row>
    <row r="1000" spans="1:2" x14ac:dyDescent="0.25">
      <c r="A1000" s="305" t="s">
        <v>1623</v>
      </c>
      <c r="B1000" s="1003">
        <v>145900</v>
      </c>
    </row>
    <row r="1001" spans="1:2" x14ac:dyDescent="0.25">
      <c r="A1001" s="305" t="s">
        <v>322</v>
      </c>
      <c r="B1001" s="1003">
        <v>28900</v>
      </c>
    </row>
    <row r="1002" spans="1:2" x14ac:dyDescent="0.25">
      <c r="A1002" s="305" t="s">
        <v>1624</v>
      </c>
      <c r="B1002" s="1003">
        <v>174000</v>
      </c>
    </row>
    <row r="1003" spans="1:2" x14ac:dyDescent="0.25">
      <c r="A1003" s="305" t="s">
        <v>1625</v>
      </c>
      <c r="B1003" s="1003">
        <v>15059</v>
      </c>
    </row>
    <row r="1004" spans="1:2" x14ac:dyDescent="0.25">
      <c r="A1004" s="305" t="s">
        <v>859</v>
      </c>
      <c r="B1004" s="1003">
        <v>399300</v>
      </c>
    </row>
    <row r="1005" spans="1:2" x14ac:dyDescent="0.25">
      <c r="A1005" s="305" t="s">
        <v>874</v>
      </c>
      <c r="B1005" s="1003">
        <v>29900</v>
      </c>
    </row>
    <row r="1006" spans="1:2" x14ac:dyDescent="0.25">
      <c r="A1006" s="305" t="s">
        <v>315</v>
      </c>
      <c r="B1006" s="1003">
        <v>164500</v>
      </c>
    </row>
    <row r="1007" spans="1:2" x14ac:dyDescent="0.25">
      <c r="A1007" s="305" t="s">
        <v>1626</v>
      </c>
      <c r="B1007" s="1003">
        <v>32990</v>
      </c>
    </row>
    <row r="1008" spans="1:2" x14ac:dyDescent="0.25">
      <c r="A1008" s="305" t="s">
        <v>1627</v>
      </c>
      <c r="B1008" s="1003">
        <v>318220</v>
      </c>
    </row>
    <row r="1009" spans="1:2" x14ac:dyDescent="0.25">
      <c r="A1009" s="305" t="s">
        <v>1628</v>
      </c>
      <c r="B1009" s="1003">
        <v>158579</v>
      </c>
    </row>
    <row r="1010" spans="1:2" x14ac:dyDescent="0.25">
      <c r="A1010" s="305" t="s">
        <v>1629</v>
      </c>
      <c r="B1010" s="1003">
        <v>31000</v>
      </c>
    </row>
    <row r="1011" spans="1:2" x14ac:dyDescent="0.25">
      <c r="A1011" s="305" t="s">
        <v>1147</v>
      </c>
      <c r="B1011" s="1003">
        <v>30900</v>
      </c>
    </row>
    <row r="1012" spans="1:2" x14ac:dyDescent="0.25">
      <c r="A1012" s="305" t="s">
        <v>1630</v>
      </c>
      <c r="B1012" s="1003">
        <v>17900</v>
      </c>
    </row>
    <row r="1013" spans="1:2" x14ac:dyDescent="0.25">
      <c r="A1013" s="305" t="s">
        <v>327</v>
      </c>
      <c r="B1013" s="1003">
        <v>76999</v>
      </c>
    </row>
    <row r="1014" spans="1:2" x14ac:dyDescent="0.25">
      <c r="A1014" s="305" t="s">
        <v>874</v>
      </c>
      <c r="B1014" s="1003">
        <v>8999</v>
      </c>
    </row>
    <row r="1015" spans="1:2" x14ac:dyDescent="0.25">
      <c r="A1015" s="305" t="s">
        <v>1631</v>
      </c>
      <c r="B1015" s="1003">
        <v>90382</v>
      </c>
    </row>
    <row r="1016" spans="1:2" x14ac:dyDescent="0.25">
      <c r="A1016" s="305" t="s">
        <v>1632</v>
      </c>
      <c r="B1016" s="1003">
        <v>79190</v>
      </c>
    </row>
    <row r="1017" spans="1:2" x14ac:dyDescent="0.25">
      <c r="A1017" s="305" t="s">
        <v>1633</v>
      </c>
      <c r="B1017" s="1003">
        <v>95000</v>
      </c>
    </row>
    <row r="1018" spans="1:2" x14ac:dyDescent="0.25">
      <c r="A1018" s="305" t="s">
        <v>542</v>
      </c>
      <c r="B1018" s="1003">
        <v>11990</v>
      </c>
    </row>
    <row r="1019" spans="1:2" x14ac:dyDescent="0.25">
      <c r="A1019" s="305" t="s">
        <v>1626</v>
      </c>
      <c r="B1019" s="1003">
        <v>29990</v>
      </c>
    </row>
    <row r="1020" spans="1:2" x14ac:dyDescent="0.25">
      <c r="A1020" s="305" t="s">
        <v>1634</v>
      </c>
      <c r="B1020" s="1003">
        <v>139680</v>
      </c>
    </row>
    <row r="1021" spans="1:2" x14ac:dyDescent="0.25">
      <c r="A1021" s="305" t="s">
        <v>1635</v>
      </c>
      <c r="B1021" s="1003">
        <v>166890</v>
      </c>
    </row>
    <row r="1022" spans="1:2" x14ac:dyDescent="0.25">
      <c r="A1022" s="305" t="s">
        <v>321</v>
      </c>
      <c r="B1022" s="1003">
        <v>45870</v>
      </c>
    </row>
    <row r="1023" spans="1:2" x14ac:dyDescent="0.25">
      <c r="A1023" s="305" t="s">
        <v>1636</v>
      </c>
      <c r="B1023" s="1003">
        <v>491460</v>
      </c>
    </row>
    <row r="1024" spans="1:2" x14ac:dyDescent="0.25">
      <c r="A1024" s="305" t="s">
        <v>1637</v>
      </c>
      <c r="B1024" s="1003">
        <v>329700</v>
      </c>
    </row>
    <row r="1025" spans="1:2" x14ac:dyDescent="0.25">
      <c r="A1025" s="305" t="s">
        <v>1638</v>
      </c>
      <c r="B1025" s="1003">
        <v>51530</v>
      </c>
    </row>
    <row r="1026" spans="1:2" x14ac:dyDescent="0.25">
      <c r="A1026" s="305" t="s">
        <v>1626</v>
      </c>
      <c r="B1026" s="1003">
        <v>34270</v>
      </c>
    </row>
    <row r="1027" spans="1:2" x14ac:dyDescent="0.25">
      <c r="A1027" s="305" t="s">
        <v>328</v>
      </c>
      <c r="B1027" s="1003">
        <v>29900</v>
      </c>
    </row>
    <row r="1028" spans="1:2" x14ac:dyDescent="0.25">
      <c r="A1028" s="305" t="s">
        <v>1639</v>
      </c>
      <c r="B1028" s="1003">
        <v>84950</v>
      </c>
    </row>
    <row r="1029" spans="1:2" x14ac:dyDescent="0.25">
      <c r="A1029" s="305" t="s">
        <v>1640</v>
      </c>
      <c r="B1029" s="1003">
        <v>11800</v>
      </c>
    </row>
    <row r="1030" spans="1:2" x14ac:dyDescent="0.25">
      <c r="A1030" s="305" t="s">
        <v>1641</v>
      </c>
      <c r="B1030" s="1003">
        <v>117000</v>
      </c>
    </row>
    <row r="1031" spans="1:2" x14ac:dyDescent="0.25">
      <c r="A1031" s="305" t="s">
        <v>1628</v>
      </c>
      <c r="B1031" s="1003">
        <v>71988</v>
      </c>
    </row>
    <row r="1032" spans="1:2" x14ac:dyDescent="0.25">
      <c r="A1032" s="305" t="s">
        <v>1634</v>
      </c>
      <c r="B1032" s="1003">
        <v>332740</v>
      </c>
    </row>
    <row r="1033" spans="1:2" x14ac:dyDescent="0.25">
      <c r="A1033" s="305" t="s">
        <v>1642</v>
      </c>
      <c r="B1033" s="1003">
        <v>52829</v>
      </c>
    </row>
    <row r="1034" spans="1:2" x14ac:dyDescent="0.25">
      <c r="A1034" s="305" t="s">
        <v>1643</v>
      </c>
      <c r="B1034" s="1003">
        <v>84080</v>
      </c>
    </row>
    <row r="1035" spans="1:2" x14ac:dyDescent="0.25">
      <c r="A1035" s="91" t="s">
        <v>1637</v>
      </c>
      <c r="B1035" s="1003">
        <v>359690</v>
      </c>
    </row>
    <row r="1036" spans="1:2" x14ac:dyDescent="0.25">
      <c r="A1036" s="91" t="s">
        <v>1644</v>
      </c>
      <c r="B1036" s="1003">
        <v>658680</v>
      </c>
    </row>
    <row r="1037" spans="1:2" x14ac:dyDescent="0.25">
      <c r="A1037" s="91" t="s">
        <v>110</v>
      </c>
      <c r="B1037" s="1003">
        <v>276575</v>
      </c>
    </row>
    <row r="1038" spans="1:2" x14ac:dyDescent="0.25">
      <c r="A1038" s="91" t="s">
        <v>1645</v>
      </c>
      <c r="B1038" s="1003">
        <v>89856</v>
      </c>
    </row>
    <row r="1039" spans="1:2" x14ac:dyDescent="0.25">
      <c r="A1039" s="91" t="s">
        <v>322</v>
      </c>
      <c r="B1039" s="1003">
        <v>60999</v>
      </c>
    </row>
    <row r="1040" spans="1:2" x14ac:dyDescent="0.25">
      <c r="A1040" s="91" t="s">
        <v>1634</v>
      </c>
      <c r="B1040" s="1003">
        <v>139680</v>
      </c>
    </row>
    <row r="1041" spans="1:2" x14ac:dyDescent="0.25">
      <c r="A1041" s="91" t="s">
        <v>1637</v>
      </c>
      <c r="B1041" s="1003">
        <v>579490</v>
      </c>
    </row>
    <row r="1042" spans="1:2" x14ac:dyDescent="0.25">
      <c r="A1042" s="91" t="s">
        <v>1646</v>
      </c>
      <c r="B1042" s="1003">
        <v>17590</v>
      </c>
    </row>
    <row r="1043" spans="1:2" x14ac:dyDescent="0.25">
      <c r="A1043" s="91" t="s">
        <v>1620</v>
      </c>
      <c r="B1043" s="1003">
        <v>971550</v>
      </c>
    </row>
    <row r="1044" spans="1:2" x14ac:dyDescent="0.25">
      <c r="A1044" s="91" t="s">
        <v>1647</v>
      </c>
      <c r="B1044" s="1003">
        <v>49590</v>
      </c>
    </row>
    <row r="1045" spans="1:2" x14ac:dyDescent="0.25">
      <c r="A1045" s="91" t="s">
        <v>1648</v>
      </c>
      <c r="B1045" s="1003">
        <v>506000</v>
      </c>
    </row>
    <row r="1046" spans="1:2" x14ac:dyDescent="0.25">
      <c r="A1046" s="91" t="s">
        <v>1633</v>
      </c>
      <c r="B1046" s="1003">
        <v>584950</v>
      </c>
    </row>
    <row r="1047" spans="1:2" x14ac:dyDescent="0.25">
      <c r="A1047" s="91" t="s">
        <v>110</v>
      </c>
      <c r="B1047" s="1003">
        <v>125997</v>
      </c>
    </row>
    <row r="1048" spans="1:2" x14ac:dyDescent="0.25">
      <c r="A1048" s="91" t="s">
        <v>1649</v>
      </c>
      <c r="B1048" s="1003">
        <v>560000</v>
      </c>
    </row>
    <row r="1049" spans="1:2" x14ac:dyDescent="0.25">
      <c r="A1049" s="91" t="s">
        <v>1650</v>
      </c>
      <c r="B1049" s="1003">
        <v>128844</v>
      </c>
    </row>
    <row r="1050" spans="1:2" x14ac:dyDescent="0.25">
      <c r="A1050" s="91" t="s">
        <v>321</v>
      </c>
      <c r="B1050" s="1003">
        <v>60540</v>
      </c>
    </row>
    <row r="1051" spans="1:2" x14ac:dyDescent="0.25">
      <c r="A1051" s="91" t="s">
        <v>1651</v>
      </c>
      <c r="B1051" s="1003">
        <v>534194</v>
      </c>
    </row>
    <row r="1052" spans="1:2" x14ac:dyDescent="0.25">
      <c r="A1052" s="91" t="s">
        <v>492</v>
      </c>
      <c r="B1052" s="1003">
        <v>15875</v>
      </c>
    </row>
    <row r="1053" spans="1:2" x14ac:dyDescent="0.25">
      <c r="A1053" s="91" t="s">
        <v>1652</v>
      </c>
      <c r="B1053" s="1003">
        <v>279990</v>
      </c>
    </row>
    <row r="1054" spans="1:2" x14ac:dyDescent="0.25">
      <c r="A1054" s="91" t="s">
        <v>1653</v>
      </c>
      <c r="B1054" s="1003">
        <v>100000</v>
      </c>
    </row>
    <row r="1055" spans="1:2" x14ac:dyDescent="0.25">
      <c r="A1055" s="91" t="s">
        <v>1654</v>
      </c>
      <c r="B1055" s="1003">
        <v>903376</v>
      </c>
    </row>
    <row r="1056" spans="1:2" x14ac:dyDescent="0.25">
      <c r="A1056" s="91" t="s">
        <v>322</v>
      </c>
      <c r="B1056" s="1003">
        <v>43000</v>
      </c>
    </row>
    <row r="1057" spans="1:2" x14ac:dyDescent="0.25">
      <c r="A1057" s="91" t="s">
        <v>1655</v>
      </c>
      <c r="B1057" s="1003">
        <v>251460</v>
      </c>
    </row>
    <row r="1058" spans="1:2" x14ac:dyDescent="0.25">
      <c r="A1058" s="91" t="s">
        <v>1656</v>
      </c>
      <c r="B1058" s="1003">
        <v>938773</v>
      </c>
    </row>
    <row r="1059" spans="1:2" x14ac:dyDescent="0.25">
      <c r="A1059" s="91" t="s">
        <v>770</v>
      </c>
      <c r="B1059" s="1003">
        <v>647700</v>
      </c>
    </row>
    <row r="1060" spans="1:2" x14ac:dyDescent="0.25">
      <c r="A1060" s="91" t="s">
        <v>1657</v>
      </c>
      <c r="B1060" s="1003">
        <v>287000</v>
      </c>
    </row>
    <row r="1061" spans="1:2" x14ac:dyDescent="0.25">
      <c r="A1061" s="1004" t="s">
        <v>1633</v>
      </c>
      <c r="B1061" s="1005">
        <v>221350</v>
      </c>
    </row>
    <row r="1062" spans="1:2" x14ac:dyDescent="0.25">
      <c r="A1062" s="1006" t="s">
        <v>202</v>
      </c>
      <c r="B1062" s="1007">
        <f>SUM(B991:B1061)</f>
        <v>17809620</v>
      </c>
    </row>
    <row r="1063" spans="1:2" x14ac:dyDescent="0.25">
      <c r="A1063" s="464"/>
      <c r="B1063" s="468"/>
    </row>
    <row r="1064" spans="1:2" x14ac:dyDescent="0.25">
      <c r="A1064" s="481" t="s">
        <v>133</v>
      </c>
      <c r="B1064" s="482"/>
    </row>
    <row r="1065" spans="1:2" x14ac:dyDescent="0.25">
      <c r="A1065" s="475" t="s">
        <v>1827</v>
      </c>
      <c r="B1065" s="476">
        <v>1029354</v>
      </c>
    </row>
    <row r="1066" spans="1:2" ht="15.75" thickBot="1" x14ac:dyDescent="0.3">
      <c r="A1066" s="475" t="s">
        <v>1658</v>
      </c>
      <c r="B1066" s="476">
        <v>1192700</v>
      </c>
    </row>
    <row r="1067" spans="1:2" x14ac:dyDescent="0.25">
      <c r="A1067" s="477" t="s">
        <v>202</v>
      </c>
      <c r="B1067" s="478">
        <f>SUM(B1063:B1066)</f>
        <v>2222054</v>
      </c>
    </row>
    <row r="1068" spans="1:2" x14ac:dyDescent="0.25">
      <c r="A1068" s="464"/>
      <c r="B1068" s="468"/>
    </row>
    <row r="1069" spans="1:2" ht="27" customHeight="1" x14ac:dyDescent="0.25">
      <c r="A1069" s="483" t="s">
        <v>1149</v>
      </c>
      <c r="B1069" s="480"/>
    </row>
    <row r="1070" spans="1:2" x14ac:dyDescent="0.25">
      <c r="A1070" s="305" t="s">
        <v>570</v>
      </c>
      <c r="B1070" s="1003">
        <v>25990</v>
      </c>
    </row>
    <row r="1071" spans="1:2" x14ac:dyDescent="0.25">
      <c r="A1071" s="305" t="s">
        <v>323</v>
      </c>
      <c r="B1071" s="1003">
        <v>5510574</v>
      </c>
    </row>
    <row r="1072" spans="1:2" x14ac:dyDescent="0.25">
      <c r="A1072" s="305" t="s">
        <v>1659</v>
      </c>
      <c r="B1072" s="1003">
        <v>42506</v>
      </c>
    </row>
    <row r="1073" spans="1:2" x14ac:dyDescent="0.25">
      <c r="A1073" s="305" t="s">
        <v>862</v>
      </c>
      <c r="B1073" s="1003">
        <v>47625</v>
      </c>
    </row>
    <row r="1074" spans="1:2" x14ac:dyDescent="0.25">
      <c r="A1074" s="305" t="s">
        <v>1637</v>
      </c>
      <c r="B1074" s="1003">
        <v>272740</v>
      </c>
    </row>
    <row r="1075" spans="1:2" x14ac:dyDescent="0.25">
      <c r="A1075" s="305" t="s">
        <v>1660</v>
      </c>
      <c r="B1075" s="1003">
        <v>124555</v>
      </c>
    </row>
    <row r="1076" spans="1:2" x14ac:dyDescent="0.25">
      <c r="A1076" s="305" t="s">
        <v>1661</v>
      </c>
      <c r="B1076" s="1003">
        <v>74999</v>
      </c>
    </row>
    <row r="1077" spans="1:2" x14ac:dyDescent="0.25">
      <c r="A1077" s="305" t="s">
        <v>1638</v>
      </c>
      <c r="B1077" s="1003">
        <v>125980</v>
      </c>
    </row>
    <row r="1078" spans="1:2" x14ac:dyDescent="0.25">
      <c r="A1078" s="305" t="s">
        <v>1662</v>
      </c>
      <c r="B1078" s="1003">
        <v>437700</v>
      </c>
    </row>
    <row r="1079" spans="1:2" x14ac:dyDescent="0.25">
      <c r="A1079" s="305" t="s">
        <v>1663</v>
      </c>
      <c r="B1079" s="1003">
        <v>27000</v>
      </c>
    </row>
    <row r="1080" spans="1:2" x14ac:dyDescent="0.25">
      <c r="A1080" s="305" t="s">
        <v>110</v>
      </c>
      <c r="B1080" s="1003">
        <v>172170</v>
      </c>
    </row>
    <row r="1081" spans="1:2" x14ac:dyDescent="0.25">
      <c r="A1081" s="996" t="s">
        <v>1664</v>
      </c>
      <c r="B1081" s="1005">
        <v>123698</v>
      </c>
    </row>
    <row r="1082" spans="1:2" x14ac:dyDescent="0.25">
      <c r="A1082" s="1008" t="s">
        <v>202</v>
      </c>
      <c r="B1082" s="1009">
        <f>SUM(B1070:B1081)</f>
        <v>6985537</v>
      </c>
    </row>
    <row r="1083" spans="1:2" x14ac:dyDescent="0.25">
      <c r="A1083" s="484"/>
      <c r="B1083" s="474"/>
    </row>
    <row r="1084" spans="1:2" x14ac:dyDescent="0.25">
      <c r="A1084" s="484" t="s">
        <v>567</v>
      </c>
      <c r="B1084" s="474"/>
    </row>
    <row r="1085" spans="1:2" ht="15.75" thickBot="1" x14ac:dyDescent="0.3">
      <c r="A1085" s="485" t="s">
        <v>1665</v>
      </c>
      <c r="B1085" s="474">
        <v>4719921</v>
      </c>
    </row>
    <row r="1086" spans="1:2" x14ac:dyDescent="0.25">
      <c r="A1086" s="477" t="s">
        <v>202</v>
      </c>
      <c r="B1086" s="478">
        <f>SUM(B1085)</f>
        <v>4719921</v>
      </c>
    </row>
    <row r="1087" spans="1:2" x14ac:dyDescent="0.25">
      <c r="A1087" s="486"/>
      <c r="B1087" s="487"/>
    </row>
    <row r="1088" spans="1:2" x14ac:dyDescent="0.25">
      <c r="A1088" s="486" t="s">
        <v>96</v>
      </c>
      <c r="B1088" s="487"/>
    </row>
    <row r="1089" spans="1:2" x14ac:dyDescent="0.25">
      <c r="A1089" s="1010" t="s">
        <v>525</v>
      </c>
      <c r="B1089" s="514"/>
    </row>
    <row r="1090" spans="1:2" x14ac:dyDescent="0.25">
      <c r="A1090" s="305" t="s">
        <v>1666</v>
      </c>
      <c r="B1090" s="979">
        <v>1098540</v>
      </c>
    </row>
    <row r="1091" spans="1:2" x14ac:dyDescent="0.25">
      <c r="A1091" s="305" t="s">
        <v>1667</v>
      </c>
      <c r="B1091" s="979">
        <v>159997</v>
      </c>
    </row>
    <row r="1092" spans="1:2" x14ac:dyDescent="0.25">
      <c r="A1092" s="305" t="s">
        <v>1620</v>
      </c>
      <c r="B1092" s="979">
        <v>1339065</v>
      </c>
    </row>
    <row r="1093" spans="1:2" x14ac:dyDescent="0.25">
      <c r="A1093" s="305" t="s">
        <v>1668</v>
      </c>
      <c r="B1093" s="979">
        <v>140000</v>
      </c>
    </row>
    <row r="1094" spans="1:2" x14ac:dyDescent="0.25">
      <c r="A1094" s="305" t="s">
        <v>856</v>
      </c>
      <c r="B1094" s="979">
        <v>6250</v>
      </c>
    </row>
    <row r="1095" spans="1:2" x14ac:dyDescent="0.25">
      <c r="A1095" s="305" t="s">
        <v>1669</v>
      </c>
      <c r="B1095" s="979">
        <v>47625</v>
      </c>
    </row>
    <row r="1096" spans="1:2" x14ac:dyDescent="0.25">
      <c r="A1096" s="305" t="s">
        <v>1670</v>
      </c>
      <c r="B1096" s="1003">
        <v>8500</v>
      </c>
    </row>
    <row r="1097" spans="1:2" x14ac:dyDescent="0.25">
      <c r="A1097" s="305" t="s">
        <v>1668</v>
      </c>
      <c r="B1097" s="979">
        <v>80000</v>
      </c>
    </row>
    <row r="1098" spans="1:2" x14ac:dyDescent="0.25">
      <c r="A1098" s="996" t="s">
        <v>1671</v>
      </c>
      <c r="B1098" s="997">
        <v>2612165</v>
      </c>
    </row>
    <row r="1099" spans="1:2" x14ac:dyDescent="0.25">
      <c r="A1099" s="1010" t="s">
        <v>978</v>
      </c>
      <c r="B1099" s="514">
        <f>SUM(B1090:B1098)</f>
        <v>5492142</v>
      </c>
    </row>
    <row r="1100" spans="1:2" x14ac:dyDescent="0.25">
      <c r="A1100" s="1000"/>
      <c r="B1100" s="965"/>
    </row>
    <row r="1101" spans="1:2" x14ac:dyDescent="0.25">
      <c r="A1101" s="1002" t="s">
        <v>567</v>
      </c>
      <c r="B1101" s="965"/>
    </row>
    <row r="1102" spans="1:2" x14ac:dyDescent="0.25">
      <c r="A1102" s="1000" t="s">
        <v>1672</v>
      </c>
      <c r="B1102" s="964">
        <v>3918090</v>
      </c>
    </row>
    <row r="1103" spans="1:2" x14ac:dyDescent="0.25">
      <c r="A1103" s="1000" t="s">
        <v>1673</v>
      </c>
      <c r="B1103" s="964">
        <v>2332529</v>
      </c>
    </row>
    <row r="1104" spans="1:2" x14ac:dyDescent="0.25">
      <c r="A1104" s="1000" t="s">
        <v>1674</v>
      </c>
      <c r="B1104" s="964">
        <v>22275473</v>
      </c>
    </row>
    <row r="1105" spans="1:2" x14ac:dyDescent="0.25">
      <c r="A1105" s="1010" t="s">
        <v>1617</v>
      </c>
      <c r="B1105" s="514">
        <f>SUM(B1102:B1104)</f>
        <v>28526092</v>
      </c>
    </row>
    <row r="1106" spans="1:2" ht="16.899999999999999" customHeight="1" x14ac:dyDescent="0.25">
      <c r="A1106" s="486"/>
      <c r="B1106" s="487"/>
    </row>
    <row r="1107" spans="1:2" ht="20.45" customHeight="1" x14ac:dyDescent="0.25">
      <c r="A1107" s="1022" t="s">
        <v>131</v>
      </c>
      <c r="B1107" s="469"/>
    </row>
    <row r="1108" spans="1:2" ht="15.75" thickBot="1" x14ac:dyDescent="0.3">
      <c r="A1108" s="475" t="s">
        <v>1150</v>
      </c>
      <c r="B1108" s="488">
        <v>3754000</v>
      </c>
    </row>
    <row r="1109" spans="1:2" x14ac:dyDescent="0.25">
      <c r="A1109" s="477" t="s">
        <v>202</v>
      </c>
      <c r="B1109" s="478">
        <f>SUM(B1108)</f>
        <v>3754000</v>
      </c>
    </row>
    <row r="1110" spans="1:2" x14ac:dyDescent="0.25">
      <c r="A1110" s="486"/>
      <c r="B1110" s="487"/>
    </row>
    <row r="1111" spans="1:2" ht="20.45" customHeight="1" x14ac:dyDescent="0.25">
      <c r="A1111" s="1019" t="s">
        <v>1049</v>
      </c>
      <c r="B1111" s="471"/>
    </row>
    <row r="1112" spans="1:2" x14ac:dyDescent="0.25">
      <c r="A1112" s="464" t="s">
        <v>1603</v>
      </c>
      <c r="B1112" s="468">
        <v>2329825</v>
      </c>
    </row>
    <row r="1113" spans="1:2" x14ac:dyDescent="0.25">
      <c r="A1113" s="464" t="s">
        <v>1675</v>
      </c>
      <c r="B1113" s="468">
        <v>200000</v>
      </c>
    </row>
    <row r="1114" spans="1:2" x14ac:dyDescent="0.25">
      <c r="A1114" s="464" t="s">
        <v>1676</v>
      </c>
      <c r="B1114" s="468">
        <v>97000</v>
      </c>
    </row>
    <row r="1115" spans="1:2" x14ac:dyDescent="0.25">
      <c r="A1115" s="464" t="s">
        <v>1677</v>
      </c>
      <c r="B1115" s="468">
        <v>180000</v>
      </c>
    </row>
    <row r="1116" spans="1:2" x14ac:dyDescent="0.25">
      <c r="A1116" s="464" t="s">
        <v>1678</v>
      </c>
      <c r="B1116" s="468">
        <v>276800</v>
      </c>
    </row>
    <row r="1117" spans="1:2" x14ac:dyDescent="0.25">
      <c r="A1117" s="489" t="s">
        <v>1148</v>
      </c>
      <c r="B1117" s="487">
        <f>SUM(B1112:B1116)</f>
        <v>3083625</v>
      </c>
    </row>
    <row r="1118" spans="1:2" x14ac:dyDescent="0.25">
      <c r="A1118" s="489"/>
      <c r="B1118" s="487"/>
    </row>
    <row r="1119" spans="1:2" x14ac:dyDescent="0.25">
      <c r="A1119" s="305" t="s">
        <v>1679</v>
      </c>
      <c r="B1119" s="979"/>
    </row>
    <row r="1120" spans="1:2" x14ac:dyDescent="0.25">
      <c r="A1120" s="305" t="s">
        <v>1680</v>
      </c>
      <c r="B1120" s="979">
        <v>29360105</v>
      </c>
    </row>
    <row r="1121" spans="1:2" x14ac:dyDescent="0.25">
      <c r="A1121" s="305" t="s">
        <v>1681</v>
      </c>
      <c r="B1121" s="979">
        <v>282000</v>
      </c>
    </row>
    <row r="1122" spans="1:2" ht="15.75" thickBot="1" x14ac:dyDescent="0.3">
      <c r="A1122" s="996" t="s">
        <v>1682</v>
      </c>
      <c r="B1122" s="997">
        <v>1496000</v>
      </c>
    </row>
    <row r="1123" spans="1:2" x14ac:dyDescent="0.25">
      <c r="A1123" s="477" t="s">
        <v>202</v>
      </c>
      <c r="B1123" s="478">
        <f>SUM(B1120:B1122)</f>
        <v>31138105</v>
      </c>
    </row>
    <row r="1124" spans="1:2" x14ac:dyDescent="0.25">
      <c r="A1124" s="470"/>
      <c r="B1124" s="471"/>
    </row>
    <row r="1125" spans="1:2" ht="18.600000000000001" customHeight="1" x14ac:dyDescent="0.25">
      <c r="A1125" s="1018" t="s">
        <v>1054</v>
      </c>
      <c r="B1125" s="479"/>
    </row>
    <row r="1126" spans="1:2" x14ac:dyDescent="0.25">
      <c r="A1126" s="305" t="s">
        <v>319</v>
      </c>
      <c r="B1126" s="979">
        <v>109000</v>
      </c>
    </row>
    <row r="1127" spans="1:2" x14ac:dyDescent="0.25">
      <c r="A1127" s="305" t="s">
        <v>1151</v>
      </c>
      <c r="B1127" s="979">
        <v>270891</v>
      </c>
    </row>
    <row r="1128" spans="1:2" x14ac:dyDescent="0.25">
      <c r="A1128" s="305" t="s">
        <v>1152</v>
      </c>
      <c r="B1128" s="979">
        <v>1547100</v>
      </c>
    </row>
    <row r="1129" spans="1:2" x14ac:dyDescent="0.25">
      <c r="A1129" s="305" t="s">
        <v>1153</v>
      </c>
      <c r="B1129" s="979">
        <v>4617860</v>
      </c>
    </row>
    <row r="1130" spans="1:2" x14ac:dyDescent="0.25">
      <c r="A1130" s="305" t="s">
        <v>1154</v>
      </c>
      <c r="B1130" s="979">
        <v>8566524</v>
      </c>
    </row>
    <row r="1131" spans="1:2" x14ac:dyDescent="0.25">
      <c r="A1131" s="305" t="s">
        <v>1683</v>
      </c>
      <c r="B1131" s="979">
        <v>790690</v>
      </c>
    </row>
    <row r="1132" spans="1:2" x14ac:dyDescent="0.25">
      <c r="A1132" s="305" t="s">
        <v>1684</v>
      </c>
      <c r="B1132" s="979">
        <v>300000</v>
      </c>
    </row>
    <row r="1133" spans="1:2" x14ac:dyDescent="0.25">
      <c r="A1133" s="305" t="s">
        <v>1685</v>
      </c>
      <c r="B1133" s="979">
        <v>188520</v>
      </c>
    </row>
    <row r="1134" spans="1:2" x14ac:dyDescent="0.25">
      <c r="A1134" s="305" t="s">
        <v>1686</v>
      </c>
      <c r="B1134" s="979">
        <v>310000</v>
      </c>
    </row>
    <row r="1135" spans="1:2" x14ac:dyDescent="0.25">
      <c r="A1135" s="305" t="s">
        <v>1687</v>
      </c>
      <c r="B1135" s="979">
        <v>125800</v>
      </c>
    </row>
    <row r="1136" spans="1:2" x14ac:dyDescent="0.25">
      <c r="A1136" s="305" t="s">
        <v>1688</v>
      </c>
      <c r="B1136" s="979">
        <v>310000</v>
      </c>
    </row>
    <row r="1137" spans="1:2" ht="15.75" thickBot="1" x14ac:dyDescent="0.3">
      <c r="A1137" s="996" t="s">
        <v>1689</v>
      </c>
      <c r="B1137" s="997">
        <v>136990</v>
      </c>
    </row>
    <row r="1138" spans="1:2" x14ac:dyDescent="0.25">
      <c r="A1138" s="477" t="s">
        <v>202</v>
      </c>
      <c r="B1138" s="478">
        <f>SUM(B1126:B1137)</f>
        <v>17273375</v>
      </c>
    </row>
    <row r="1139" spans="1:2" x14ac:dyDescent="0.25">
      <c r="A1139" s="464"/>
      <c r="B1139" s="464"/>
    </row>
    <row r="1140" spans="1:2" s="1021" customFormat="1" ht="23.45" customHeight="1" x14ac:dyDescent="0.2">
      <c r="A1140" s="1018" t="s">
        <v>1155</v>
      </c>
      <c r="B1140" s="1020"/>
    </row>
    <row r="1141" spans="1:2" x14ac:dyDescent="0.25">
      <c r="A1141" s="1000" t="s">
        <v>837</v>
      </c>
      <c r="B1141" s="965">
        <v>39990</v>
      </c>
    </row>
    <row r="1142" spans="1:2" x14ac:dyDescent="0.25">
      <c r="A1142" s="1000" t="s">
        <v>1690</v>
      </c>
      <c r="B1142" s="965">
        <v>187008</v>
      </c>
    </row>
    <row r="1143" spans="1:2" x14ac:dyDescent="0.25">
      <c r="A1143" s="1000" t="s">
        <v>1156</v>
      </c>
      <c r="B1143" s="965">
        <v>3015812</v>
      </c>
    </row>
    <row r="1144" spans="1:2" x14ac:dyDescent="0.25">
      <c r="A1144" s="1000" t="s">
        <v>1691</v>
      </c>
      <c r="B1144" s="965">
        <v>578525</v>
      </c>
    </row>
    <row r="1145" spans="1:2" x14ac:dyDescent="0.25">
      <c r="A1145" s="1000" t="s">
        <v>837</v>
      </c>
      <c r="B1145" s="965">
        <v>55980</v>
      </c>
    </row>
    <row r="1146" spans="1:2" x14ac:dyDescent="0.25">
      <c r="A1146" s="1000" t="s">
        <v>794</v>
      </c>
      <c r="B1146" s="965">
        <v>69990</v>
      </c>
    </row>
    <row r="1147" spans="1:2" x14ac:dyDescent="0.25">
      <c r="A1147" s="1000" t="s">
        <v>307</v>
      </c>
      <c r="B1147" s="965">
        <v>151980</v>
      </c>
    </row>
    <row r="1148" spans="1:2" x14ac:dyDescent="0.25">
      <c r="A1148" s="1000" t="s">
        <v>1692</v>
      </c>
      <c r="B1148" s="965">
        <v>278990</v>
      </c>
    </row>
    <row r="1149" spans="1:2" ht="15.75" thickBot="1" x14ac:dyDescent="0.3">
      <c r="A1149" s="1000" t="s">
        <v>1693</v>
      </c>
      <c r="B1149" s="965">
        <v>84970</v>
      </c>
    </row>
    <row r="1150" spans="1:2" ht="18" customHeight="1" x14ac:dyDescent="0.25">
      <c r="A1150" s="491" t="s">
        <v>202</v>
      </c>
      <c r="B1150" s="492">
        <f>SUM(B1141:B1149)</f>
        <v>4463245</v>
      </c>
    </row>
    <row r="1151" spans="1:2" ht="15.6" customHeight="1" x14ac:dyDescent="0.25">
      <c r="A1151" s="490"/>
      <c r="B1151" s="490"/>
    </row>
    <row r="1152" spans="1:2" x14ac:dyDescent="0.25">
      <c r="A1152" s="472" t="s">
        <v>257</v>
      </c>
      <c r="B1152" s="479"/>
    </row>
    <row r="1153" spans="1:2" x14ac:dyDescent="0.25">
      <c r="A1153" s="305" t="s">
        <v>1694</v>
      </c>
      <c r="B1153" s="979">
        <v>1905000</v>
      </c>
    </row>
    <row r="1154" spans="1:2" x14ac:dyDescent="0.25">
      <c r="A1154" s="305" t="s">
        <v>1695</v>
      </c>
      <c r="B1154" s="979">
        <v>46765559</v>
      </c>
    </row>
    <row r="1155" spans="1:2" x14ac:dyDescent="0.25">
      <c r="A1155" s="305" t="s">
        <v>1696</v>
      </c>
      <c r="B1155" s="979">
        <v>2311400</v>
      </c>
    </row>
    <row r="1156" spans="1:2" x14ac:dyDescent="0.25">
      <c r="A1156" s="305" t="s">
        <v>1697</v>
      </c>
      <c r="B1156" s="979">
        <v>698500</v>
      </c>
    </row>
    <row r="1157" spans="1:2" x14ac:dyDescent="0.25">
      <c r="A1157" s="1011" t="s">
        <v>1698</v>
      </c>
      <c r="B1157" s="979">
        <v>400000</v>
      </c>
    </row>
    <row r="1158" spans="1:2" x14ac:dyDescent="0.25">
      <c r="A1158" s="305" t="s">
        <v>1699</v>
      </c>
      <c r="B1158" s="979">
        <v>16944150</v>
      </c>
    </row>
    <row r="1159" spans="1:2" ht="13.9" customHeight="1" x14ac:dyDescent="0.25">
      <c r="A1159" s="305" t="s">
        <v>1700</v>
      </c>
      <c r="B1159" s="979">
        <v>2291232</v>
      </c>
    </row>
    <row r="1160" spans="1:2" x14ac:dyDescent="0.25">
      <c r="A1160" s="305" t="s">
        <v>818</v>
      </c>
      <c r="B1160" s="979">
        <v>680300</v>
      </c>
    </row>
    <row r="1161" spans="1:2" x14ac:dyDescent="0.25">
      <c r="A1161" s="305" t="s">
        <v>1701</v>
      </c>
      <c r="B1161" s="979">
        <v>2819400</v>
      </c>
    </row>
    <row r="1162" spans="1:2" x14ac:dyDescent="0.25">
      <c r="A1162" s="305" t="s">
        <v>1702</v>
      </c>
      <c r="B1162" s="979">
        <v>17374000</v>
      </c>
    </row>
    <row r="1163" spans="1:2" x14ac:dyDescent="0.25">
      <c r="A1163" s="1011" t="s">
        <v>1703</v>
      </c>
      <c r="B1163" s="979">
        <v>2717400</v>
      </c>
    </row>
    <row r="1164" spans="1:2" x14ac:dyDescent="0.25">
      <c r="A1164" s="305" t="s">
        <v>1704</v>
      </c>
      <c r="B1164" s="979">
        <v>73897878</v>
      </c>
    </row>
    <row r="1165" spans="1:2" x14ac:dyDescent="0.25">
      <c r="A1165" s="305" t="s">
        <v>1705</v>
      </c>
      <c r="B1165" s="979">
        <v>2425700</v>
      </c>
    </row>
    <row r="1166" spans="1:2" x14ac:dyDescent="0.25">
      <c r="A1166" s="305" t="s">
        <v>1706</v>
      </c>
      <c r="B1166" s="979">
        <v>1917700</v>
      </c>
    </row>
    <row r="1167" spans="1:2" x14ac:dyDescent="0.25">
      <c r="A1167" s="305" t="s">
        <v>1707</v>
      </c>
      <c r="B1167" s="979">
        <v>1771650</v>
      </c>
    </row>
    <row r="1168" spans="1:2" ht="16.149999999999999" customHeight="1" x14ac:dyDescent="0.25">
      <c r="A1168" s="305" t="s">
        <v>1708</v>
      </c>
      <c r="B1168" s="979">
        <v>4222357</v>
      </c>
    </row>
    <row r="1169" spans="1:2" x14ac:dyDescent="0.25">
      <c r="A1169" s="305" t="s">
        <v>1709</v>
      </c>
      <c r="B1169" s="979">
        <v>317500</v>
      </c>
    </row>
    <row r="1170" spans="1:2" ht="30" x14ac:dyDescent="0.25">
      <c r="A1170" s="533" t="s">
        <v>1710</v>
      </c>
      <c r="B1170" s="979">
        <v>317500</v>
      </c>
    </row>
    <row r="1171" spans="1:2" x14ac:dyDescent="0.25">
      <c r="A1171" s="1011" t="s">
        <v>1711</v>
      </c>
      <c r="B1171" s="979">
        <v>330200</v>
      </c>
    </row>
    <row r="1172" spans="1:2" x14ac:dyDescent="0.25">
      <c r="A1172" s="305" t="s">
        <v>1712</v>
      </c>
      <c r="B1172" s="979">
        <v>30302200</v>
      </c>
    </row>
    <row r="1173" spans="1:2" x14ac:dyDescent="0.25">
      <c r="A1173" s="1011" t="s">
        <v>1713</v>
      </c>
      <c r="B1173" s="979">
        <v>1117600</v>
      </c>
    </row>
    <row r="1174" spans="1:2" x14ac:dyDescent="0.25">
      <c r="A1174" s="979" t="s">
        <v>1828</v>
      </c>
      <c r="B1174" s="979">
        <v>1714500</v>
      </c>
    </row>
    <row r="1175" spans="1:2" x14ac:dyDescent="0.25">
      <c r="A1175" s="1011" t="s">
        <v>1714</v>
      </c>
      <c r="B1175" s="979">
        <v>239990</v>
      </c>
    </row>
    <row r="1176" spans="1:2" x14ac:dyDescent="0.25">
      <c r="A1176" s="305" t="s">
        <v>1715</v>
      </c>
      <c r="B1176" s="979">
        <v>356445</v>
      </c>
    </row>
    <row r="1177" spans="1:2" x14ac:dyDescent="0.25">
      <c r="A1177" s="1012" t="s">
        <v>1716</v>
      </c>
      <c r="B1177" s="979">
        <v>164973</v>
      </c>
    </row>
    <row r="1178" spans="1:2" x14ac:dyDescent="0.25">
      <c r="A1178" s="305" t="s">
        <v>1829</v>
      </c>
      <c r="B1178" s="1023">
        <v>1905000</v>
      </c>
    </row>
    <row r="1179" spans="1:2" x14ac:dyDescent="0.25">
      <c r="A1179" s="305" t="s">
        <v>1717</v>
      </c>
      <c r="B1179" s="1023">
        <v>1959571</v>
      </c>
    </row>
    <row r="1180" spans="1:2" x14ac:dyDescent="0.25">
      <c r="A1180" s="305" t="s">
        <v>1718</v>
      </c>
      <c r="B1180" s="1023">
        <v>2021383</v>
      </c>
    </row>
    <row r="1181" spans="1:2" x14ac:dyDescent="0.25">
      <c r="A1181" s="305" t="s">
        <v>1830</v>
      </c>
      <c r="B1181" s="1023">
        <v>9239998</v>
      </c>
    </row>
    <row r="1182" spans="1:2" x14ac:dyDescent="0.25">
      <c r="A1182" s="305" t="s">
        <v>1719</v>
      </c>
      <c r="B1182" s="1023">
        <v>5064125</v>
      </c>
    </row>
    <row r="1183" spans="1:2" x14ac:dyDescent="0.25">
      <c r="A1183" s="305" t="s">
        <v>1720</v>
      </c>
      <c r="B1183" s="1023">
        <v>473710</v>
      </c>
    </row>
    <row r="1184" spans="1:2" x14ac:dyDescent="0.25">
      <c r="A1184" s="305" t="s">
        <v>1831</v>
      </c>
      <c r="B1184" s="1023">
        <v>781177</v>
      </c>
    </row>
    <row r="1185" spans="1:2" ht="15.6" customHeight="1" x14ac:dyDescent="0.25">
      <c r="A1185" s="305" t="s">
        <v>1832</v>
      </c>
      <c r="B1185" s="1023">
        <v>203200</v>
      </c>
    </row>
    <row r="1186" spans="1:2" x14ac:dyDescent="0.25">
      <c r="A1186" s="305" t="s">
        <v>1833</v>
      </c>
      <c r="B1186" s="1023">
        <v>203200</v>
      </c>
    </row>
    <row r="1187" spans="1:2" x14ac:dyDescent="0.25">
      <c r="A1187" s="305" t="s">
        <v>1721</v>
      </c>
      <c r="B1187" s="1023">
        <v>1378268</v>
      </c>
    </row>
    <row r="1188" spans="1:2" x14ac:dyDescent="0.25">
      <c r="A1188" s="305" t="s">
        <v>1722</v>
      </c>
      <c r="B1188" s="1023">
        <v>381000</v>
      </c>
    </row>
    <row r="1189" spans="1:2" x14ac:dyDescent="0.25">
      <c r="A1189" s="305" t="s">
        <v>1834</v>
      </c>
      <c r="B1189" s="1023">
        <v>390144</v>
      </c>
    </row>
    <row r="1190" spans="1:2" x14ac:dyDescent="0.25">
      <c r="A1190" s="305" t="s">
        <v>1723</v>
      </c>
      <c r="B1190" s="1023">
        <v>379730</v>
      </c>
    </row>
    <row r="1191" spans="1:2" x14ac:dyDescent="0.25">
      <c r="A1191" s="305" t="s">
        <v>1724</v>
      </c>
      <c r="B1191" s="1023">
        <v>732790</v>
      </c>
    </row>
    <row r="1192" spans="1:2" x14ac:dyDescent="0.25">
      <c r="A1192" s="305" t="s">
        <v>1725</v>
      </c>
      <c r="B1192" s="1023">
        <v>2857500</v>
      </c>
    </row>
    <row r="1193" spans="1:2" x14ac:dyDescent="0.25">
      <c r="A1193" s="305" t="s">
        <v>1726</v>
      </c>
      <c r="B1193" s="1023">
        <v>2698613</v>
      </c>
    </row>
    <row r="1194" spans="1:2" x14ac:dyDescent="0.25">
      <c r="A1194" s="91" t="s">
        <v>1727</v>
      </c>
      <c r="B1194" s="1024">
        <v>2514600</v>
      </c>
    </row>
    <row r="1195" spans="1:2" x14ac:dyDescent="0.25">
      <c r="A1195" s="305" t="s">
        <v>1835</v>
      </c>
      <c r="B1195" s="1023">
        <v>1905000</v>
      </c>
    </row>
    <row r="1196" spans="1:2" x14ac:dyDescent="0.25">
      <c r="A1196" s="305" t="s">
        <v>1728</v>
      </c>
      <c r="B1196" s="1023">
        <v>317500</v>
      </c>
    </row>
    <row r="1197" spans="1:2" x14ac:dyDescent="0.25">
      <c r="A1197" s="305" t="s">
        <v>1729</v>
      </c>
      <c r="B1197" s="1023">
        <v>1143000</v>
      </c>
    </row>
    <row r="1198" spans="1:2" x14ac:dyDescent="0.25">
      <c r="A1198" s="305" t="s">
        <v>1730</v>
      </c>
      <c r="B1198" s="1023">
        <v>881771</v>
      </c>
    </row>
    <row r="1199" spans="1:2" x14ac:dyDescent="0.25">
      <c r="A1199" s="305" t="s">
        <v>1731</v>
      </c>
      <c r="B1199" s="1023">
        <v>299052</v>
      </c>
    </row>
    <row r="1200" spans="1:2" x14ac:dyDescent="0.25">
      <c r="A1200" s="305" t="s">
        <v>1732</v>
      </c>
      <c r="B1200" s="1023">
        <v>4540240</v>
      </c>
    </row>
    <row r="1201" spans="1:2" ht="30" x14ac:dyDescent="0.25">
      <c r="A1201" s="533" t="s">
        <v>1733</v>
      </c>
      <c r="B1201" s="1023">
        <v>1200150</v>
      </c>
    </row>
    <row r="1202" spans="1:2" ht="14.45" customHeight="1" x14ac:dyDescent="0.25">
      <c r="A1202" s="305" t="s">
        <v>1734</v>
      </c>
      <c r="B1202" s="1023">
        <v>499110</v>
      </c>
    </row>
    <row r="1203" spans="1:2" ht="14.45" customHeight="1" x14ac:dyDescent="0.25">
      <c r="A1203" s="305" t="s">
        <v>1735</v>
      </c>
      <c r="B1203" s="1023">
        <v>2610629</v>
      </c>
    </row>
    <row r="1204" spans="1:2" ht="14.45" customHeight="1" x14ac:dyDescent="0.25">
      <c r="A1204" s="305" t="s">
        <v>1736</v>
      </c>
      <c r="B1204" s="1023">
        <v>11861324</v>
      </c>
    </row>
    <row r="1205" spans="1:2" ht="14.45" customHeight="1" x14ac:dyDescent="0.25">
      <c r="A1205" s="305" t="s">
        <v>1737</v>
      </c>
      <c r="B1205" s="1023">
        <v>20112736</v>
      </c>
    </row>
    <row r="1206" spans="1:2" ht="14.45" customHeight="1" x14ac:dyDescent="0.25">
      <c r="A1206" s="305" t="s">
        <v>1738</v>
      </c>
      <c r="B1206" s="1023">
        <v>292100</v>
      </c>
    </row>
    <row r="1207" spans="1:2" ht="14.45" customHeight="1" x14ac:dyDescent="0.25">
      <c r="A1207" s="305" t="s">
        <v>1739</v>
      </c>
      <c r="B1207" s="1023">
        <v>18131917</v>
      </c>
    </row>
    <row r="1208" spans="1:2" ht="14.45" customHeight="1" x14ac:dyDescent="0.25">
      <c r="A1208" s="1013" t="s">
        <v>1740</v>
      </c>
      <c r="B1208" s="1023">
        <v>3189900</v>
      </c>
    </row>
    <row r="1209" spans="1:2" ht="14.45" customHeight="1" x14ac:dyDescent="0.25">
      <c r="A1209" s="305" t="s">
        <v>1836</v>
      </c>
      <c r="B1209" s="1023">
        <v>850947</v>
      </c>
    </row>
    <row r="1210" spans="1:2" ht="14.45" customHeight="1" x14ac:dyDescent="0.25">
      <c r="A1210" s="305" t="s">
        <v>1741</v>
      </c>
      <c r="B1210" s="1023">
        <v>1206506</v>
      </c>
    </row>
    <row r="1211" spans="1:2" ht="14.45" customHeight="1" x14ac:dyDescent="0.25">
      <c r="A1211" s="305" t="s">
        <v>1742</v>
      </c>
      <c r="B1211" s="1023">
        <v>1587500</v>
      </c>
    </row>
    <row r="1212" spans="1:2" ht="14.45" customHeight="1" x14ac:dyDescent="0.25">
      <c r="A1212" s="305" t="s">
        <v>1743</v>
      </c>
      <c r="B1212" s="1023">
        <v>63500</v>
      </c>
    </row>
    <row r="1213" spans="1:2" ht="14.45" customHeight="1" x14ac:dyDescent="0.25">
      <c r="A1213" s="305" t="s">
        <v>1837</v>
      </c>
      <c r="B1213" s="1023">
        <v>100000</v>
      </c>
    </row>
    <row r="1214" spans="1:2" ht="14.45" customHeight="1" x14ac:dyDescent="0.25">
      <c r="A1214" s="305" t="s">
        <v>1744</v>
      </c>
      <c r="B1214" s="1023">
        <v>825500</v>
      </c>
    </row>
    <row r="1215" spans="1:2" ht="14.45" customHeight="1" x14ac:dyDescent="0.25">
      <c r="A1215" s="305" t="s">
        <v>1745</v>
      </c>
      <c r="B1215" s="1023">
        <v>1244600</v>
      </c>
    </row>
    <row r="1216" spans="1:2" ht="14.45" customHeight="1" x14ac:dyDescent="0.25">
      <c r="A1216" s="305" t="s">
        <v>1746</v>
      </c>
      <c r="B1216" s="1023">
        <v>1016000</v>
      </c>
    </row>
    <row r="1217" spans="1:2" ht="14.45" customHeight="1" x14ac:dyDescent="0.25">
      <c r="A1217" s="305" t="s">
        <v>1747</v>
      </c>
      <c r="B1217" s="1023">
        <v>50000</v>
      </c>
    </row>
    <row r="1218" spans="1:2" ht="14.45" customHeight="1" x14ac:dyDescent="0.25">
      <c r="A1218" s="305" t="s">
        <v>1838</v>
      </c>
      <c r="B1218" s="1023">
        <v>393700</v>
      </c>
    </row>
    <row r="1219" spans="1:2" ht="14.45" customHeight="1" x14ac:dyDescent="0.25">
      <c r="A1219" s="305" t="s">
        <v>1748</v>
      </c>
      <c r="B1219" s="1023">
        <v>186055</v>
      </c>
    </row>
    <row r="1220" spans="1:2" ht="14.45" customHeight="1" x14ac:dyDescent="0.25">
      <c r="A1220" s="305" t="s">
        <v>1749</v>
      </c>
      <c r="B1220" s="1023">
        <v>4335249</v>
      </c>
    </row>
    <row r="1221" spans="1:2" ht="14.45" customHeight="1" x14ac:dyDescent="0.25">
      <c r="A1221" s="305" t="s">
        <v>1750</v>
      </c>
      <c r="B1221" s="1023">
        <v>767000</v>
      </c>
    </row>
    <row r="1222" spans="1:2" ht="14.45" customHeight="1" x14ac:dyDescent="0.25">
      <c r="A1222" s="305" t="s">
        <v>1839</v>
      </c>
      <c r="B1222" s="1023">
        <v>215900</v>
      </c>
    </row>
    <row r="1223" spans="1:2" ht="14.45" customHeight="1" x14ac:dyDescent="0.25">
      <c r="A1223" s="1013" t="s">
        <v>1751</v>
      </c>
      <c r="B1223" s="1023">
        <v>4411153</v>
      </c>
    </row>
    <row r="1224" spans="1:2" ht="14.45" customHeight="1" x14ac:dyDescent="0.25">
      <c r="A1224" s="1014" t="s">
        <v>1752</v>
      </c>
      <c r="B1224" s="1024">
        <v>3904296</v>
      </c>
    </row>
    <row r="1225" spans="1:2" ht="14.45" customHeight="1" x14ac:dyDescent="0.25">
      <c r="A1225" s="1014" t="s">
        <v>1753</v>
      </c>
      <c r="B1225" s="1024">
        <v>4593068</v>
      </c>
    </row>
    <row r="1226" spans="1:2" ht="14.45" customHeight="1" x14ac:dyDescent="0.25">
      <c r="A1226" s="305" t="s">
        <v>1754</v>
      </c>
      <c r="B1226" s="1023">
        <v>11912506</v>
      </c>
    </row>
    <row r="1227" spans="1:2" ht="14.45" customHeight="1" x14ac:dyDescent="0.25">
      <c r="A1227" s="305" t="s">
        <v>1755</v>
      </c>
      <c r="B1227" s="1023">
        <v>2831558</v>
      </c>
    </row>
    <row r="1228" spans="1:2" ht="14.45" customHeight="1" x14ac:dyDescent="0.25">
      <c r="A1228" s="305" t="s">
        <v>1756</v>
      </c>
      <c r="B1228" s="979">
        <v>36504000</v>
      </c>
    </row>
    <row r="1229" spans="1:2" ht="14.45" customHeight="1" x14ac:dyDescent="0.25">
      <c r="A1229" s="305" t="s">
        <v>1757</v>
      </c>
      <c r="B1229" s="979">
        <v>8850000</v>
      </c>
    </row>
    <row r="1230" spans="1:2" ht="14.45" customHeight="1" x14ac:dyDescent="0.25">
      <c r="A1230" s="305" t="s">
        <v>1758</v>
      </c>
      <c r="B1230" s="1024">
        <v>1860271</v>
      </c>
    </row>
    <row r="1231" spans="1:2" ht="14.45" customHeight="1" x14ac:dyDescent="0.25">
      <c r="A1231" s="91" t="s">
        <v>1840</v>
      </c>
      <c r="B1231" s="1024">
        <v>576675</v>
      </c>
    </row>
    <row r="1232" spans="1:2" ht="15.75" thickBot="1" x14ac:dyDescent="0.3">
      <c r="A1232" s="91" t="s">
        <v>1841</v>
      </c>
      <c r="B1232" s="1024">
        <v>14840260</v>
      </c>
    </row>
    <row r="1233" spans="1:2" ht="19.899999999999999" customHeight="1" thickBot="1" x14ac:dyDescent="0.3">
      <c r="A1233" s="1025" t="s">
        <v>1157</v>
      </c>
      <c r="B1233" s="493">
        <f>SUM(B1153:B1232)</f>
        <v>417297816</v>
      </c>
    </row>
    <row r="1234" spans="1:2" ht="21.6" customHeight="1" thickBot="1" x14ac:dyDescent="0.3">
      <c r="A1234" s="494" t="s">
        <v>690</v>
      </c>
      <c r="B1234" s="495">
        <f>SUM(B975+B987+B1062+B1067+B1082+B1086+B1099+B1105+B1109+B1117+B1123+B1138+B1150+B1233)</f>
        <v>583995036</v>
      </c>
    </row>
    <row r="1235" spans="1:2" ht="24" customHeight="1" thickBot="1" x14ac:dyDescent="0.3">
      <c r="A1235" s="1027" t="s">
        <v>1604</v>
      </c>
      <c r="B1235" s="1026">
        <f>SUM(B276,B511,B717,B956,B1234)</f>
        <v>3862501514.3800001</v>
      </c>
    </row>
  </sheetData>
  <mergeCells count="5">
    <mergeCell ref="A1:B1"/>
    <mergeCell ref="A278:B278"/>
    <mergeCell ref="A513:B513"/>
    <mergeCell ref="A719:B719"/>
    <mergeCell ref="A958:B958"/>
  </mergeCells>
  <pageMargins left="0.94488188976377963" right="0.74803149606299213" top="0.78740157480314965" bottom="0.70866141732283472" header="0.47244094488188981" footer="0.51181102362204722"/>
  <pageSetup paperSize="9" orientation="portrait" r:id="rId1"/>
  <headerFooter alignWithMargins="0">
    <oddHeader xml:space="preserve">&amp;C&amp;"Times ,Félkövér"&amp;11 6.2. Pénzforgalomban megvalósult beruházási, felújítási feladatok  2019-2023. </oddHeader>
    <oddFooter>&amp;C&amp;"Arial CE,Dőlt"&amp;8&amp;Z&amp;F&amp;R&amp;P. oldal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workbookViewId="0">
      <selection activeCell="E5" sqref="E5"/>
    </sheetView>
  </sheetViews>
  <sheetFormatPr defaultColWidth="9.140625" defaultRowHeight="15.75" x14ac:dyDescent="0.2"/>
  <cols>
    <col min="1" max="1" width="17.140625" style="10" customWidth="1"/>
    <col min="2" max="2" width="12.5703125" style="10" customWidth="1"/>
    <col min="3" max="3" width="12.85546875" style="10" customWidth="1"/>
    <col min="4" max="4" width="11.140625" style="10" customWidth="1"/>
    <col min="5" max="5" width="11.42578125" style="10" customWidth="1"/>
    <col min="6" max="6" width="11.85546875" style="733" customWidth="1"/>
    <col min="7" max="7" width="11.7109375" style="10" customWidth="1"/>
    <col min="8" max="16384" width="9.140625" style="10"/>
  </cols>
  <sheetData>
    <row r="1" spans="1:7" ht="15.6" customHeight="1" x14ac:dyDescent="0.2">
      <c r="A1" s="1271" t="s">
        <v>256</v>
      </c>
      <c r="B1" s="1272"/>
      <c r="C1" s="1272"/>
      <c r="D1" s="1272"/>
      <c r="G1" s="732" t="s">
        <v>39</v>
      </c>
    </row>
    <row r="3" spans="1:7" x14ac:dyDescent="0.2">
      <c r="A3" s="1099" t="s">
        <v>192</v>
      </c>
      <c r="B3" s="1273"/>
      <c r="C3" s="1273"/>
      <c r="D3" s="1273"/>
      <c r="E3" s="1272"/>
      <c r="F3" s="1272"/>
      <c r="G3" s="1272"/>
    </row>
    <row r="4" spans="1:7" x14ac:dyDescent="0.2">
      <c r="A4" s="11"/>
    </row>
    <row r="5" spans="1:7" x14ac:dyDescent="0.2">
      <c r="A5" s="1269" t="s">
        <v>193</v>
      </c>
      <c r="B5" s="51">
        <v>43466</v>
      </c>
      <c r="C5" s="51">
        <v>43831</v>
      </c>
      <c r="D5" s="51">
        <v>44197</v>
      </c>
      <c r="E5" s="51">
        <v>44562</v>
      </c>
      <c r="F5" s="73">
        <v>44927</v>
      </c>
      <c r="G5" s="73">
        <v>45292</v>
      </c>
    </row>
    <row r="6" spans="1:7" x14ac:dyDescent="0.2">
      <c r="A6" s="1270"/>
      <c r="B6" s="1" t="s">
        <v>190</v>
      </c>
      <c r="C6" s="1" t="s">
        <v>190</v>
      </c>
      <c r="D6" s="1" t="s">
        <v>190</v>
      </c>
      <c r="E6" s="1" t="s">
        <v>190</v>
      </c>
      <c r="F6" s="731" t="s">
        <v>190</v>
      </c>
      <c r="G6" s="1" t="s">
        <v>190</v>
      </c>
    </row>
    <row r="7" spans="1:7" x14ac:dyDescent="0.2">
      <c r="A7" s="3" t="s">
        <v>194</v>
      </c>
      <c r="B7" s="12">
        <v>425</v>
      </c>
      <c r="C7" s="12">
        <v>437</v>
      </c>
      <c r="D7" s="14">
        <v>414</v>
      </c>
      <c r="E7" s="14">
        <v>430</v>
      </c>
      <c r="F7" s="14">
        <v>417</v>
      </c>
      <c r="G7" s="14">
        <v>404</v>
      </c>
    </row>
    <row r="8" spans="1:7" x14ac:dyDescent="0.2">
      <c r="A8" s="3" t="s">
        <v>195</v>
      </c>
      <c r="B8" s="12">
        <v>397</v>
      </c>
      <c r="C8" s="12">
        <v>400</v>
      </c>
      <c r="D8" s="14">
        <v>411</v>
      </c>
      <c r="E8" s="14">
        <v>424</v>
      </c>
      <c r="F8" s="14">
        <v>436</v>
      </c>
      <c r="G8" s="14">
        <v>419</v>
      </c>
    </row>
    <row r="9" spans="1:7" x14ac:dyDescent="0.2">
      <c r="A9" s="3" t="s">
        <v>196</v>
      </c>
      <c r="B9" s="12">
        <v>1155</v>
      </c>
      <c r="C9" s="12">
        <v>1135</v>
      </c>
      <c r="D9" s="14">
        <v>1105</v>
      </c>
      <c r="E9" s="14">
        <v>1098</v>
      </c>
      <c r="F9" s="14">
        <v>1083</v>
      </c>
      <c r="G9" s="14">
        <v>1114</v>
      </c>
    </row>
    <row r="10" spans="1:7" x14ac:dyDescent="0.2">
      <c r="A10" s="3" t="s">
        <v>197</v>
      </c>
      <c r="B10" s="12">
        <v>645</v>
      </c>
      <c r="C10" s="12">
        <v>653</v>
      </c>
      <c r="D10" s="14">
        <v>632</v>
      </c>
      <c r="E10" s="14">
        <v>607</v>
      </c>
      <c r="F10" s="14">
        <v>610</v>
      </c>
      <c r="G10" s="14">
        <v>596</v>
      </c>
    </row>
    <row r="11" spans="1:7" x14ac:dyDescent="0.2">
      <c r="A11" s="3" t="s">
        <v>198</v>
      </c>
      <c r="B11" s="12">
        <v>8013</v>
      </c>
      <c r="C11" s="12">
        <v>7939</v>
      </c>
      <c r="D11" s="14">
        <v>7858</v>
      </c>
      <c r="E11" s="14">
        <v>7729</v>
      </c>
      <c r="F11" s="14">
        <v>7615</v>
      </c>
      <c r="G11" s="14">
        <v>7483</v>
      </c>
    </row>
    <row r="12" spans="1:7" x14ac:dyDescent="0.2">
      <c r="A12" s="3" t="s">
        <v>199</v>
      </c>
      <c r="B12" s="12">
        <v>1075</v>
      </c>
      <c r="C12" s="12">
        <v>1040</v>
      </c>
      <c r="D12" s="14">
        <v>1004</v>
      </c>
      <c r="E12" s="14">
        <v>1033</v>
      </c>
      <c r="F12" s="14">
        <v>1041</v>
      </c>
      <c r="G12" s="14">
        <v>1090</v>
      </c>
    </row>
    <row r="13" spans="1:7" x14ac:dyDescent="0.2">
      <c r="A13" s="3" t="s">
        <v>200</v>
      </c>
      <c r="B13" s="12">
        <v>2402</v>
      </c>
      <c r="C13" s="12">
        <v>2354</v>
      </c>
      <c r="D13" s="14">
        <v>2359</v>
      </c>
      <c r="E13" s="14">
        <v>2280</v>
      </c>
      <c r="F13" s="14">
        <v>2248</v>
      </c>
      <c r="G13" s="14">
        <v>2184</v>
      </c>
    </row>
    <row r="14" spans="1:7" x14ac:dyDescent="0.2">
      <c r="A14" s="3" t="s">
        <v>201</v>
      </c>
      <c r="B14" s="12">
        <v>1681</v>
      </c>
      <c r="C14" s="12">
        <v>1707</v>
      </c>
      <c r="D14" s="14">
        <v>1688</v>
      </c>
      <c r="E14" s="14">
        <v>1701</v>
      </c>
      <c r="F14" s="14">
        <v>1728</v>
      </c>
      <c r="G14" s="14">
        <v>1765</v>
      </c>
    </row>
    <row r="15" spans="1:7" x14ac:dyDescent="0.2">
      <c r="A15" s="3" t="s">
        <v>203</v>
      </c>
      <c r="B15" s="12">
        <v>842</v>
      </c>
      <c r="C15" s="12">
        <v>846</v>
      </c>
      <c r="D15" s="14">
        <v>846</v>
      </c>
      <c r="E15" s="14">
        <v>861</v>
      </c>
      <c r="F15" s="14">
        <v>885</v>
      </c>
      <c r="G15" s="14">
        <v>890</v>
      </c>
    </row>
    <row r="16" spans="1:7" x14ac:dyDescent="0.2">
      <c r="A16" s="1" t="s">
        <v>202</v>
      </c>
      <c r="B16" s="74">
        <f t="shared" ref="B16:G16" si="0">SUM(B7:B15)</f>
        <v>16635</v>
      </c>
      <c r="C16" s="74">
        <f t="shared" si="0"/>
        <v>16511</v>
      </c>
      <c r="D16" s="74">
        <f t="shared" si="0"/>
        <v>16317</v>
      </c>
      <c r="E16" s="74">
        <f t="shared" si="0"/>
        <v>16163</v>
      </c>
      <c r="F16" s="74">
        <f t="shared" si="0"/>
        <v>16063</v>
      </c>
      <c r="G16" s="74">
        <f t="shared" si="0"/>
        <v>15945</v>
      </c>
    </row>
    <row r="17" spans="1:7" ht="34.15" customHeight="1" x14ac:dyDescent="0.2">
      <c r="A17" s="126" t="s">
        <v>428</v>
      </c>
      <c r="B17" s="12">
        <v>-114</v>
      </c>
      <c r="C17" s="12">
        <v>-124</v>
      </c>
      <c r="D17" s="12">
        <v>-194</v>
      </c>
      <c r="E17" s="12">
        <v>-154</v>
      </c>
      <c r="F17" s="12">
        <v>-100</v>
      </c>
      <c r="G17" s="12">
        <v>-118</v>
      </c>
    </row>
    <row r="18" spans="1:7" ht="25.15" customHeight="1" x14ac:dyDescent="0.2"/>
  </sheetData>
  <mergeCells count="3">
    <mergeCell ref="A5:A6"/>
    <mergeCell ref="A1:D1"/>
    <mergeCell ref="A3:G3"/>
  </mergeCells>
  <phoneticPr fontId="2" type="noConversion"/>
  <pageMargins left="0.75" right="0.75" top="1" bottom="1" header="0.5" footer="0.5"/>
  <pageSetup paperSize="9" scale="98" orientation="portrait" r:id="rId1"/>
  <headerFooter alignWithMargins="0">
    <oddFooter>&amp;L&amp;"Arial,Dőlt"&amp;8&amp;Z&amp;F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view="pageBreakPreview" workbookViewId="0">
      <selection activeCell="K11" sqref="K11"/>
    </sheetView>
  </sheetViews>
  <sheetFormatPr defaultColWidth="9.140625" defaultRowHeight="15.75" x14ac:dyDescent="0.2"/>
  <cols>
    <col min="1" max="1" width="34.7109375" style="38" customWidth="1"/>
    <col min="2" max="2" width="10.5703125" style="10" customWidth="1"/>
    <col min="3" max="3" width="10.7109375" style="10" customWidth="1"/>
    <col min="4" max="4" width="10.5703125" style="10" customWidth="1"/>
    <col min="5" max="5" width="10.7109375" style="367" customWidth="1"/>
    <col min="6" max="6" width="10.7109375" style="10" customWidth="1"/>
    <col min="7" max="16384" width="9.140625" style="10"/>
  </cols>
  <sheetData>
    <row r="1" spans="1:11" x14ac:dyDescent="0.2">
      <c r="A1" s="39" t="s">
        <v>257</v>
      </c>
      <c r="F1" s="33"/>
    </row>
    <row r="2" spans="1:11" x14ac:dyDescent="0.2">
      <c r="A2" s="1274" t="s">
        <v>40</v>
      </c>
      <c r="B2" s="1275"/>
      <c r="C2" s="1275"/>
      <c r="D2" s="1275"/>
      <c r="E2" s="1275"/>
      <c r="F2" s="1275"/>
    </row>
    <row r="3" spans="1:11" x14ac:dyDescent="0.2">
      <c r="A3" s="39"/>
    </row>
    <row r="4" spans="1:11" s="11" customFormat="1" ht="47.25" x14ac:dyDescent="0.2">
      <c r="A4" s="1" t="s">
        <v>215</v>
      </c>
      <c r="B4" s="366" t="s">
        <v>463</v>
      </c>
      <c r="C4" s="366" t="s">
        <v>464</v>
      </c>
      <c r="D4" s="366" t="s">
        <v>465</v>
      </c>
      <c r="E4" s="366" t="s">
        <v>466</v>
      </c>
      <c r="F4" s="366" t="s">
        <v>467</v>
      </c>
      <c r="K4" s="40"/>
    </row>
    <row r="5" spans="1:11" x14ac:dyDescent="0.2">
      <c r="A5" s="2" t="s">
        <v>121</v>
      </c>
      <c r="B5" s="3">
        <v>92</v>
      </c>
      <c r="C5" s="3">
        <v>91</v>
      </c>
      <c r="D5" s="3">
        <v>91</v>
      </c>
      <c r="E5" s="3">
        <v>92</v>
      </c>
      <c r="F5" s="3">
        <v>99</v>
      </c>
    </row>
    <row r="6" spans="1:11" x14ac:dyDescent="0.2">
      <c r="A6" s="2" t="s">
        <v>122</v>
      </c>
      <c r="B6" s="3">
        <v>21</v>
      </c>
      <c r="C6" s="3">
        <v>21</v>
      </c>
      <c r="D6" s="3">
        <v>28</v>
      </c>
      <c r="E6" s="3">
        <v>33</v>
      </c>
      <c r="F6" s="3">
        <v>34</v>
      </c>
    </row>
    <row r="7" spans="1:11" x14ac:dyDescent="0.2">
      <c r="A7" s="2" t="s">
        <v>123</v>
      </c>
      <c r="B7" s="3">
        <v>88</v>
      </c>
      <c r="C7" s="3">
        <v>85</v>
      </c>
      <c r="D7" s="3">
        <v>87</v>
      </c>
      <c r="E7" s="3">
        <v>93</v>
      </c>
      <c r="F7" s="3">
        <v>94</v>
      </c>
    </row>
    <row r="8" spans="1:11" x14ac:dyDescent="0.2">
      <c r="A8" s="2" t="s">
        <v>124</v>
      </c>
      <c r="B8" s="3">
        <v>90</v>
      </c>
      <c r="C8" s="3">
        <v>90</v>
      </c>
      <c r="D8" s="3">
        <v>97</v>
      </c>
      <c r="E8" s="3">
        <v>91</v>
      </c>
      <c r="F8" s="3">
        <v>96</v>
      </c>
    </row>
    <row r="9" spans="1:11" x14ac:dyDescent="0.2">
      <c r="A9" s="2" t="s">
        <v>125</v>
      </c>
      <c r="B9" s="3">
        <v>59</v>
      </c>
      <c r="C9" s="3">
        <v>52</v>
      </c>
      <c r="D9" s="3">
        <v>50</v>
      </c>
      <c r="E9" s="3">
        <v>55</v>
      </c>
      <c r="F9" s="3">
        <v>48</v>
      </c>
    </row>
    <row r="10" spans="1:11" x14ac:dyDescent="0.2">
      <c r="A10" s="2" t="s">
        <v>126</v>
      </c>
      <c r="B10" s="3">
        <v>129</v>
      </c>
      <c r="C10" s="3">
        <v>127</v>
      </c>
      <c r="D10" s="3">
        <v>120</v>
      </c>
      <c r="E10" s="3">
        <v>126</v>
      </c>
      <c r="F10" s="3">
        <v>138</v>
      </c>
    </row>
    <row r="11" spans="1:11" x14ac:dyDescent="0.2">
      <c r="A11" s="41" t="s">
        <v>135</v>
      </c>
      <c r="B11" s="42">
        <f>SUM(B5:B10)</f>
        <v>479</v>
      </c>
      <c r="C11" s="42">
        <f>SUM(C5:C10)</f>
        <v>466</v>
      </c>
      <c r="D11" s="42">
        <f>SUM(D5:D10)</f>
        <v>473</v>
      </c>
      <c r="E11" s="42">
        <f>SUM(E5:E10)</f>
        <v>490</v>
      </c>
      <c r="F11" s="42">
        <f>SUM(F5:F10)</f>
        <v>509</v>
      </c>
    </row>
    <row r="12" spans="1:11" x14ac:dyDescent="0.2">
      <c r="A12" s="43" t="s">
        <v>1842</v>
      </c>
      <c r="B12" s="3">
        <v>22</v>
      </c>
      <c r="C12" s="3">
        <v>21</v>
      </c>
      <c r="D12" s="3">
        <v>21</v>
      </c>
      <c r="E12" s="3">
        <v>22</v>
      </c>
      <c r="F12" s="3">
        <v>22</v>
      </c>
    </row>
    <row r="13" spans="1:11" x14ac:dyDescent="0.2">
      <c r="A13" s="4" t="s">
        <v>136</v>
      </c>
      <c r="B13" s="44">
        <f>B11/B12</f>
        <v>21.772727272727273</v>
      </c>
      <c r="C13" s="44">
        <f>C11/C12</f>
        <v>22.19047619047619</v>
      </c>
      <c r="D13" s="44">
        <f>D11/D12</f>
        <v>22.523809523809526</v>
      </c>
      <c r="E13" s="44">
        <f>E11/E12</f>
        <v>22.272727272727273</v>
      </c>
      <c r="F13" s="44">
        <v>23.13</v>
      </c>
    </row>
  </sheetData>
  <mergeCells count="1">
    <mergeCell ref="A2:F2"/>
  </mergeCells>
  <phoneticPr fontId="2" type="noConversion"/>
  <pageMargins left="0.75" right="0.75" top="1" bottom="1" header="0.5" footer="0.5"/>
  <pageSetup paperSize="9" orientation="portrait" r:id="rId1"/>
  <headerFooter alignWithMargins="0">
    <oddFooter xml:space="preserve">&amp;L&amp;"Arial,Dőlt"&amp;8&amp;Z&amp;F      &amp;R 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view="pageBreakPreview" workbookViewId="0">
      <selection activeCell="W20" sqref="W20"/>
    </sheetView>
  </sheetViews>
  <sheetFormatPr defaultColWidth="9.140625" defaultRowHeight="15" x14ac:dyDescent="0.25"/>
  <cols>
    <col min="1" max="1" width="29" style="6" customWidth="1"/>
    <col min="2" max="2" width="5.7109375" style="6" bestFit="1" customWidth="1"/>
    <col min="3" max="3" width="5.5703125" style="6" bestFit="1" customWidth="1"/>
    <col min="4" max="4" width="5.7109375" style="6" bestFit="1" customWidth="1"/>
    <col min="5" max="5" width="5.5703125" style="6" bestFit="1" customWidth="1"/>
    <col min="6" max="6" width="5.7109375" style="6" bestFit="1" customWidth="1"/>
    <col min="7" max="7" width="5.5703125" style="6" bestFit="1" customWidth="1"/>
    <col min="8" max="8" width="5.7109375" style="6" bestFit="1" customWidth="1"/>
    <col min="9" max="9" width="5.5703125" style="6" bestFit="1" customWidth="1"/>
    <col min="10" max="10" width="7.28515625" style="6" bestFit="1" customWidth="1"/>
    <col min="11" max="11" width="6.140625" style="6" bestFit="1" customWidth="1"/>
    <col min="12" max="12" width="5.7109375" style="6" customWidth="1"/>
    <col min="13" max="13" width="5.28515625" style="6" customWidth="1"/>
    <col min="14" max="14" width="6.7109375" style="6" customWidth="1"/>
    <col min="15" max="15" width="7" style="6" customWidth="1"/>
    <col min="16" max="16" width="5.7109375" style="6" customWidth="1"/>
    <col min="17" max="17" width="5.28515625" style="6" customWidth="1"/>
    <col min="18" max="18" width="6.28515625" style="6" customWidth="1"/>
    <col min="19" max="20" width="6.7109375" style="6" customWidth="1"/>
    <col min="21" max="21" width="7.42578125" style="6" customWidth="1"/>
    <col min="22" max="22" width="7.140625" style="6" customWidth="1"/>
    <col min="23" max="23" width="7.42578125" style="6" customWidth="1"/>
    <col min="24" max="16384" width="9.140625" style="6"/>
  </cols>
  <sheetData>
    <row r="1" spans="1:23" x14ac:dyDescent="0.25">
      <c r="A1" s="8" t="s">
        <v>257</v>
      </c>
      <c r="U1" s="6" t="s">
        <v>41</v>
      </c>
    </row>
    <row r="3" spans="1:23" s="138" customFormat="1" ht="27" customHeight="1" thickBot="1" x14ac:dyDescent="0.25">
      <c r="A3" s="78" t="s">
        <v>162</v>
      </c>
    </row>
    <row r="4" spans="1:23" ht="15" customHeight="1" x14ac:dyDescent="0.25">
      <c r="A4" s="57"/>
      <c r="B4" s="1276" t="s">
        <v>163</v>
      </c>
      <c r="C4" s="1277"/>
      <c r="D4" s="1276" t="s">
        <v>164</v>
      </c>
      <c r="E4" s="1277"/>
      <c r="F4" s="1276" t="s">
        <v>165</v>
      </c>
      <c r="G4" s="1277"/>
      <c r="H4" s="1276" t="s">
        <v>166</v>
      </c>
      <c r="I4" s="1277"/>
      <c r="J4" s="1276" t="s">
        <v>167</v>
      </c>
      <c r="K4" s="1277"/>
      <c r="L4" s="1276" t="s">
        <v>168</v>
      </c>
      <c r="M4" s="1277"/>
      <c r="N4" s="1282" t="s">
        <v>486</v>
      </c>
      <c r="O4" s="1283"/>
      <c r="P4" s="1276" t="s">
        <v>487</v>
      </c>
      <c r="Q4" s="1277"/>
      <c r="R4" s="1276" t="s">
        <v>169</v>
      </c>
      <c r="S4" s="1277"/>
      <c r="T4" s="1276" t="s">
        <v>170</v>
      </c>
      <c r="U4" s="1277"/>
      <c r="V4" s="1276" t="s">
        <v>484</v>
      </c>
      <c r="W4" s="1277"/>
    </row>
    <row r="5" spans="1:23" ht="30" customHeight="1" x14ac:dyDescent="0.25">
      <c r="A5" s="58" t="s">
        <v>215</v>
      </c>
      <c r="B5" s="1278"/>
      <c r="C5" s="1279"/>
      <c r="D5" s="1278"/>
      <c r="E5" s="1279"/>
      <c r="F5" s="1278"/>
      <c r="G5" s="1279"/>
      <c r="H5" s="1278"/>
      <c r="I5" s="1279"/>
      <c r="J5" s="1278"/>
      <c r="K5" s="1279"/>
      <c r="L5" s="1278"/>
      <c r="M5" s="1279"/>
      <c r="N5" s="1284"/>
      <c r="O5" s="1285"/>
      <c r="P5" s="1278"/>
      <c r="Q5" s="1279"/>
      <c r="R5" s="1278"/>
      <c r="S5" s="1279"/>
      <c r="T5" s="1278"/>
      <c r="U5" s="1279"/>
      <c r="V5" s="1278"/>
      <c r="W5" s="1279"/>
    </row>
    <row r="6" spans="1:23" s="405" customFormat="1" ht="20.45" customHeight="1" thickBot="1" x14ac:dyDescent="0.25">
      <c r="A6" s="403"/>
      <c r="B6" s="404" t="s">
        <v>255</v>
      </c>
      <c r="C6" s="404" t="s">
        <v>458</v>
      </c>
      <c r="D6" s="404" t="s">
        <v>255</v>
      </c>
      <c r="E6" s="404" t="s">
        <v>458</v>
      </c>
      <c r="F6" s="404" t="s">
        <v>255</v>
      </c>
      <c r="G6" s="404" t="s">
        <v>458</v>
      </c>
      <c r="H6" s="404" t="s">
        <v>255</v>
      </c>
      <c r="I6" s="404" t="s">
        <v>458</v>
      </c>
      <c r="J6" s="404" t="s">
        <v>255</v>
      </c>
      <c r="K6" s="404" t="s">
        <v>458</v>
      </c>
      <c r="L6" s="404" t="s">
        <v>255</v>
      </c>
      <c r="M6" s="404" t="s">
        <v>458</v>
      </c>
      <c r="N6" s="404" t="s">
        <v>255</v>
      </c>
      <c r="O6" s="404" t="s">
        <v>458</v>
      </c>
      <c r="P6" s="404" t="s">
        <v>255</v>
      </c>
      <c r="Q6" s="404" t="s">
        <v>458</v>
      </c>
      <c r="R6" s="404" t="s">
        <v>255</v>
      </c>
      <c r="S6" s="404" t="s">
        <v>458</v>
      </c>
      <c r="T6" s="404" t="s">
        <v>255</v>
      </c>
      <c r="U6" s="404" t="s">
        <v>458</v>
      </c>
      <c r="V6" s="404" t="s">
        <v>255</v>
      </c>
      <c r="W6" s="404" t="s">
        <v>458</v>
      </c>
    </row>
    <row r="7" spans="1:23" s="8" customFormat="1" ht="20.25" customHeight="1" x14ac:dyDescent="0.25">
      <c r="A7" s="120" t="s">
        <v>274</v>
      </c>
      <c r="B7" s="61">
        <v>1</v>
      </c>
      <c r="C7" s="61">
        <v>1</v>
      </c>
      <c r="D7" s="61">
        <v>1</v>
      </c>
      <c r="E7" s="61">
        <v>1</v>
      </c>
      <c r="F7" s="61"/>
      <c r="G7" s="61"/>
      <c r="H7" s="61">
        <v>60</v>
      </c>
      <c r="I7" s="61">
        <v>49</v>
      </c>
      <c r="J7" s="61">
        <v>62</v>
      </c>
      <c r="K7" s="61">
        <v>51</v>
      </c>
      <c r="L7" s="61">
        <v>3</v>
      </c>
      <c r="M7" s="61"/>
      <c r="N7" s="61">
        <v>1.75</v>
      </c>
      <c r="O7" s="61"/>
      <c r="P7" s="61"/>
      <c r="Q7" s="61">
        <v>6</v>
      </c>
      <c r="R7" s="61">
        <v>1</v>
      </c>
      <c r="S7" s="61">
        <v>1.25</v>
      </c>
      <c r="T7" s="69">
        <v>67.75</v>
      </c>
      <c r="U7" s="61">
        <v>58.25</v>
      </c>
      <c r="V7" s="61">
        <v>67.75</v>
      </c>
      <c r="W7" s="61">
        <v>58.25</v>
      </c>
    </row>
    <row r="8" spans="1:23" s="64" customFormat="1" ht="22.9" customHeight="1" x14ac:dyDescent="0.25">
      <c r="A8" s="65" t="s">
        <v>275</v>
      </c>
      <c r="B8" s="61">
        <v>1</v>
      </c>
      <c r="C8" s="61">
        <v>1</v>
      </c>
      <c r="D8" s="61">
        <v>3</v>
      </c>
      <c r="E8" s="61">
        <v>3</v>
      </c>
      <c r="F8" s="61"/>
      <c r="G8" s="61"/>
      <c r="H8" s="61">
        <v>44</v>
      </c>
      <c r="I8" s="61">
        <v>31</v>
      </c>
      <c r="J8" s="61">
        <v>48</v>
      </c>
      <c r="K8" s="61">
        <v>35</v>
      </c>
      <c r="L8" s="61">
        <v>0.5</v>
      </c>
      <c r="M8" s="63"/>
      <c r="N8" s="63">
        <v>1.5</v>
      </c>
      <c r="O8" s="63"/>
      <c r="P8" s="61"/>
      <c r="Q8" s="61">
        <v>6</v>
      </c>
      <c r="R8" s="61">
        <v>1</v>
      </c>
      <c r="S8" s="61">
        <v>2.375</v>
      </c>
      <c r="T8" s="69">
        <v>51</v>
      </c>
      <c r="U8" s="410">
        <v>43.375</v>
      </c>
      <c r="V8" s="61">
        <v>51</v>
      </c>
      <c r="W8" s="410">
        <v>43.375</v>
      </c>
    </row>
    <row r="9" spans="1:23" s="64" customFormat="1" ht="25.15" customHeight="1" x14ac:dyDescent="0.25">
      <c r="A9" s="62" t="s">
        <v>119</v>
      </c>
      <c r="B9" s="61">
        <v>1</v>
      </c>
      <c r="C9" s="61">
        <v>1</v>
      </c>
      <c r="D9" s="61">
        <v>1</v>
      </c>
      <c r="E9" s="61">
        <v>1</v>
      </c>
      <c r="F9" s="61">
        <v>6</v>
      </c>
      <c r="G9" s="61">
        <v>5</v>
      </c>
      <c r="H9" s="61">
        <v>5</v>
      </c>
      <c r="I9" s="61">
        <v>4</v>
      </c>
      <c r="J9" s="61">
        <v>13</v>
      </c>
      <c r="K9" s="61">
        <v>11</v>
      </c>
      <c r="L9" s="61"/>
      <c r="M9" s="63"/>
      <c r="N9" s="63"/>
      <c r="O9" s="63"/>
      <c r="P9" s="61"/>
      <c r="Q9" s="61"/>
      <c r="R9" s="61"/>
      <c r="S9" s="61"/>
      <c r="T9" s="69">
        <v>13</v>
      </c>
      <c r="U9" s="410">
        <v>11</v>
      </c>
      <c r="V9" s="61">
        <v>13</v>
      </c>
      <c r="W9" s="410">
        <v>11</v>
      </c>
    </row>
    <row r="10" spans="1:23" s="64" customFormat="1" ht="21" customHeight="1" x14ac:dyDescent="0.25">
      <c r="A10" s="62" t="s">
        <v>482</v>
      </c>
      <c r="B10" s="61">
        <v>1</v>
      </c>
      <c r="C10" s="61">
        <v>1</v>
      </c>
      <c r="D10" s="61">
        <v>1</v>
      </c>
      <c r="E10" s="61">
        <v>1</v>
      </c>
      <c r="F10" s="61">
        <v>10</v>
      </c>
      <c r="G10" s="61">
        <v>8</v>
      </c>
      <c r="H10" s="61">
        <v>2</v>
      </c>
      <c r="I10" s="61">
        <v>2</v>
      </c>
      <c r="J10" s="61">
        <v>14</v>
      </c>
      <c r="K10" s="61">
        <v>12</v>
      </c>
      <c r="L10" s="61"/>
      <c r="M10" s="63"/>
      <c r="N10" s="63"/>
      <c r="O10" s="63"/>
      <c r="P10" s="61"/>
      <c r="Q10" s="61"/>
      <c r="R10" s="61">
        <v>0.5</v>
      </c>
      <c r="S10" s="61">
        <v>0.75</v>
      </c>
      <c r="T10" s="69">
        <v>14.5</v>
      </c>
      <c r="U10" s="410">
        <v>12.75</v>
      </c>
      <c r="V10" s="61">
        <v>14.5</v>
      </c>
      <c r="W10" s="410">
        <v>12.75</v>
      </c>
    </row>
    <row r="11" spans="1:23" s="64" customFormat="1" ht="21" customHeight="1" x14ac:dyDescent="0.25">
      <c r="A11" s="62" t="s">
        <v>171</v>
      </c>
      <c r="B11" s="61">
        <v>1</v>
      </c>
      <c r="C11" s="61">
        <v>1</v>
      </c>
      <c r="D11" s="61">
        <v>6</v>
      </c>
      <c r="E11" s="61">
        <v>6</v>
      </c>
      <c r="F11" s="61">
        <v>37</v>
      </c>
      <c r="G11" s="61">
        <v>37</v>
      </c>
      <c r="H11" s="61">
        <v>30</v>
      </c>
      <c r="I11" s="61">
        <v>31</v>
      </c>
      <c r="J11" s="61">
        <v>74</v>
      </c>
      <c r="K11" s="61">
        <v>75</v>
      </c>
      <c r="L11" s="61"/>
      <c r="M11" s="63"/>
      <c r="N11" s="122">
        <v>2.5</v>
      </c>
      <c r="O11" s="122">
        <v>0.5</v>
      </c>
      <c r="P11" s="61"/>
      <c r="Q11" s="61"/>
      <c r="R11" s="61"/>
      <c r="S11" s="61">
        <v>2.5</v>
      </c>
      <c r="T11" s="69">
        <v>76.5</v>
      </c>
      <c r="U11" s="410">
        <v>78</v>
      </c>
      <c r="V11" s="61">
        <v>76.5</v>
      </c>
      <c r="W11" s="410">
        <v>78</v>
      </c>
    </row>
    <row r="12" spans="1:23" s="64" customFormat="1" ht="19.899999999999999" customHeight="1" x14ac:dyDescent="0.25">
      <c r="A12" s="62" t="s">
        <v>172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3"/>
      <c r="N12" s="63"/>
      <c r="O12" s="63"/>
      <c r="P12" s="61"/>
      <c r="Q12" s="61"/>
      <c r="R12" s="61"/>
      <c r="S12" s="61"/>
      <c r="T12" s="69"/>
      <c r="U12" s="410"/>
      <c r="V12" s="61"/>
      <c r="W12" s="410"/>
    </row>
    <row r="13" spans="1:23" s="8" customFormat="1" ht="19.899999999999999" customHeight="1" x14ac:dyDescent="0.25">
      <c r="A13" s="60" t="s">
        <v>26</v>
      </c>
      <c r="B13" s="61">
        <v>1</v>
      </c>
      <c r="C13" s="61"/>
      <c r="D13" s="61"/>
      <c r="E13" s="61"/>
      <c r="F13" s="61">
        <v>1</v>
      </c>
      <c r="G13" s="61"/>
      <c r="H13" s="61">
        <v>2</v>
      </c>
      <c r="I13" s="61">
        <v>2</v>
      </c>
      <c r="J13" s="61">
        <v>4</v>
      </c>
      <c r="K13" s="61">
        <v>2</v>
      </c>
      <c r="L13" s="61"/>
      <c r="M13" s="61"/>
      <c r="N13" s="61"/>
      <c r="O13" s="61"/>
      <c r="P13" s="61"/>
      <c r="Q13" s="61"/>
      <c r="R13" s="122"/>
      <c r="S13" s="122">
        <v>0.5</v>
      </c>
      <c r="T13" s="69">
        <v>4</v>
      </c>
      <c r="U13" s="410">
        <v>2.5</v>
      </c>
      <c r="V13" s="59">
        <v>0</v>
      </c>
      <c r="W13" s="410">
        <v>0</v>
      </c>
    </row>
    <row r="14" spans="1:23" s="8" customFormat="1" ht="17.45" customHeight="1" x14ac:dyDescent="0.25">
      <c r="A14" s="60" t="s">
        <v>25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3"/>
      <c r="S14" s="63"/>
      <c r="T14" s="69"/>
      <c r="U14" s="410"/>
      <c r="V14" s="61"/>
      <c r="W14" s="410"/>
    </row>
    <row r="15" spans="1:23" s="78" customFormat="1" ht="31.9" customHeight="1" x14ac:dyDescent="0.2">
      <c r="A15" s="400" t="s">
        <v>120</v>
      </c>
      <c r="B15" s="401">
        <v>1</v>
      </c>
      <c r="C15" s="401">
        <v>1</v>
      </c>
      <c r="D15" s="401"/>
      <c r="E15" s="401"/>
      <c r="F15" s="401">
        <v>24</v>
      </c>
      <c r="G15" s="401">
        <v>22</v>
      </c>
      <c r="H15" s="401">
        <v>6</v>
      </c>
      <c r="I15" s="401">
        <v>5</v>
      </c>
      <c r="J15" s="401">
        <v>31</v>
      </c>
      <c r="K15" s="401">
        <v>28</v>
      </c>
      <c r="L15" s="401"/>
      <c r="M15" s="401">
        <v>2</v>
      </c>
      <c r="N15" s="401">
        <v>1.5</v>
      </c>
      <c r="O15" s="401">
        <v>1.625</v>
      </c>
      <c r="P15" s="401"/>
      <c r="Q15" s="401"/>
      <c r="R15" s="402">
        <v>2.13</v>
      </c>
      <c r="S15" s="402">
        <v>3.25</v>
      </c>
      <c r="T15" s="411">
        <v>34.630000000000003</v>
      </c>
      <c r="U15" s="412">
        <v>34.875</v>
      </c>
      <c r="V15" s="401">
        <v>34.630000000000003</v>
      </c>
      <c r="W15" s="412">
        <v>34.875</v>
      </c>
    </row>
    <row r="16" spans="1:23" s="8" customFormat="1" ht="37.9" customHeight="1" x14ac:dyDescent="0.25">
      <c r="A16" s="197" t="s">
        <v>273</v>
      </c>
      <c r="B16" s="59">
        <v>2</v>
      </c>
      <c r="C16" s="61">
        <v>2</v>
      </c>
      <c r="D16" s="61">
        <v>5</v>
      </c>
      <c r="E16" s="61">
        <v>5</v>
      </c>
      <c r="F16" s="61">
        <v>64</v>
      </c>
      <c r="G16" s="61">
        <v>81</v>
      </c>
      <c r="H16" s="61">
        <v>18</v>
      </c>
      <c r="I16" s="61">
        <v>16</v>
      </c>
      <c r="J16" s="61">
        <v>89</v>
      </c>
      <c r="K16" s="61">
        <v>104</v>
      </c>
      <c r="L16" s="61"/>
      <c r="M16" s="61"/>
      <c r="N16" s="61">
        <v>5</v>
      </c>
      <c r="O16" s="61">
        <v>5</v>
      </c>
      <c r="P16" s="61"/>
      <c r="Q16" s="61"/>
      <c r="R16" s="63">
        <v>6</v>
      </c>
      <c r="S16" s="122">
        <v>12</v>
      </c>
      <c r="T16" s="69">
        <v>100</v>
      </c>
      <c r="U16" s="410">
        <v>121</v>
      </c>
      <c r="V16" s="61">
        <v>29</v>
      </c>
      <c r="W16" s="410">
        <v>30</v>
      </c>
    </row>
    <row r="17" spans="1:23" s="68" customFormat="1" ht="30" customHeight="1" x14ac:dyDescent="0.25">
      <c r="A17" s="66" t="s">
        <v>173</v>
      </c>
      <c r="B17" s="67">
        <f>SUM(B7:B16)</f>
        <v>9</v>
      </c>
      <c r="C17" s="67">
        <f t="shared" ref="C17:W17" si="0">SUM(C7:C16)</f>
        <v>8</v>
      </c>
      <c r="D17" s="67">
        <f t="shared" si="0"/>
        <v>17</v>
      </c>
      <c r="E17" s="67">
        <f t="shared" si="0"/>
        <v>17</v>
      </c>
      <c r="F17" s="67">
        <f t="shared" si="0"/>
        <v>142</v>
      </c>
      <c r="G17" s="67">
        <f t="shared" si="0"/>
        <v>153</v>
      </c>
      <c r="H17" s="67">
        <f t="shared" si="0"/>
        <v>167</v>
      </c>
      <c r="I17" s="67">
        <f t="shared" si="0"/>
        <v>140</v>
      </c>
      <c r="J17" s="67">
        <f t="shared" si="0"/>
        <v>335</v>
      </c>
      <c r="K17" s="67">
        <f t="shared" si="0"/>
        <v>318</v>
      </c>
      <c r="L17" s="215">
        <f t="shared" si="0"/>
        <v>3.5</v>
      </c>
      <c r="M17" s="67">
        <f t="shared" si="0"/>
        <v>2</v>
      </c>
      <c r="N17" s="67">
        <f t="shared" si="0"/>
        <v>12.25</v>
      </c>
      <c r="O17" s="67">
        <f t="shared" si="0"/>
        <v>7.125</v>
      </c>
      <c r="P17" s="67">
        <f t="shared" si="0"/>
        <v>0</v>
      </c>
      <c r="Q17" s="67">
        <f t="shared" si="0"/>
        <v>12</v>
      </c>
      <c r="R17" s="67">
        <f t="shared" si="0"/>
        <v>10.629999999999999</v>
      </c>
      <c r="S17" s="67">
        <f t="shared" si="0"/>
        <v>22.625</v>
      </c>
      <c r="T17" s="1076">
        <f t="shared" si="0"/>
        <v>361.38</v>
      </c>
      <c r="U17" s="67">
        <f t="shared" si="0"/>
        <v>361.75</v>
      </c>
      <c r="V17" s="67">
        <f t="shared" si="0"/>
        <v>286.38</v>
      </c>
      <c r="W17" s="67">
        <f t="shared" si="0"/>
        <v>268.25</v>
      </c>
    </row>
    <row r="18" spans="1:23" ht="19.149999999999999" customHeight="1" x14ac:dyDescent="0.25">
      <c r="A18" s="9" t="s">
        <v>485</v>
      </c>
      <c r="B18" s="61">
        <v>2</v>
      </c>
      <c r="C18" s="61">
        <v>2</v>
      </c>
      <c r="D18" s="61">
        <v>8</v>
      </c>
      <c r="E18" s="61">
        <v>4</v>
      </c>
      <c r="F18" s="61">
        <v>35</v>
      </c>
      <c r="G18" s="61">
        <v>37</v>
      </c>
      <c r="H18" s="61">
        <v>3</v>
      </c>
      <c r="I18" s="61">
        <v>4</v>
      </c>
      <c r="J18" s="61">
        <v>48</v>
      </c>
      <c r="K18" s="61">
        <v>47</v>
      </c>
      <c r="L18" s="61"/>
      <c r="M18" s="61"/>
      <c r="N18" s="61">
        <v>1</v>
      </c>
      <c r="O18" s="61">
        <v>2.125</v>
      </c>
      <c r="P18" s="61"/>
      <c r="Q18" s="61"/>
      <c r="R18" s="61">
        <v>1</v>
      </c>
      <c r="S18" s="61">
        <v>3.75</v>
      </c>
      <c r="T18" s="61">
        <v>50</v>
      </c>
      <c r="U18" s="61">
        <v>52.875</v>
      </c>
      <c r="V18" s="61">
        <v>50</v>
      </c>
      <c r="W18" s="61">
        <v>52.875</v>
      </c>
    </row>
    <row r="19" spans="1:23" ht="18" customHeight="1" x14ac:dyDescent="0.25">
      <c r="A19" s="9" t="s">
        <v>174</v>
      </c>
      <c r="B19" s="61">
        <v>0.5</v>
      </c>
      <c r="C19" s="61">
        <v>0.5</v>
      </c>
      <c r="D19" s="61"/>
      <c r="E19" s="61"/>
      <c r="F19" s="61"/>
      <c r="G19" s="61"/>
      <c r="H19" s="61"/>
      <c r="I19" s="61"/>
      <c r="J19" s="61">
        <v>0.5</v>
      </c>
      <c r="K19" s="61">
        <v>0.5</v>
      </c>
      <c r="L19" s="61"/>
      <c r="M19" s="61"/>
      <c r="N19" s="61"/>
      <c r="O19" s="61"/>
      <c r="P19" s="61"/>
      <c r="Q19" s="61"/>
      <c r="R19" s="69"/>
      <c r="S19" s="69"/>
      <c r="T19" s="61">
        <v>0.5</v>
      </c>
      <c r="U19" s="61">
        <v>0.5</v>
      </c>
      <c r="V19" s="61">
        <v>0</v>
      </c>
      <c r="W19" s="61">
        <v>0</v>
      </c>
    </row>
    <row r="20" spans="1:23" s="8" customFormat="1" ht="28.9" customHeight="1" thickBot="1" x14ac:dyDescent="0.25">
      <c r="A20" s="70" t="s">
        <v>175</v>
      </c>
      <c r="B20" s="71">
        <f>B17+B18+B19</f>
        <v>11.5</v>
      </c>
      <c r="C20" s="71">
        <f t="shared" ref="C20:W20" si="1">C17+C18+C19</f>
        <v>10.5</v>
      </c>
      <c r="D20" s="71">
        <f t="shared" si="1"/>
        <v>25</v>
      </c>
      <c r="E20" s="71">
        <f t="shared" si="1"/>
        <v>21</v>
      </c>
      <c r="F20" s="71">
        <f t="shared" si="1"/>
        <v>177</v>
      </c>
      <c r="G20" s="71">
        <f t="shared" si="1"/>
        <v>190</v>
      </c>
      <c r="H20" s="71">
        <f t="shared" si="1"/>
        <v>170</v>
      </c>
      <c r="I20" s="71">
        <f t="shared" si="1"/>
        <v>144</v>
      </c>
      <c r="J20" s="413">
        <f t="shared" si="1"/>
        <v>383.5</v>
      </c>
      <c r="K20" s="71">
        <f t="shared" si="1"/>
        <v>365.5</v>
      </c>
      <c r="L20" s="71">
        <f t="shared" si="1"/>
        <v>3.5</v>
      </c>
      <c r="M20" s="71">
        <f t="shared" si="1"/>
        <v>2</v>
      </c>
      <c r="N20" s="71">
        <f t="shared" si="1"/>
        <v>13.25</v>
      </c>
      <c r="O20" s="71">
        <f t="shared" si="1"/>
        <v>9.25</v>
      </c>
      <c r="P20" s="71">
        <f t="shared" si="1"/>
        <v>0</v>
      </c>
      <c r="Q20" s="71">
        <f t="shared" si="1"/>
        <v>12</v>
      </c>
      <c r="R20" s="71">
        <f t="shared" si="1"/>
        <v>11.629999999999999</v>
      </c>
      <c r="S20" s="413">
        <f t="shared" si="1"/>
        <v>26.375</v>
      </c>
      <c r="T20" s="71">
        <f t="shared" si="1"/>
        <v>411.88</v>
      </c>
      <c r="U20" s="413">
        <f t="shared" si="1"/>
        <v>415.125</v>
      </c>
      <c r="V20" s="71">
        <f t="shared" si="1"/>
        <v>336.38</v>
      </c>
      <c r="W20" s="413">
        <f t="shared" si="1"/>
        <v>321.125</v>
      </c>
    </row>
    <row r="21" spans="1:23" ht="19.899999999999999" customHeight="1" x14ac:dyDescent="0.25">
      <c r="A21" s="1280" t="s">
        <v>481</v>
      </c>
      <c r="B21" s="1281"/>
      <c r="C21" s="1281"/>
      <c r="D21" s="1281"/>
      <c r="E21" s="1281"/>
      <c r="F21" s="1281"/>
      <c r="G21" s="1281"/>
      <c r="H21" s="1281"/>
      <c r="I21" s="1281"/>
      <c r="J21" s="1281"/>
      <c r="K21" s="1281"/>
      <c r="L21" s="1281"/>
      <c r="M21" s="1281"/>
      <c r="N21" s="1281"/>
      <c r="O21" s="1281"/>
      <c r="P21" s="1281"/>
      <c r="Q21" s="1281"/>
      <c r="R21" s="1281"/>
      <c r="S21" s="1281"/>
      <c r="T21" s="1281"/>
      <c r="U21" s="1281"/>
    </row>
    <row r="22" spans="1:23" x14ac:dyDescent="0.25">
      <c r="A22" s="95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</row>
    <row r="29" spans="1:23" x14ac:dyDescent="0.25">
      <c r="A29" s="94"/>
    </row>
  </sheetData>
  <mergeCells count="12">
    <mergeCell ref="V4:W5"/>
    <mergeCell ref="A21:U21"/>
    <mergeCell ref="J4:K5"/>
    <mergeCell ref="B4:C5"/>
    <mergeCell ref="D4:E5"/>
    <mergeCell ref="F4:G5"/>
    <mergeCell ref="L4:M5"/>
    <mergeCell ref="P4:Q5"/>
    <mergeCell ref="R4:S5"/>
    <mergeCell ref="T4:U5"/>
    <mergeCell ref="N4:O5"/>
    <mergeCell ref="H4:I5"/>
  </mergeCells>
  <phoneticPr fontId="2" type="noConversion"/>
  <pageMargins left="0.75" right="0.75" top="1" bottom="1" header="0.5" footer="0.5"/>
  <pageSetup paperSize="9" scale="80" orientation="landscape" r:id="rId1"/>
  <headerFooter alignWithMargins="0">
    <oddFooter>&amp;L&amp;"Arial,Dőlt"&amp;8&amp;Z&amp;F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view="pageBreakPreview" topLeftCell="A16" workbookViewId="0">
      <selection activeCell="J25" sqref="J25"/>
    </sheetView>
  </sheetViews>
  <sheetFormatPr defaultColWidth="9.140625" defaultRowHeight="12.75" x14ac:dyDescent="0.2"/>
  <cols>
    <col min="1" max="1" width="24.28515625" style="7" customWidth="1"/>
    <col min="2" max="2" width="15.5703125" style="7" customWidth="1"/>
    <col min="3" max="3" width="16.5703125" style="7" customWidth="1"/>
    <col min="4" max="4" width="17" style="7" customWidth="1"/>
    <col min="5" max="5" width="18" style="7" customWidth="1"/>
    <col min="6" max="16384" width="9.140625" style="7"/>
  </cols>
  <sheetData>
    <row r="2" spans="1:5" ht="36" customHeight="1" x14ac:dyDescent="0.25">
      <c r="A2" s="1286" t="s">
        <v>1772</v>
      </c>
      <c r="B2" s="1287"/>
      <c r="C2" s="1287"/>
      <c r="D2" s="1287"/>
      <c r="E2" s="1287"/>
    </row>
    <row r="3" spans="1:5" ht="14.45" customHeight="1" x14ac:dyDescent="0.2"/>
    <row r="4" spans="1:5" ht="24.6" customHeight="1" x14ac:dyDescent="0.2">
      <c r="A4" s="151" t="s">
        <v>255</v>
      </c>
      <c r="B4" s="151" t="s">
        <v>127</v>
      </c>
      <c r="C4" s="151" t="s">
        <v>128</v>
      </c>
      <c r="D4" s="151" t="s">
        <v>129</v>
      </c>
      <c r="E4" s="151" t="s">
        <v>130</v>
      </c>
    </row>
    <row r="5" spans="1:5" ht="59.45" customHeight="1" x14ac:dyDescent="0.2">
      <c r="A5" s="126" t="s">
        <v>1322</v>
      </c>
      <c r="B5" s="145">
        <v>25</v>
      </c>
      <c r="C5" s="198">
        <v>27314064</v>
      </c>
      <c r="D5" s="198">
        <v>7185783</v>
      </c>
      <c r="E5" s="198">
        <f>SUM(C5:D5)</f>
        <v>34499847</v>
      </c>
    </row>
    <row r="6" spans="1:5" ht="20.45" customHeight="1" x14ac:dyDescent="0.2">
      <c r="A6" s="126" t="s">
        <v>1324</v>
      </c>
      <c r="B6" s="145">
        <v>13</v>
      </c>
      <c r="C6" s="198">
        <v>14617884</v>
      </c>
      <c r="D6" s="198">
        <v>5659298</v>
      </c>
      <c r="E6" s="198">
        <f t="shared" ref="E6" si="0">SUM(C6:D6)</f>
        <v>20277182</v>
      </c>
    </row>
    <row r="7" spans="1:5" ht="15" customHeight="1" thickBot="1" x14ac:dyDescent="0.25">
      <c r="A7" s="1054" t="s">
        <v>1323</v>
      </c>
      <c r="B7" s="1055"/>
      <c r="C7" s="1056"/>
      <c r="D7" s="1056">
        <v>299407</v>
      </c>
      <c r="E7" s="1056">
        <v>299407</v>
      </c>
    </row>
    <row r="8" spans="1:5" ht="21" customHeight="1" thickBot="1" x14ac:dyDescent="0.25">
      <c r="A8" s="1057" t="s">
        <v>202</v>
      </c>
      <c r="B8" s="1050">
        <f>SUM(B5:B7)</f>
        <v>38</v>
      </c>
      <c r="C8" s="1058">
        <f>SUM(C5:C7)</f>
        <v>41931948</v>
      </c>
      <c r="D8" s="1058">
        <f>SUM(D5:D7)</f>
        <v>13144488</v>
      </c>
      <c r="E8" s="1058">
        <f>SUM(E5:E7)</f>
        <v>55076436</v>
      </c>
    </row>
    <row r="9" spans="1:5" ht="17.45" customHeight="1" x14ac:dyDescent="0.2"/>
    <row r="10" spans="1:5" ht="25.5" customHeight="1" x14ac:dyDescent="0.2">
      <c r="A10" s="34" t="s">
        <v>407</v>
      </c>
      <c r="B10" s="151" t="s">
        <v>127</v>
      </c>
      <c r="C10" s="151" t="s">
        <v>128</v>
      </c>
      <c r="D10" s="151" t="s">
        <v>129</v>
      </c>
      <c r="E10" s="151" t="s">
        <v>130</v>
      </c>
    </row>
    <row r="11" spans="1:5" ht="58.9" customHeight="1" x14ac:dyDescent="0.2">
      <c r="A11" s="126" t="s">
        <v>1322</v>
      </c>
      <c r="B11" s="198">
        <v>25</v>
      </c>
      <c r="C11" s="198">
        <v>26919240</v>
      </c>
      <c r="D11" s="198">
        <v>7579005</v>
      </c>
      <c r="E11" s="198">
        <f>SUM(C11:D11)</f>
        <v>34498245</v>
      </c>
    </row>
    <row r="12" spans="1:5" ht="18.75" customHeight="1" x14ac:dyDescent="0.2">
      <c r="A12" s="126" t="s">
        <v>1325</v>
      </c>
      <c r="B12" s="198">
        <v>12</v>
      </c>
      <c r="C12" s="198">
        <v>13094196</v>
      </c>
      <c r="D12" s="198">
        <v>5486242</v>
      </c>
      <c r="E12" s="198">
        <f t="shared" ref="E12" si="1">SUM(C12:D12)</f>
        <v>18580438</v>
      </c>
    </row>
    <row r="13" spans="1:5" ht="17.45" customHeight="1" thickBot="1" x14ac:dyDescent="0.25">
      <c r="A13" s="1054" t="s">
        <v>1323</v>
      </c>
      <c r="B13" s="1056"/>
      <c r="C13" s="1056"/>
      <c r="D13" s="1056">
        <v>315792</v>
      </c>
      <c r="E13" s="1056">
        <v>315792</v>
      </c>
    </row>
    <row r="14" spans="1:5" ht="27" customHeight="1" thickBot="1" x14ac:dyDescent="0.25">
      <c r="A14" s="1057" t="s">
        <v>202</v>
      </c>
      <c r="B14" s="1058">
        <f>SUM(B11:B13)</f>
        <v>37</v>
      </c>
      <c r="C14" s="1058">
        <f>SUM(C11:C13)</f>
        <v>40013436</v>
      </c>
      <c r="D14" s="1058">
        <f>SUM(D11:D13)</f>
        <v>13381039</v>
      </c>
      <c r="E14" s="1058">
        <f>SUM(E11:E13)</f>
        <v>53394475</v>
      </c>
    </row>
    <row r="15" spans="1:5" ht="21.6" customHeight="1" x14ac:dyDescent="0.25">
      <c r="A15" s="6"/>
      <c r="B15" s="6"/>
      <c r="C15" s="6"/>
      <c r="D15" s="6"/>
      <c r="E15" s="6"/>
    </row>
    <row r="16" spans="1:5" ht="24" customHeight="1" x14ac:dyDescent="0.2">
      <c r="A16" s="34" t="s">
        <v>426</v>
      </c>
      <c r="B16" s="151" t="s">
        <v>127</v>
      </c>
      <c r="C16" s="151" t="s">
        <v>128</v>
      </c>
      <c r="D16" s="151" t="s">
        <v>129</v>
      </c>
      <c r="E16" s="151" t="s">
        <v>130</v>
      </c>
    </row>
    <row r="17" spans="1:5" ht="54.6" customHeight="1" x14ac:dyDescent="0.2">
      <c r="A17" s="126" t="s">
        <v>1322</v>
      </c>
      <c r="B17" s="145">
        <v>15</v>
      </c>
      <c r="C17" s="198">
        <v>16596060</v>
      </c>
      <c r="D17" s="198">
        <v>5677751</v>
      </c>
      <c r="E17" s="198">
        <f>SUM(C17:D17)</f>
        <v>22273811</v>
      </c>
    </row>
    <row r="18" spans="1:5" ht="19.149999999999999" customHeight="1" thickBot="1" x14ac:dyDescent="0.25">
      <c r="A18" s="1054" t="s">
        <v>1325</v>
      </c>
      <c r="B18" s="1055">
        <v>15</v>
      </c>
      <c r="C18" s="1056">
        <v>16819620</v>
      </c>
      <c r="D18" s="1056">
        <v>7243813</v>
      </c>
      <c r="E18" s="1056">
        <f t="shared" ref="E18:E19" si="2">SUM(C18:D18)</f>
        <v>24063433</v>
      </c>
    </row>
    <row r="19" spans="1:5" ht="23.45" customHeight="1" thickBot="1" x14ac:dyDescent="0.25">
      <c r="A19" s="1057" t="s">
        <v>202</v>
      </c>
      <c r="B19" s="1050">
        <f>SUM(B17:B18)</f>
        <v>30</v>
      </c>
      <c r="C19" s="1058">
        <f>SUM(C17:C18)</f>
        <v>33415680</v>
      </c>
      <c r="D19" s="1058">
        <f>SUM(D17:D18)</f>
        <v>12921564</v>
      </c>
      <c r="E19" s="1058">
        <f t="shared" si="2"/>
        <v>46337244</v>
      </c>
    </row>
    <row r="20" spans="1:5" ht="16.149999999999999" customHeight="1" x14ac:dyDescent="0.2">
      <c r="A20" s="407"/>
      <c r="B20" s="408"/>
      <c r="C20" s="409"/>
      <c r="D20" s="409"/>
      <c r="E20" s="409"/>
    </row>
    <row r="21" spans="1:5" ht="22.15" customHeight="1" x14ac:dyDescent="0.2">
      <c r="A21" s="34" t="s">
        <v>409</v>
      </c>
      <c r="B21" s="151" t="s">
        <v>127</v>
      </c>
      <c r="C21" s="151" t="s">
        <v>128</v>
      </c>
      <c r="D21" s="151" t="s">
        <v>129</v>
      </c>
      <c r="E21" s="151" t="s">
        <v>130</v>
      </c>
    </row>
    <row r="22" spans="1:5" ht="51.6" customHeight="1" x14ac:dyDescent="0.2">
      <c r="A22" s="126" t="s">
        <v>1322</v>
      </c>
      <c r="B22" s="145">
        <v>14</v>
      </c>
      <c r="C22" s="198">
        <v>18019800</v>
      </c>
      <c r="D22" s="198">
        <v>4662549</v>
      </c>
      <c r="E22" s="198">
        <f>SUM(C22:D22)</f>
        <v>22682349</v>
      </c>
    </row>
    <row r="23" spans="1:5" ht="25.9" customHeight="1" thickBot="1" x14ac:dyDescent="0.25">
      <c r="A23" s="1054" t="s">
        <v>1325</v>
      </c>
      <c r="B23" s="1055">
        <v>10</v>
      </c>
      <c r="C23" s="1056">
        <v>12907800</v>
      </c>
      <c r="D23" s="1056">
        <v>4499033</v>
      </c>
      <c r="E23" s="1056">
        <f t="shared" ref="E23" si="3">SUM(C23:D23)</f>
        <v>17406833</v>
      </c>
    </row>
    <row r="24" spans="1:5" ht="26.45" customHeight="1" thickBot="1" x14ac:dyDescent="0.25">
      <c r="A24" s="1057" t="s">
        <v>202</v>
      </c>
      <c r="B24" s="1050">
        <f>SUM(B22:B23)</f>
        <v>24</v>
      </c>
      <c r="C24" s="1058">
        <f>SUM(C22:C23)</f>
        <v>30927600</v>
      </c>
      <c r="D24" s="1058">
        <f>SUM(D22:D23)</f>
        <v>9161582</v>
      </c>
      <c r="E24" s="1058">
        <f t="shared" ref="E24" si="4">SUM(C24:D24)</f>
        <v>40089182</v>
      </c>
    </row>
    <row r="25" spans="1:5" ht="22.15" customHeight="1" x14ac:dyDescent="0.25">
      <c r="A25" s="6"/>
      <c r="B25" s="6"/>
      <c r="C25" s="6"/>
      <c r="D25" s="6"/>
      <c r="E25" s="6"/>
    </row>
    <row r="26" spans="1:5" ht="22.15" customHeight="1" x14ac:dyDescent="0.2">
      <c r="A26" s="85" t="s">
        <v>1326</v>
      </c>
      <c r="B26" s="151" t="s">
        <v>127</v>
      </c>
      <c r="C26" s="151" t="s">
        <v>128</v>
      </c>
      <c r="D26" s="151" t="s">
        <v>129</v>
      </c>
      <c r="E26" s="151" t="s">
        <v>130</v>
      </c>
    </row>
    <row r="27" spans="1:5" ht="43.15" customHeight="1" x14ac:dyDescent="0.2">
      <c r="A27" s="126" t="s">
        <v>1322</v>
      </c>
      <c r="B27" s="145">
        <v>20</v>
      </c>
      <c r="C27" s="198">
        <v>25687800</v>
      </c>
      <c r="D27" s="198">
        <v>3191967</v>
      </c>
      <c r="E27" s="198">
        <f>SUM(C27:D27)</f>
        <v>28879767</v>
      </c>
    </row>
    <row r="28" spans="1:5" ht="27.6" customHeight="1" x14ac:dyDescent="0.2">
      <c r="A28" s="126" t="s">
        <v>1325</v>
      </c>
      <c r="B28" s="145"/>
      <c r="C28" s="198"/>
      <c r="D28" s="198"/>
      <c r="E28" s="198">
        <f t="shared" ref="E28" si="5">SUM(C28:D28)</f>
        <v>0</v>
      </c>
    </row>
    <row r="29" spans="1:5" ht="21" customHeight="1" thickBot="1" x14ac:dyDescent="0.25">
      <c r="A29" s="1054" t="s">
        <v>1323</v>
      </c>
      <c r="B29" s="1055"/>
      <c r="C29" s="1056"/>
      <c r="D29" s="1056">
        <v>79798</v>
      </c>
      <c r="E29" s="1056">
        <f t="shared" ref="E29:E30" si="6">SUM(C29:D29)</f>
        <v>79798</v>
      </c>
    </row>
    <row r="30" spans="1:5" ht="23.45" customHeight="1" thickBot="1" x14ac:dyDescent="0.25">
      <c r="A30" s="1057" t="s">
        <v>202</v>
      </c>
      <c r="B30" s="1050">
        <f>SUM(B27:B29)</f>
        <v>20</v>
      </c>
      <c r="C30" s="1058">
        <f>SUM(C27:C29)</f>
        <v>25687800</v>
      </c>
      <c r="D30" s="1058">
        <f>SUM(D27:D29)</f>
        <v>3271765</v>
      </c>
      <c r="E30" s="1058">
        <f t="shared" si="6"/>
        <v>28959565</v>
      </c>
    </row>
  </sheetData>
  <mergeCells count="1">
    <mergeCell ref="A2:E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>
    <oddHeader xml:space="preserve">&amp;L&amp;"Times New Roman,Félkövér"&amp;11Csongrád Városi Önkormányzat </oddHeader>
    <oddFooter>&amp;L&amp;"Arial,Dőlt"&amp;8&amp;Z&amp;F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zoomScaleSheetLayoutView="100" workbookViewId="0">
      <selection activeCell="D37" sqref="D37"/>
    </sheetView>
  </sheetViews>
  <sheetFormatPr defaultColWidth="9.140625" defaultRowHeight="12.75" x14ac:dyDescent="0.2"/>
  <cols>
    <col min="1" max="1" width="45.85546875" style="47" customWidth="1"/>
    <col min="2" max="2" width="10.28515625" style="48" customWidth="1"/>
    <col min="3" max="3" width="9.85546875" style="48" customWidth="1"/>
    <col min="4" max="4" width="9.28515625" style="48" customWidth="1"/>
    <col min="5" max="5" width="8.5703125" style="48" customWidth="1"/>
    <col min="6" max="6" width="12.28515625" style="48" customWidth="1"/>
    <col min="7" max="16384" width="9.140625" style="47"/>
  </cols>
  <sheetData>
    <row r="1" spans="1:6" ht="15.75" x14ac:dyDescent="0.2">
      <c r="A1" s="75" t="s">
        <v>257</v>
      </c>
      <c r="E1" s="1290" t="s">
        <v>42</v>
      </c>
      <c r="F1" s="1291"/>
    </row>
    <row r="2" spans="1:6" ht="15.75" x14ac:dyDescent="0.2">
      <c r="A2" s="75"/>
      <c r="E2" s="80"/>
      <c r="F2" s="81"/>
    </row>
    <row r="3" spans="1:6" ht="22.5" customHeight="1" x14ac:dyDescent="0.2">
      <c r="A3" s="1288" t="s">
        <v>137</v>
      </c>
      <c r="B3" s="1289"/>
      <c r="C3" s="1289"/>
      <c r="D3" s="1289"/>
      <c r="E3" s="1289"/>
      <c r="F3" s="1289"/>
    </row>
    <row r="4" spans="1:6" ht="22.15" customHeight="1" x14ac:dyDescent="0.2">
      <c r="A4" s="49" t="s">
        <v>138</v>
      </c>
    </row>
    <row r="5" spans="1:6" ht="16.5" x14ac:dyDescent="0.2">
      <c r="A5" s="50" t="s">
        <v>215</v>
      </c>
      <c r="B5" s="50" t="s">
        <v>255</v>
      </c>
      <c r="C5" s="50" t="s">
        <v>407</v>
      </c>
      <c r="D5" s="50" t="s">
        <v>426</v>
      </c>
      <c r="E5" s="50" t="s">
        <v>409</v>
      </c>
      <c r="F5" s="306" t="s">
        <v>458</v>
      </c>
    </row>
    <row r="6" spans="1:6" s="650" customFormat="1" ht="18.600000000000001" customHeight="1" x14ac:dyDescent="0.2">
      <c r="A6" s="52" t="s">
        <v>139</v>
      </c>
      <c r="B6" s="160">
        <v>10794</v>
      </c>
      <c r="C6" s="160">
        <v>14557</v>
      </c>
      <c r="D6" s="160">
        <v>13619</v>
      </c>
      <c r="E6" s="160">
        <v>15359</v>
      </c>
      <c r="F6" s="160">
        <v>15302</v>
      </c>
    </row>
    <row r="7" spans="1:6" ht="17.45" customHeight="1" x14ac:dyDescent="0.2">
      <c r="A7" s="52" t="s">
        <v>1362</v>
      </c>
      <c r="B7" s="160">
        <v>38101</v>
      </c>
      <c r="C7" s="160">
        <v>38250</v>
      </c>
      <c r="D7" s="160">
        <v>36741</v>
      </c>
      <c r="E7" s="160">
        <v>43878</v>
      </c>
      <c r="F7" s="160">
        <v>39532</v>
      </c>
    </row>
    <row r="8" spans="1:6" ht="33" x14ac:dyDescent="0.2">
      <c r="A8" s="52" t="s">
        <v>140</v>
      </c>
      <c r="B8" s="161">
        <v>2074</v>
      </c>
      <c r="C8" s="161">
        <v>2235</v>
      </c>
      <c r="D8" s="161">
        <v>2623</v>
      </c>
      <c r="E8" s="161">
        <v>2747</v>
      </c>
      <c r="F8" s="161">
        <v>2334</v>
      </c>
    </row>
    <row r="9" spans="1:6" ht="16.5" x14ac:dyDescent="0.2">
      <c r="A9" s="53" t="s">
        <v>141</v>
      </c>
      <c r="B9" s="160">
        <v>3</v>
      </c>
      <c r="C9" s="160">
        <v>0</v>
      </c>
      <c r="D9" s="160">
        <v>1</v>
      </c>
      <c r="E9" s="160">
        <v>0</v>
      </c>
      <c r="F9" s="160">
        <v>0</v>
      </c>
    </row>
    <row r="10" spans="1:6" ht="16.5" x14ac:dyDescent="0.2">
      <c r="A10" s="53" t="s">
        <v>142</v>
      </c>
      <c r="B10" s="160">
        <v>33</v>
      </c>
      <c r="C10" s="160">
        <v>35</v>
      </c>
      <c r="D10" s="160">
        <v>31</v>
      </c>
      <c r="E10" s="160">
        <v>16</v>
      </c>
      <c r="F10" s="160">
        <v>18</v>
      </c>
    </row>
    <row r="11" spans="1:6" ht="16.5" x14ac:dyDescent="0.2">
      <c r="A11" s="53" t="s">
        <v>143</v>
      </c>
      <c r="B11" s="160">
        <v>2000</v>
      </c>
      <c r="C11" s="160">
        <v>2126</v>
      </c>
      <c r="D11" s="160">
        <v>2548</v>
      </c>
      <c r="E11" s="160">
        <v>2705</v>
      </c>
      <c r="F11" s="160">
        <v>2257</v>
      </c>
    </row>
    <row r="12" spans="1:6" ht="16.5" x14ac:dyDescent="0.2">
      <c r="A12" s="195" t="s">
        <v>144</v>
      </c>
      <c r="B12" s="160">
        <v>38</v>
      </c>
      <c r="C12" s="160">
        <v>74</v>
      </c>
      <c r="D12" s="160">
        <v>40</v>
      </c>
      <c r="E12" s="160">
        <v>26</v>
      </c>
      <c r="F12" s="160">
        <v>59</v>
      </c>
    </row>
    <row r="13" spans="1:6" x14ac:dyDescent="0.2">
      <c r="A13" s="54"/>
      <c r="B13" s="162"/>
      <c r="C13" s="162"/>
      <c r="D13" s="162"/>
      <c r="E13" s="162"/>
      <c r="F13" s="406"/>
    </row>
    <row r="14" spans="1:6" ht="33" x14ac:dyDescent="0.2">
      <c r="A14" s="53" t="s">
        <v>268</v>
      </c>
      <c r="B14" s="161">
        <v>8854</v>
      </c>
      <c r="C14" s="161">
        <v>7522</v>
      </c>
      <c r="D14" s="161">
        <v>4723</v>
      </c>
      <c r="E14" s="161">
        <v>4240</v>
      </c>
      <c r="F14" s="161">
        <v>5001</v>
      </c>
    </row>
    <row r="15" spans="1:6" ht="16.5" x14ac:dyDescent="0.2">
      <c r="A15" s="53" t="s">
        <v>144</v>
      </c>
      <c r="B15" s="160">
        <v>8086</v>
      </c>
      <c r="C15" s="160">
        <v>6806</v>
      </c>
      <c r="D15" s="160">
        <v>3943</v>
      </c>
      <c r="E15" s="160">
        <v>2379</v>
      </c>
      <c r="F15" s="160">
        <v>3570</v>
      </c>
    </row>
    <row r="16" spans="1:6" ht="16.5" x14ac:dyDescent="0.2">
      <c r="A16" s="53" t="s">
        <v>145</v>
      </c>
      <c r="B16" s="160">
        <v>756</v>
      </c>
      <c r="C16" s="160">
        <v>703</v>
      </c>
      <c r="D16" s="160">
        <v>734</v>
      </c>
      <c r="E16" s="160">
        <v>760</v>
      </c>
      <c r="F16" s="160">
        <v>1414</v>
      </c>
    </row>
    <row r="17" spans="1:6" ht="16.5" x14ac:dyDescent="0.2">
      <c r="A17" s="53" t="s">
        <v>143</v>
      </c>
      <c r="B17" s="160">
        <v>12</v>
      </c>
      <c r="C17" s="160">
        <v>13</v>
      </c>
      <c r="D17" s="160">
        <v>46</v>
      </c>
      <c r="E17" s="160">
        <v>1</v>
      </c>
      <c r="F17" s="160">
        <v>17</v>
      </c>
    </row>
    <row r="18" spans="1:6" ht="14.25" customHeight="1" x14ac:dyDescent="0.2">
      <c r="A18" s="53"/>
      <c r="B18" s="161"/>
      <c r="C18" s="161"/>
      <c r="D18" s="160"/>
      <c r="E18" s="160"/>
      <c r="F18" s="160"/>
    </row>
    <row r="19" spans="1:6" ht="16.5" x14ac:dyDescent="0.2">
      <c r="A19" s="52" t="s">
        <v>147</v>
      </c>
      <c r="B19" s="160">
        <v>2</v>
      </c>
      <c r="C19" s="160">
        <v>0</v>
      </c>
      <c r="D19" s="160">
        <v>2</v>
      </c>
      <c r="E19" s="160">
        <v>2</v>
      </c>
      <c r="F19" s="160">
        <v>2</v>
      </c>
    </row>
    <row r="20" spans="1:6" ht="33.75" x14ac:dyDescent="0.2">
      <c r="A20" s="55" t="s">
        <v>148</v>
      </c>
      <c r="B20" s="160"/>
      <c r="C20" s="160"/>
      <c r="D20" s="160"/>
      <c r="E20" s="160"/>
      <c r="F20" s="160">
        <v>2</v>
      </c>
    </row>
    <row r="21" spans="1:6" ht="16.5" x14ac:dyDescent="0.2">
      <c r="A21" s="52" t="s">
        <v>149</v>
      </c>
      <c r="B21" s="160"/>
      <c r="C21" s="160"/>
      <c r="D21" s="160"/>
      <c r="E21" s="160"/>
      <c r="F21" s="160"/>
    </row>
    <row r="22" spans="1:6" ht="19.899999999999999" customHeight="1" x14ac:dyDescent="0.2">
      <c r="A22" s="56" t="s">
        <v>150</v>
      </c>
      <c r="B22" s="160"/>
      <c r="C22" s="160"/>
      <c r="D22" s="160"/>
      <c r="E22" s="160"/>
      <c r="F22" s="160"/>
    </row>
    <row r="23" spans="1:6" ht="16.5" x14ac:dyDescent="0.2">
      <c r="A23" s="52" t="s">
        <v>151</v>
      </c>
      <c r="B23" s="160"/>
      <c r="C23" s="160"/>
      <c r="D23" s="160"/>
      <c r="E23" s="160"/>
      <c r="F23" s="160"/>
    </row>
    <row r="24" spans="1:6" ht="16.5" x14ac:dyDescent="0.2">
      <c r="A24" s="53" t="s">
        <v>152</v>
      </c>
      <c r="B24" s="160">
        <v>2</v>
      </c>
      <c r="C24" s="160"/>
      <c r="D24" s="160">
        <v>1</v>
      </c>
      <c r="E24" s="160">
        <v>2</v>
      </c>
      <c r="F24" s="160"/>
    </row>
    <row r="25" spans="1:6" ht="16.5" x14ac:dyDescent="0.2">
      <c r="A25" s="53" t="s">
        <v>269</v>
      </c>
      <c r="B25" s="160"/>
      <c r="C25" s="160"/>
      <c r="D25" s="160"/>
      <c r="E25" s="160"/>
      <c r="F25" s="160"/>
    </row>
    <row r="26" spans="1:6" ht="16.5" x14ac:dyDescent="0.2">
      <c r="A26" s="53" t="s">
        <v>154</v>
      </c>
      <c r="B26" s="160"/>
      <c r="C26" s="160"/>
      <c r="D26" s="160"/>
      <c r="E26" s="160"/>
      <c r="F26" s="160"/>
    </row>
    <row r="27" spans="1:6" ht="16.5" x14ac:dyDescent="0.2">
      <c r="A27" s="196" t="s">
        <v>270</v>
      </c>
      <c r="B27" s="160"/>
      <c r="C27" s="160"/>
      <c r="D27" s="160"/>
      <c r="E27" s="160"/>
      <c r="F27" s="160"/>
    </row>
    <row r="28" spans="1:6" ht="16.5" x14ac:dyDescent="0.2">
      <c r="A28" s="53" t="s">
        <v>152</v>
      </c>
      <c r="B28" s="160"/>
      <c r="C28" s="160"/>
      <c r="D28" s="160">
        <v>1</v>
      </c>
      <c r="E28" s="160"/>
      <c r="F28" s="160"/>
    </row>
    <row r="29" spans="1:6" ht="16.5" x14ac:dyDescent="0.2">
      <c r="A29" s="108" t="s">
        <v>153</v>
      </c>
      <c r="B29" s="164"/>
      <c r="C29" s="164"/>
      <c r="D29" s="164"/>
      <c r="E29" s="164"/>
      <c r="F29" s="164"/>
    </row>
    <row r="30" spans="1:6" ht="16.5" x14ac:dyDescent="0.2">
      <c r="A30" s="110" t="s">
        <v>155</v>
      </c>
      <c r="B30" s="164"/>
      <c r="C30" s="164"/>
      <c r="D30" s="164"/>
      <c r="E30" s="164"/>
      <c r="F30" s="164"/>
    </row>
    <row r="31" spans="1:6" ht="16.5" x14ac:dyDescent="0.2">
      <c r="A31" s="111" t="s">
        <v>156</v>
      </c>
      <c r="B31" s="165"/>
      <c r="C31" s="165"/>
      <c r="D31" s="165"/>
      <c r="E31" s="165"/>
      <c r="F31" s="165"/>
    </row>
    <row r="32" spans="1:6" ht="16.5" x14ac:dyDescent="0.2">
      <c r="A32" s="109" t="s">
        <v>157</v>
      </c>
      <c r="B32" s="165"/>
      <c r="C32" s="165"/>
      <c r="D32" s="165"/>
      <c r="E32" s="165"/>
      <c r="F32" s="165"/>
    </row>
    <row r="33" spans="1:6" ht="22.5" customHeight="1" x14ac:dyDescent="0.2">
      <c r="A33" s="108" t="s">
        <v>271</v>
      </c>
      <c r="B33" s="164"/>
      <c r="C33" s="164"/>
      <c r="D33" s="164"/>
      <c r="E33" s="164"/>
      <c r="F33" s="164"/>
    </row>
    <row r="34" spans="1:6" ht="24.75" customHeight="1" x14ac:dyDescent="0.2">
      <c r="A34" s="110" t="s">
        <v>272</v>
      </c>
      <c r="B34" s="164"/>
      <c r="C34" s="164"/>
      <c r="D34" s="164"/>
      <c r="E34" s="164"/>
      <c r="F34" s="164"/>
    </row>
    <row r="35" spans="1:6" ht="16.5" x14ac:dyDescent="0.2">
      <c r="A35" s="109" t="s">
        <v>1363</v>
      </c>
      <c r="B35" s="165"/>
      <c r="C35" s="166"/>
      <c r="D35" s="166"/>
      <c r="E35" s="166"/>
      <c r="F35" s="166"/>
    </row>
    <row r="36" spans="1:6" ht="16.5" x14ac:dyDescent="0.2">
      <c r="A36" s="52" t="s">
        <v>158</v>
      </c>
      <c r="B36" s="160"/>
      <c r="C36" s="160"/>
      <c r="D36" s="160"/>
      <c r="E36" s="160"/>
      <c r="F36" s="160"/>
    </row>
    <row r="37" spans="1:6" ht="16.5" x14ac:dyDescent="0.2">
      <c r="A37" s="53" t="s">
        <v>159</v>
      </c>
      <c r="B37" s="160"/>
      <c r="C37" s="160"/>
      <c r="D37" s="160"/>
      <c r="E37" s="160"/>
      <c r="F37" s="160"/>
    </row>
    <row r="38" spans="1:6" ht="16.5" x14ac:dyDescent="0.2">
      <c r="A38" s="53" t="s">
        <v>160</v>
      </c>
      <c r="B38" s="160"/>
      <c r="C38" s="163"/>
      <c r="D38" s="163"/>
      <c r="E38" s="163"/>
      <c r="F38" s="163"/>
    </row>
    <row r="39" spans="1:6" ht="16.5" x14ac:dyDescent="0.2">
      <c r="A39" s="53" t="s">
        <v>161</v>
      </c>
      <c r="B39" s="163"/>
      <c r="C39" s="163"/>
      <c r="D39" s="163"/>
      <c r="E39" s="163"/>
      <c r="F39" s="163"/>
    </row>
    <row r="40" spans="1:6" ht="15.75" x14ac:dyDescent="0.2">
      <c r="A40" s="10"/>
    </row>
  </sheetData>
  <mergeCells count="2">
    <mergeCell ref="A3:F3"/>
    <mergeCell ref="E1:F1"/>
  </mergeCells>
  <phoneticPr fontId="2" type="noConversion"/>
  <pageMargins left="0.94488188976377963" right="0.74803149606299213" top="0.98425196850393704" bottom="0.98425196850393704" header="0.51181102362204722" footer="0.51181102362204722"/>
  <pageSetup paperSize="9" scale="88" orientation="portrait" horizontalDpi="200" verticalDpi="200" r:id="rId1"/>
  <headerFooter alignWithMargins="0">
    <oddFooter>&amp;L&amp;"Arial,Dőlt"&amp;8&amp;Z&amp;F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K32" sqref="K32"/>
    </sheetView>
  </sheetViews>
  <sheetFormatPr defaultColWidth="9.140625" defaultRowHeight="15.75" x14ac:dyDescent="0.2"/>
  <cols>
    <col min="1" max="1" width="35.42578125" style="10" customWidth="1"/>
    <col min="2" max="2" width="8.28515625" style="10" customWidth="1"/>
    <col min="3" max="3" width="9.140625" style="10" customWidth="1"/>
    <col min="4" max="4" width="8.85546875" style="10" customWidth="1"/>
    <col min="5" max="5" width="9" style="10" customWidth="1"/>
    <col min="6" max="6" width="9.85546875" style="10" customWidth="1"/>
    <col min="7" max="16384" width="9.140625" style="10"/>
  </cols>
  <sheetData>
    <row r="1" spans="1:6" x14ac:dyDescent="0.2">
      <c r="A1" s="648" t="s">
        <v>214</v>
      </c>
      <c r="E1" s="1292"/>
      <c r="F1" s="1292"/>
    </row>
    <row r="3" spans="1:6" x14ac:dyDescent="0.2">
      <c r="A3" s="1271" t="s">
        <v>258</v>
      </c>
      <c r="B3" s="1293"/>
      <c r="C3" s="1293"/>
      <c r="D3" s="1293"/>
      <c r="E3" s="1293"/>
      <c r="F3" s="1293"/>
    </row>
    <row r="4" spans="1:6" ht="28.9" customHeight="1" x14ac:dyDescent="0.2"/>
    <row r="5" spans="1:6" x14ac:dyDescent="0.2">
      <c r="A5" s="1099" t="s">
        <v>176</v>
      </c>
      <c r="B5" s="1293"/>
      <c r="C5" s="1293"/>
      <c r="D5" s="1293"/>
      <c r="E5" s="1293"/>
      <c r="F5" s="1293"/>
    </row>
    <row r="8" spans="1:6" ht="18.600000000000001" customHeight="1" x14ac:dyDescent="0.2">
      <c r="A8" s="1" t="s">
        <v>215</v>
      </c>
      <c r="B8" s="396" t="s">
        <v>255</v>
      </c>
      <c r="C8" s="396" t="s">
        <v>407</v>
      </c>
      <c r="D8" s="396" t="s">
        <v>426</v>
      </c>
      <c r="E8" s="396" t="s">
        <v>409</v>
      </c>
      <c r="F8" s="51" t="s">
        <v>458</v>
      </c>
    </row>
    <row r="9" spans="1:6" x14ac:dyDescent="0.2">
      <c r="A9" s="45" t="s">
        <v>177</v>
      </c>
      <c r="B9" s="3">
        <v>27</v>
      </c>
      <c r="C9" s="3">
        <v>12</v>
      </c>
      <c r="D9" s="3">
        <v>13</v>
      </c>
      <c r="E9" s="3">
        <v>27</v>
      </c>
      <c r="F9" s="3">
        <v>22</v>
      </c>
    </row>
    <row r="10" spans="1:6" x14ac:dyDescent="0.2">
      <c r="A10" s="72" t="s">
        <v>178</v>
      </c>
      <c r="B10" s="4"/>
      <c r="C10" s="4"/>
      <c r="D10" s="4"/>
      <c r="E10" s="4"/>
      <c r="F10" s="4"/>
    </row>
    <row r="11" spans="1:6" x14ac:dyDescent="0.2">
      <c r="A11" s="4" t="s">
        <v>179</v>
      </c>
      <c r="B11" s="3">
        <v>11</v>
      </c>
      <c r="C11" s="3">
        <v>7</v>
      </c>
      <c r="D11" s="3">
        <v>6</v>
      </c>
      <c r="E11" s="3">
        <v>11</v>
      </c>
      <c r="F11" s="3">
        <v>11</v>
      </c>
    </row>
    <row r="12" spans="1:6" x14ac:dyDescent="0.2">
      <c r="A12" s="4" t="s">
        <v>180</v>
      </c>
      <c r="B12" s="3">
        <v>14</v>
      </c>
      <c r="C12" s="3">
        <v>4</v>
      </c>
      <c r="D12" s="3">
        <v>5</v>
      </c>
      <c r="E12" s="3">
        <v>15</v>
      </c>
      <c r="F12" s="3">
        <v>9</v>
      </c>
    </row>
    <row r="13" spans="1:6" s="649" customFormat="1" x14ac:dyDescent="0.2">
      <c r="A13" s="660" t="s">
        <v>1359</v>
      </c>
      <c r="B13" s="3">
        <v>1</v>
      </c>
      <c r="C13" s="3">
        <v>1</v>
      </c>
      <c r="D13" s="3">
        <v>1</v>
      </c>
      <c r="E13" s="3">
        <v>1</v>
      </c>
      <c r="F13" s="3">
        <v>1</v>
      </c>
    </row>
    <row r="14" spans="1:6" s="649" customFormat="1" x14ac:dyDescent="0.2">
      <c r="A14" s="660" t="s">
        <v>1360</v>
      </c>
      <c r="B14" s="3">
        <v>1</v>
      </c>
      <c r="C14" s="3">
        <v>0</v>
      </c>
      <c r="D14" s="3">
        <v>1</v>
      </c>
      <c r="E14" s="3">
        <v>1</v>
      </c>
      <c r="F14" s="3">
        <v>1</v>
      </c>
    </row>
    <row r="15" spans="1:6" ht="15" customHeight="1" x14ac:dyDescent="0.2">
      <c r="A15" s="4"/>
      <c r="B15" s="4"/>
      <c r="C15" s="4"/>
      <c r="D15" s="4"/>
      <c r="E15" s="4"/>
      <c r="F15" s="4"/>
    </row>
    <row r="16" spans="1:6" x14ac:dyDescent="0.2">
      <c r="A16" s="45" t="s">
        <v>181</v>
      </c>
      <c r="B16" s="3">
        <v>239</v>
      </c>
      <c r="C16" s="3">
        <v>138</v>
      </c>
      <c r="D16" s="3">
        <v>162</v>
      </c>
      <c r="E16" s="3">
        <v>248</v>
      </c>
      <c r="F16" s="3">
        <v>220</v>
      </c>
    </row>
    <row r="17" spans="1:6" x14ac:dyDescent="0.2">
      <c r="A17" s="45"/>
      <c r="B17" s="4"/>
      <c r="C17" s="4"/>
      <c r="D17" s="4"/>
      <c r="E17" s="4"/>
      <c r="F17" s="4"/>
    </row>
    <row r="18" spans="1:6" x14ac:dyDescent="0.2">
      <c r="A18" s="4" t="s">
        <v>182</v>
      </c>
      <c r="B18" s="3">
        <v>212</v>
      </c>
      <c r="C18" s="3">
        <v>179</v>
      </c>
      <c r="D18" s="3">
        <v>184</v>
      </c>
      <c r="E18" s="3">
        <v>295</v>
      </c>
      <c r="F18" s="3">
        <v>243</v>
      </c>
    </row>
    <row r="19" spans="1:6" x14ac:dyDescent="0.2">
      <c r="A19" s="72" t="s">
        <v>178</v>
      </c>
      <c r="B19" s="4"/>
      <c r="C19" s="4"/>
      <c r="D19" s="4"/>
      <c r="E19" s="4"/>
      <c r="F19" s="4"/>
    </row>
    <row r="20" spans="1:6" x14ac:dyDescent="0.2">
      <c r="A20" s="4" t="s">
        <v>183</v>
      </c>
      <c r="B20" s="3"/>
      <c r="C20" s="3"/>
      <c r="D20" s="3"/>
      <c r="E20" s="3"/>
      <c r="F20" s="3"/>
    </row>
    <row r="21" spans="1:6" x14ac:dyDescent="0.2">
      <c r="A21" s="4" t="s">
        <v>184</v>
      </c>
      <c r="B21" s="3"/>
      <c r="C21" s="3"/>
      <c r="D21" s="3"/>
      <c r="E21" s="3"/>
      <c r="F21" s="3"/>
    </row>
    <row r="22" spans="1:6" x14ac:dyDescent="0.2">
      <c r="A22" s="4"/>
      <c r="B22" s="4"/>
      <c r="C22" s="4"/>
      <c r="D22" s="4"/>
      <c r="E22" s="4"/>
      <c r="F22" s="4"/>
    </row>
    <row r="23" spans="1:6" x14ac:dyDescent="0.2">
      <c r="A23" s="4" t="s">
        <v>188</v>
      </c>
      <c r="B23" s="3">
        <v>37</v>
      </c>
      <c r="C23" s="3">
        <v>41</v>
      </c>
      <c r="D23" s="3">
        <v>27</v>
      </c>
      <c r="E23" s="3">
        <v>47</v>
      </c>
      <c r="F23" s="3">
        <v>37</v>
      </c>
    </row>
    <row r="24" spans="1:6" x14ac:dyDescent="0.2">
      <c r="A24" s="72" t="s">
        <v>185</v>
      </c>
      <c r="B24" s="3"/>
      <c r="C24" s="3"/>
      <c r="D24" s="3"/>
      <c r="E24" s="3"/>
      <c r="F24" s="3"/>
    </row>
    <row r="25" spans="1:6" x14ac:dyDescent="0.2">
      <c r="A25" s="4" t="s">
        <v>186</v>
      </c>
      <c r="B25" s="3">
        <v>6</v>
      </c>
      <c r="C25" s="3">
        <v>5</v>
      </c>
      <c r="D25" s="3">
        <v>5</v>
      </c>
      <c r="E25" s="3">
        <v>11</v>
      </c>
      <c r="F25" s="3">
        <v>3</v>
      </c>
    </row>
    <row r="26" spans="1:6" x14ac:dyDescent="0.2">
      <c r="A26" s="4" t="s">
        <v>187</v>
      </c>
      <c r="B26" s="3">
        <v>31</v>
      </c>
      <c r="C26" s="3">
        <v>14</v>
      </c>
      <c r="D26" s="3">
        <v>22</v>
      </c>
      <c r="E26" s="3">
        <v>36</v>
      </c>
      <c r="F26" s="3">
        <v>34</v>
      </c>
    </row>
    <row r="27" spans="1:6" s="649" customFormat="1" ht="31.5" x14ac:dyDescent="0.2">
      <c r="A27" s="661" t="s">
        <v>1361</v>
      </c>
      <c r="B27" s="3">
        <v>0</v>
      </c>
      <c r="C27" s="3">
        <v>22</v>
      </c>
      <c r="D27" s="3">
        <v>0</v>
      </c>
      <c r="E27" s="3">
        <v>0</v>
      </c>
      <c r="F27" s="3">
        <v>0</v>
      </c>
    </row>
    <row r="28" spans="1:6" x14ac:dyDescent="0.2">
      <c r="A28" s="4"/>
      <c r="B28" s="4"/>
      <c r="C28" s="4"/>
      <c r="D28" s="4"/>
      <c r="E28" s="4"/>
      <c r="F28" s="4"/>
    </row>
    <row r="29" spans="1:6" ht="19.149999999999999" customHeight="1" x14ac:dyDescent="0.2">
      <c r="A29" s="4" t="s">
        <v>189</v>
      </c>
      <c r="B29" s="3">
        <v>68</v>
      </c>
      <c r="C29" s="3">
        <v>33</v>
      </c>
      <c r="D29" s="3">
        <v>33</v>
      </c>
      <c r="E29" s="3">
        <v>63</v>
      </c>
      <c r="F29" s="3">
        <v>53</v>
      </c>
    </row>
  </sheetData>
  <mergeCells count="3">
    <mergeCell ref="E1:F1"/>
    <mergeCell ref="A3:F3"/>
    <mergeCell ref="A5:F5"/>
  </mergeCells>
  <phoneticPr fontId="2" type="noConversion"/>
  <pageMargins left="0.94488188976377963" right="0.74803149606299213" top="0.98425196850393704" bottom="0.98425196850393704" header="0.51181102362204722" footer="0.51181102362204722"/>
  <pageSetup paperSize="9" orientation="portrait" horizontalDpi="200" verticalDpi="200" r:id="rId1"/>
  <headerFooter alignWithMargins="0">
    <oddFooter>&amp;L&amp;"Arial,Dőlt"&amp;8&amp;Z&amp;F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81"/>
  <sheetViews>
    <sheetView view="pageBreakPreview" topLeftCell="A25" workbookViewId="0">
      <selection activeCell="A30" sqref="A30:XFD30"/>
    </sheetView>
  </sheetViews>
  <sheetFormatPr defaultColWidth="9.140625" defaultRowHeight="15.75" x14ac:dyDescent="0.2"/>
  <cols>
    <col min="1" max="1" width="39.140625" style="103" customWidth="1"/>
    <col min="2" max="2" width="50.28515625" style="46" customWidth="1"/>
    <col min="3" max="3" width="6.28515625" style="46" hidden="1" customWidth="1"/>
    <col min="4" max="16384" width="9.140625" style="46"/>
  </cols>
  <sheetData>
    <row r="1" spans="1:2" ht="25.15" customHeight="1" x14ac:dyDescent="0.2">
      <c r="A1" s="646" t="s">
        <v>1320</v>
      </c>
      <c r="B1" s="647"/>
    </row>
    <row r="2" spans="1:2" ht="22.9" customHeight="1" x14ac:dyDescent="0.2"/>
    <row r="3" spans="1:2" x14ac:dyDescent="0.2">
      <c r="A3" s="1294" t="s">
        <v>213</v>
      </c>
      <c r="B3" s="1294"/>
    </row>
    <row r="4" spans="1:2" x14ac:dyDescent="0.2">
      <c r="A4" s="106"/>
      <c r="B4" s="16" t="s">
        <v>259</v>
      </c>
    </row>
    <row r="5" spans="1:2" x14ac:dyDescent="0.2">
      <c r="B5" s="16" t="s">
        <v>260</v>
      </c>
    </row>
    <row r="6" spans="1:2" x14ac:dyDescent="0.2">
      <c r="B6" s="16" t="s">
        <v>84</v>
      </c>
    </row>
    <row r="7" spans="1:2" x14ac:dyDescent="0.2">
      <c r="B7" s="16" t="s">
        <v>1502</v>
      </c>
    </row>
    <row r="8" spans="1:2" x14ac:dyDescent="0.2">
      <c r="B8" s="16" t="s">
        <v>209</v>
      </c>
    </row>
    <row r="9" spans="1:2" x14ac:dyDescent="0.2">
      <c r="B9" s="16" t="s">
        <v>86</v>
      </c>
    </row>
    <row r="10" spans="1:2" x14ac:dyDescent="0.2">
      <c r="B10" s="16" t="s">
        <v>483</v>
      </c>
    </row>
    <row r="11" spans="1:2" x14ac:dyDescent="0.2">
      <c r="B11" s="16" t="s">
        <v>261</v>
      </c>
    </row>
    <row r="12" spans="1:2" x14ac:dyDescent="0.2">
      <c r="B12" s="16" t="s">
        <v>85</v>
      </c>
    </row>
    <row r="13" spans="1:2" x14ac:dyDescent="0.2">
      <c r="B13" s="16" t="s">
        <v>210</v>
      </c>
    </row>
    <row r="14" spans="1:2" x14ac:dyDescent="0.2">
      <c r="B14" s="16" t="s">
        <v>211</v>
      </c>
    </row>
    <row r="15" spans="1:2" x14ac:dyDescent="0.2">
      <c r="B15" s="16" t="s">
        <v>262</v>
      </c>
    </row>
    <row r="16" spans="1:2" ht="26.45" customHeight="1" x14ac:dyDescent="0.2">
      <c r="B16" s="46" t="s">
        <v>1503</v>
      </c>
    </row>
    <row r="17" spans="1:3" ht="29.45" customHeight="1" x14ac:dyDescent="0.2">
      <c r="A17" s="119" t="s">
        <v>212</v>
      </c>
    </row>
    <row r="18" spans="1:3" ht="46.15" customHeight="1" x14ac:dyDescent="0.2">
      <c r="A18" s="1297" t="s">
        <v>1454</v>
      </c>
      <c r="B18" s="46" t="s">
        <v>1321</v>
      </c>
    </row>
    <row r="19" spans="1:3" ht="7.9" customHeight="1" x14ac:dyDescent="0.25">
      <c r="A19" s="1298"/>
      <c r="B19" s="118"/>
      <c r="C19" s="307"/>
    </row>
    <row r="20" spans="1:3" ht="32.450000000000003" customHeight="1" x14ac:dyDescent="0.2">
      <c r="A20" s="106"/>
      <c r="B20" s="645" t="s">
        <v>1317</v>
      </c>
      <c r="C20" s="307"/>
    </row>
    <row r="21" spans="1:3" ht="46.9" customHeight="1" x14ac:dyDescent="0.25">
      <c r="A21" s="106"/>
      <c r="B21" s="121"/>
    </row>
    <row r="22" spans="1:3" x14ac:dyDescent="0.25">
      <c r="A22" s="1295" t="s">
        <v>263</v>
      </c>
      <c r="B22" s="121" t="s">
        <v>264</v>
      </c>
    </row>
    <row r="23" spans="1:3" ht="18" customHeight="1" x14ac:dyDescent="0.2">
      <c r="A23" s="1296"/>
      <c r="B23" s="16" t="s">
        <v>1318</v>
      </c>
    </row>
    <row r="24" spans="1:3" ht="39.6" customHeight="1" x14ac:dyDescent="0.25">
      <c r="A24" s="190"/>
      <c r="B24" s="118"/>
    </row>
    <row r="25" spans="1:3" ht="60.6" customHeight="1" x14ac:dyDescent="0.2">
      <c r="A25" s="1295" t="s">
        <v>1319</v>
      </c>
      <c r="B25" s="46" t="s">
        <v>1504</v>
      </c>
    </row>
    <row r="26" spans="1:3" ht="45" customHeight="1" x14ac:dyDescent="0.2">
      <c r="A26" s="1296"/>
    </row>
    <row r="28" spans="1:3" x14ac:dyDescent="0.2">
      <c r="A28" s="1294"/>
    </row>
    <row r="29" spans="1:3" ht="28.5" customHeight="1" x14ac:dyDescent="0.2">
      <c r="A29" s="1296"/>
    </row>
    <row r="33" spans="1:2" x14ac:dyDescent="0.2">
      <c r="A33" s="107"/>
      <c r="B33"/>
    </row>
    <row r="34" spans="1:2" x14ac:dyDescent="0.2">
      <c r="A34" s="107"/>
      <c r="B34"/>
    </row>
    <row r="35" spans="1:2" x14ac:dyDescent="0.2">
      <c r="A35" s="107"/>
      <c r="B35"/>
    </row>
    <row r="36" spans="1:2" x14ac:dyDescent="0.2">
      <c r="A36" s="107"/>
      <c r="B36"/>
    </row>
    <row r="37" spans="1:2" x14ac:dyDescent="0.2">
      <c r="A37" s="107"/>
      <c r="B37"/>
    </row>
    <row r="38" spans="1:2" x14ac:dyDescent="0.2">
      <c r="A38" s="107"/>
      <c r="B38"/>
    </row>
    <row r="39" spans="1:2" x14ac:dyDescent="0.2">
      <c r="A39" s="107"/>
      <c r="B39"/>
    </row>
    <row r="40" spans="1:2" x14ac:dyDescent="0.2">
      <c r="A40" s="107"/>
      <c r="B40"/>
    </row>
    <row r="41" spans="1:2" x14ac:dyDescent="0.2">
      <c r="A41" s="107"/>
      <c r="B41"/>
    </row>
    <row r="42" spans="1:2" x14ac:dyDescent="0.2">
      <c r="A42" s="107"/>
      <c r="B42"/>
    </row>
    <row r="43" spans="1:2" x14ac:dyDescent="0.2">
      <c r="A43" s="107"/>
      <c r="B43"/>
    </row>
    <row r="44" spans="1:2" x14ac:dyDescent="0.2">
      <c r="A44" s="107"/>
      <c r="B44"/>
    </row>
    <row r="45" spans="1:2" x14ac:dyDescent="0.2">
      <c r="A45" s="107"/>
      <c r="B45"/>
    </row>
    <row r="46" spans="1:2" x14ac:dyDescent="0.2">
      <c r="A46" s="107"/>
      <c r="B46"/>
    </row>
    <row r="47" spans="1:2" x14ac:dyDescent="0.2">
      <c r="A47" s="107"/>
      <c r="B47"/>
    </row>
    <row r="48" spans="1:2" x14ac:dyDescent="0.2">
      <c r="A48" s="107"/>
      <c r="B48"/>
    </row>
    <row r="49" spans="1:2" x14ac:dyDescent="0.2">
      <c r="A49" s="107"/>
      <c r="B49"/>
    </row>
    <row r="50" spans="1:2" x14ac:dyDescent="0.2">
      <c r="A50" s="107"/>
      <c r="B50"/>
    </row>
    <row r="51" spans="1:2" x14ac:dyDescent="0.2">
      <c r="A51" s="107"/>
      <c r="B51"/>
    </row>
    <row r="52" spans="1:2" x14ac:dyDescent="0.2">
      <c r="A52" s="107"/>
      <c r="B52"/>
    </row>
    <row r="53" spans="1:2" x14ac:dyDescent="0.2">
      <c r="A53" s="107"/>
      <c r="B53"/>
    </row>
    <row r="54" spans="1:2" x14ac:dyDescent="0.2">
      <c r="A54" s="107"/>
      <c r="B54"/>
    </row>
    <row r="55" spans="1:2" x14ac:dyDescent="0.2">
      <c r="A55" s="107"/>
      <c r="B55"/>
    </row>
    <row r="56" spans="1:2" x14ac:dyDescent="0.2">
      <c r="A56" s="107"/>
      <c r="B56"/>
    </row>
    <row r="57" spans="1:2" x14ac:dyDescent="0.2">
      <c r="A57" s="107"/>
      <c r="B57"/>
    </row>
    <row r="58" spans="1:2" x14ac:dyDescent="0.2">
      <c r="A58" s="107"/>
      <c r="B58"/>
    </row>
    <row r="59" spans="1:2" x14ac:dyDescent="0.2">
      <c r="A59" s="107"/>
      <c r="B59"/>
    </row>
    <row r="60" spans="1:2" x14ac:dyDescent="0.2">
      <c r="A60" s="107"/>
      <c r="B60"/>
    </row>
    <row r="61" spans="1:2" x14ac:dyDescent="0.2">
      <c r="A61" s="107"/>
      <c r="B61"/>
    </row>
    <row r="62" spans="1:2" x14ac:dyDescent="0.2">
      <c r="A62" s="107"/>
      <c r="B62"/>
    </row>
    <row r="63" spans="1:2" x14ac:dyDescent="0.2">
      <c r="A63" s="107"/>
      <c r="B63"/>
    </row>
    <row r="64" spans="1:2" x14ac:dyDescent="0.2">
      <c r="A64" s="107"/>
      <c r="B64"/>
    </row>
    <row r="65" spans="1:2" x14ac:dyDescent="0.2">
      <c r="A65" s="107"/>
      <c r="B65"/>
    </row>
    <row r="66" spans="1:2" x14ac:dyDescent="0.2">
      <c r="A66" s="107"/>
      <c r="B66"/>
    </row>
    <row r="67" spans="1:2" x14ac:dyDescent="0.2">
      <c r="A67" s="107"/>
      <c r="B67"/>
    </row>
    <row r="68" spans="1:2" x14ac:dyDescent="0.2">
      <c r="A68" s="107"/>
      <c r="B68"/>
    </row>
    <row r="69" spans="1:2" x14ac:dyDescent="0.2">
      <c r="A69" s="107"/>
      <c r="B69"/>
    </row>
    <row r="70" spans="1:2" x14ac:dyDescent="0.2">
      <c r="A70" s="107"/>
      <c r="B70"/>
    </row>
    <row r="71" spans="1:2" x14ac:dyDescent="0.2">
      <c r="A71" s="107"/>
      <c r="B71"/>
    </row>
    <row r="72" spans="1:2" x14ac:dyDescent="0.2">
      <c r="A72" s="107"/>
      <c r="B72"/>
    </row>
    <row r="73" spans="1:2" x14ac:dyDescent="0.2">
      <c r="A73" s="107"/>
      <c r="B73"/>
    </row>
    <row r="74" spans="1:2" x14ac:dyDescent="0.2">
      <c r="A74" s="107"/>
      <c r="B74"/>
    </row>
    <row r="75" spans="1:2" x14ac:dyDescent="0.2">
      <c r="A75" s="107"/>
      <c r="B75"/>
    </row>
    <row r="76" spans="1:2" x14ac:dyDescent="0.2">
      <c r="A76" s="107"/>
      <c r="B76"/>
    </row>
    <row r="77" spans="1:2" x14ac:dyDescent="0.2">
      <c r="A77" s="107"/>
      <c r="B77"/>
    </row>
    <row r="78" spans="1:2" x14ac:dyDescent="0.2">
      <c r="A78" s="107"/>
      <c r="B78"/>
    </row>
    <row r="79" spans="1:2" x14ac:dyDescent="0.2">
      <c r="A79" s="107"/>
      <c r="B79"/>
    </row>
    <row r="80" spans="1:2" x14ac:dyDescent="0.2">
      <c r="A80" s="107"/>
      <c r="B80"/>
    </row>
    <row r="81" spans="1:2" x14ac:dyDescent="0.2">
      <c r="A81" s="107"/>
      <c r="B81"/>
    </row>
    <row r="82" spans="1:2" x14ac:dyDescent="0.2">
      <c r="A82" s="107"/>
      <c r="B82"/>
    </row>
    <row r="83" spans="1:2" x14ac:dyDescent="0.2">
      <c r="A83" s="107"/>
      <c r="B83"/>
    </row>
    <row r="84" spans="1:2" x14ac:dyDescent="0.2">
      <c r="A84" s="107"/>
      <c r="B84"/>
    </row>
    <row r="85" spans="1:2" x14ac:dyDescent="0.2">
      <c r="A85" s="107"/>
      <c r="B85"/>
    </row>
    <row r="86" spans="1:2" x14ac:dyDescent="0.2">
      <c r="A86" s="107"/>
      <c r="B86"/>
    </row>
    <row r="87" spans="1:2" x14ac:dyDescent="0.2">
      <c r="A87" s="107"/>
      <c r="B87"/>
    </row>
    <row r="88" spans="1:2" x14ac:dyDescent="0.2">
      <c r="A88" s="107"/>
      <c r="B88"/>
    </row>
    <row r="89" spans="1:2" x14ac:dyDescent="0.2">
      <c r="A89" s="107"/>
      <c r="B89"/>
    </row>
    <row r="90" spans="1:2" x14ac:dyDescent="0.2">
      <c r="A90" s="107"/>
      <c r="B90"/>
    </row>
    <row r="91" spans="1:2" x14ac:dyDescent="0.2">
      <c r="A91" s="107"/>
      <c r="B91"/>
    </row>
    <row r="92" spans="1:2" x14ac:dyDescent="0.2">
      <c r="A92" s="107"/>
      <c r="B92"/>
    </row>
    <row r="93" spans="1:2" x14ac:dyDescent="0.2">
      <c r="A93" s="107"/>
      <c r="B93"/>
    </row>
    <row r="94" spans="1:2" x14ac:dyDescent="0.2">
      <c r="A94" s="107"/>
      <c r="B94"/>
    </row>
    <row r="95" spans="1:2" x14ac:dyDescent="0.2">
      <c r="A95" s="107"/>
      <c r="B95"/>
    </row>
    <row r="96" spans="1:2" x14ac:dyDescent="0.2">
      <c r="A96" s="107"/>
      <c r="B96"/>
    </row>
    <row r="97" spans="1:2" x14ac:dyDescent="0.2">
      <c r="A97" s="107"/>
      <c r="B97"/>
    </row>
    <row r="98" spans="1:2" x14ac:dyDescent="0.2">
      <c r="A98" s="107"/>
      <c r="B98"/>
    </row>
    <row r="99" spans="1:2" x14ac:dyDescent="0.2">
      <c r="A99" s="107"/>
      <c r="B99"/>
    </row>
    <row r="100" spans="1:2" x14ac:dyDescent="0.2">
      <c r="A100" s="107"/>
      <c r="B100"/>
    </row>
    <row r="101" spans="1:2" x14ac:dyDescent="0.2">
      <c r="A101" s="107"/>
      <c r="B101"/>
    </row>
    <row r="102" spans="1:2" x14ac:dyDescent="0.2">
      <c r="A102" s="107"/>
      <c r="B102"/>
    </row>
    <row r="103" spans="1:2" x14ac:dyDescent="0.2">
      <c r="A103" s="107"/>
      <c r="B103"/>
    </row>
    <row r="104" spans="1:2" x14ac:dyDescent="0.2">
      <c r="A104" s="107"/>
      <c r="B104"/>
    </row>
    <row r="105" spans="1:2" x14ac:dyDescent="0.2">
      <c r="A105" s="107"/>
      <c r="B105"/>
    </row>
    <row r="106" spans="1:2" x14ac:dyDescent="0.2">
      <c r="A106" s="107"/>
      <c r="B106"/>
    </row>
    <row r="107" spans="1:2" x14ac:dyDescent="0.2">
      <c r="A107" s="107"/>
      <c r="B107"/>
    </row>
    <row r="108" spans="1:2" x14ac:dyDescent="0.2">
      <c r="A108" s="107"/>
      <c r="B108"/>
    </row>
    <row r="109" spans="1:2" x14ac:dyDescent="0.2">
      <c r="A109" s="107"/>
      <c r="B109"/>
    </row>
    <row r="110" spans="1:2" x14ac:dyDescent="0.2">
      <c r="A110" s="107"/>
      <c r="B110"/>
    </row>
    <row r="111" spans="1:2" x14ac:dyDescent="0.2">
      <c r="A111" s="107"/>
      <c r="B111"/>
    </row>
    <row r="112" spans="1:2" x14ac:dyDescent="0.2">
      <c r="A112" s="107"/>
      <c r="B112"/>
    </row>
    <row r="113" spans="1:2" x14ac:dyDescent="0.2">
      <c r="A113" s="107"/>
      <c r="B113"/>
    </row>
    <row r="114" spans="1:2" x14ac:dyDescent="0.2">
      <c r="A114" s="107"/>
      <c r="B114"/>
    </row>
    <row r="115" spans="1:2" x14ac:dyDescent="0.2">
      <c r="A115" s="107"/>
      <c r="B115"/>
    </row>
    <row r="116" spans="1:2" x14ac:dyDescent="0.2">
      <c r="A116" s="107"/>
      <c r="B116"/>
    </row>
    <row r="117" spans="1:2" x14ac:dyDescent="0.2">
      <c r="A117" s="107"/>
      <c r="B117"/>
    </row>
    <row r="118" spans="1:2" x14ac:dyDescent="0.2">
      <c r="A118" s="107"/>
      <c r="B118"/>
    </row>
    <row r="119" spans="1:2" x14ac:dyDescent="0.2">
      <c r="A119" s="107"/>
      <c r="B119"/>
    </row>
    <row r="120" spans="1:2" x14ac:dyDescent="0.2">
      <c r="A120" s="107"/>
      <c r="B120"/>
    </row>
    <row r="121" spans="1:2" x14ac:dyDescent="0.2">
      <c r="A121" s="107"/>
      <c r="B121"/>
    </row>
    <row r="122" spans="1:2" x14ac:dyDescent="0.2">
      <c r="A122" s="107"/>
      <c r="B122"/>
    </row>
    <row r="123" spans="1:2" x14ac:dyDescent="0.2">
      <c r="A123" s="107"/>
      <c r="B123"/>
    </row>
    <row r="124" spans="1:2" x14ac:dyDescent="0.2">
      <c r="A124" s="107"/>
      <c r="B124"/>
    </row>
    <row r="125" spans="1:2" x14ac:dyDescent="0.2">
      <c r="A125" s="107"/>
      <c r="B125"/>
    </row>
    <row r="126" spans="1:2" x14ac:dyDescent="0.2">
      <c r="A126" s="107"/>
      <c r="B126"/>
    </row>
    <row r="127" spans="1:2" x14ac:dyDescent="0.2">
      <c r="A127" s="107"/>
      <c r="B127"/>
    </row>
    <row r="128" spans="1:2" x14ac:dyDescent="0.2">
      <c r="A128" s="107"/>
      <c r="B128"/>
    </row>
    <row r="129" spans="1:2" x14ac:dyDescent="0.2">
      <c r="A129" s="107"/>
      <c r="B129"/>
    </row>
    <row r="130" spans="1:2" x14ac:dyDescent="0.2">
      <c r="A130" s="107"/>
      <c r="B130"/>
    </row>
    <row r="131" spans="1:2" x14ac:dyDescent="0.2">
      <c r="A131" s="107"/>
      <c r="B131"/>
    </row>
    <row r="132" spans="1:2" x14ac:dyDescent="0.2">
      <c r="A132" s="107"/>
      <c r="B132"/>
    </row>
    <row r="133" spans="1:2" x14ac:dyDescent="0.2">
      <c r="A133" s="107"/>
      <c r="B133"/>
    </row>
    <row r="134" spans="1:2" x14ac:dyDescent="0.2">
      <c r="A134" s="107"/>
      <c r="B134"/>
    </row>
    <row r="135" spans="1:2" x14ac:dyDescent="0.2">
      <c r="A135" s="107"/>
      <c r="B135"/>
    </row>
    <row r="136" spans="1:2" x14ac:dyDescent="0.2">
      <c r="A136" s="107"/>
      <c r="B136"/>
    </row>
    <row r="137" spans="1:2" x14ac:dyDescent="0.2">
      <c r="A137" s="107"/>
      <c r="B137"/>
    </row>
    <row r="138" spans="1:2" x14ac:dyDescent="0.2">
      <c r="A138" s="107"/>
      <c r="B138"/>
    </row>
    <row r="139" spans="1:2" x14ac:dyDescent="0.2">
      <c r="A139" s="107"/>
      <c r="B139"/>
    </row>
    <row r="140" spans="1:2" x14ac:dyDescent="0.2">
      <c r="A140" s="107"/>
      <c r="B140"/>
    </row>
    <row r="141" spans="1:2" x14ac:dyDescent="0.2">
      <c r="A141" s="107"/>
      <c r="B141"/>
    </row>
    <row r="142" spans="1:2" x14ac:dyDescent="0.2">
      <c r="A142" s="107"/>
      <c r="B142"/>
    </row>
    <row r="143" spans="1:2" x14ac:dyDescent="0.2">
      <c r="A143" s="107"/>
      <c r="B143"/>
    </row>
    <row r="144" spans="1:2" x14ac:dyDescent="0.2">
      <c r="A144" s="107"/>
      <c r="B144"/>
    </row>
    <row r="145" spans="1:2" x14ac:dyDescent="0.2">
      <c r="A145" s="107"/>
      <c r="B145"/>
    </row>
    <row r="146" spans="1:2" x14ac:dyDescent="0.2">
      <c r="A146" s="107"/>
      <c r="B146"/>
    </row>
    <row r="147" spans="1:2" x14ac:dyDescent="0.2">
      <c r="A147" s="107"/>
      <c r="B147"/>
    </row>
    <row r="148" spans="1:2" x14ac:dyDescent="0.2">
      <c r="A148" s="107"/>
      <c r="B148"/>
    </row>
    <row r="149" spans="1:2" x14ac:dyDescent="0.2">
      <c r="A149" s="107"/>
      <c r="B149"/>
    </row>
    <row r="150" spans="1:2" x14ac:dyDescent="0.2">
      <c r="A150" s="107"/>
      <c r="B150"/>
    </row>
    <row r="151" spans="1:2" x14ac:dyDescent="0.2">
      <c r="A151" s="107"/>
      <c r="B151"/>
    </row>
    <row r="152" spans="1:2" x14ac:dyDescent="0.2">
      <c r="A152" s="107"/>
      <c r="B152"/>
    </row>
    <row r="153" spans="1:2" x14ac:dyDescent="0.2">
      <c r="A153" s="107"/>
      <c r="B153"/>
    </row>
    <row r="154" spans="1:2" x14ac:dyDescent="0.2">
      <c r="A154" s="107"/>
      <c r="B154"/>
    </row>
    <row r="155" spans="1:2" x14ac:dyDescent="0.2">
      <c r="A155" s="107"/>
      <c r="B155"/>
    </row>
    <row r="156" spans="1:2" x14ac:dyDescent="0.2">
      <c r="A156" s="107"/>
      <c r="B156"/>
    </row>
    <row r="157" spans="1:2" x14ac:dyDescent="0.2">
      <c r="A157" s="107"/>
      <c r="B157"/>
    </row>
    <row r="158" spans="1:2" x14ac:dyDescent="0.2">
      <c r="A158" s="107"/>
      <c r="B158"/>
    </row>
    <row r="159" spans="1:2" x14ac:dyDescent="0.2">
      <c r="A159" s="107"/>
      <c r="B159"/>
    </row>
    <row r="160" spans="1:2" x14ac:dyDescent="0.2">
      <c r="A160" s="107"/>
      <c r="B160"/>
    </row>
    <row r="161" spans="1:2" x14ac:dyDescent="0.2">
      <c r="A161" s="107"/>
      <c r="B161"/>
    </row>
    <row r="162" spans="1:2" x14ac:dyDescent="0.2">
      <c r="A162" s="107"/>
      <c r="B162"/>
    </row>
    <row r="163" spans="1:2" x14ac:dyDescent="0.2">
      <c r="A163" s="107"/>
      <c r="B163"/>
    </row>
    <row r="164" spans="1:2" x14ac:dyDescent="0.2">
      <c r="A164" s="107"/>
      <c r="B164"/>
    </row>
    <row r="165" spans="1:2" x14ac:dyDescent="0.2">
      <c r="A165" s="107"/>
      <c r="B165"/>
    </row>
    <row r="166" spans="1:2" x14ac:dyDescent="0.2">
      <c r="A166" s="107"/>
      <c r="B166"/>
    </row>
    <row r="167" spans="1:2" x14ac:dyDescent="0.2">
      <c r="A167" s="107"/>
      <c r="B167"/>
    </row>
    <row r="168" spans="1:2" x14ac:dyDescent="0.2">
      <c r="A168" s="107"/>
      <c r="B168"/>
    </row>
    <row r="169" spans="1:2" x14ac:dyDescent="0.2">
      <c r="A169" s="107"/>
      <c r="B169"/>
    </row>
    <row r="170" spans="1:2" x14ac:dyDescent="0.2">
      <c r="A170" s="107"/>
      <c r="B170"/>
    </row>
    <row r="171" spans="1:2" x14ac:dyDescent="0.2">
      <c r="A171" s="107"/>
      <c r="B171"/>
    </row>
    <row r="172" spans="1:2" x14ac:dyDescent="0.2">
      <c r="A172" s="107"/>
      <c r="B172"/>
    </row>
    <row r="173" spans="1:2" x14ac:dyDescent="0.2">
      <c r="A173" s="107"/>
      <c r="B173"/>
    </row>
    <row r="174" spans="1:2" x14ac:dyDescent="0.2">
      <c r="A174" s="107"/>
      <c r="B174"/>
    </row>
    <row r="175" spans="1:2" x14ac:dyDescent="0.2">
      <c r="A175" s="107"/>
      <c r="B175"/>
    </row>
    <row r="176" spans="1:2" x14ac:dyDescent="0.2">
      <c r="A176" s="107"/>
      <c r="B176"/>
    </row>
    <row r="177" spans="1:2" x14ac:dyDescent="0.2">
      <c r="A177" s="107"/>
      <c r="B177"/>
    </row>
    <row r="178" spans="1:2" x14ac:dyDescent="0.2">
      <c r="A178" s="107"/>
      <c r="B178"/>
    </row>
    <row r="179" spans="1:2" x14ac:dyDescent="0.2">
      <c r="A179" s="107"/>
      <c r="B179"/>
    </row>
    <row r="180" spans="1:2" x14ac:dyDescent="0.2">
      <c r="A180" s="107"/>
      <c r="B180"/>
    </row>
    <row r="181" spans="1:2" x14ac:dyDescent="0.2">
      <c r="A181" s="107"/>
      <c r="B181"/>
    </row>
    <row r="182" spans="1:2" x14ac:dyDescent="0.2">
      <c r="A182" s="107"/>
      <c r="B182"/>
    </row>
    <row r="183" spans="1:2" x14ac:dyDescent="0.2">
      <c r="A183" s="107"/>
      <c r="B183"/>
    </row>
    <row r="184" spans="1:2" x14ac:dyDescent="0.2">
      <c r="A184" s="107"/>
      <c r="B184"/>
    </row>
    <row r="185" spans="1:2" x14ac:dyDescent="0.2">
      <c r="A185" s="107"/>
      <c r="B185"/>
    </row>
    <row r="186" spans="1:2" x14ac:dyDescent="0.2">
      <c r="A186" s="107"/>
      <c r="B186"/>
    </row>
    <row r="187" spans="1:2" x14ac:dyDescent="0.2">
      <c r="A187" s="107"/>
      <c r="B187"/>
    </row>
    <row r="188" spans="1:2" x14ac:dyDescent="0.2">
      <c r="A188" s="107"/>
      <c r="B188"/>
    </row>
    <row r="189" spans="1:2" x14ac:dyDescent="0.2">
      <c r="A189" s="107"/>
      <c r="B189"/>
    </row>
    <row r="190" spans="1:2" x14ac:dyDescent="0.2">
      <c r="A190" s="107"/>
      <c r="B190"/>
    </row>
    <row r="191" spans="1:2" x14ac:dyDescent="0.2">
      <c r="A191" s="107"/>
      <c r="B191"/>
    </row>
    <row r="192" spans="1:2" x14ac:dyDescent="0.2">
      <c r="A192" s="107"/>
      <c r="B192"/>
    </row>
    <row r="193" spans="1:2" x14ac:dyDescent="0.2">
      <c r="A193" s="107"/>
      <c r="B193"/>
    </row>
    <row r="194" spans="1:2" x14ac:dyDescent="0.2">
      <c r="A194" s="107"/>
      <c r="B194"/>
    </row>
    <row r="195" spans="1:2" x14ac:dyDescent="0.2">
      <c r="A195" s="107"/>
      <c r="B195"/>
    </row>
    <row r="196" spans="1:2" x14ac:dyDescent="0.2">
      <c r="A196" s="107"/>
      <c r="B196"/>
    </row>
    <row r="197" spans="1:2" x14ac:dyDescent="0.2">
      <c r="A197" s="107"/>
      <c r="B197"/>
    </row>
    <row r="198" spans="1:2" x14ac:dyDescent="0.2">
      <c r="A198" s="107"/>
      <c r="B198"/>
    </row>
    <row r="199" spans="1:2" x14ac:dyDescent="0.2">
      <c r="A199" s="107"/>
      <c r="B199"/>
    </row>
    <row r="200" spans="1:2" x14ac:dyDescent="0.2">
      <c r="A200" s="107"/>
      <c r="B200"/>
    </row>
    <row r="201" spans="1:2" x14ac:dyDescent="0.2">
      <c r="A201" s="107"/>
      <c r="B201"/>
    </row>
    <row r="202" spans="1:2" x14ac:dyDescent="0.2">
      <c r="A202" s="107"/>
      <c r="B202"/>
    </row>
    <row r="203" spans="1:2" x14ac:dyDescent="0.2">
      <c r="A203" s="107"/>
      <c r="B203"/>
    </row>
    <row r="204" spans="1:2" x14ac:dyDescent="0.2">
      <c r="A204" s="107"/>
      <c r="B204"/>
    </row>
    <row r="205" spans="1:2" x14ac:dyDescent="0.2">
      <c r="A205" s="107"/>
      <c r="B205"/>
    </row>
    <row r="206" spans="1:2" x14ac:dyDescent="0.2">
      <c r="A206" s="107"/>
      <c r="B206"/>
    </row>
    <row r="207" spans="1:2" x14ac:dyDescent="0.2">
      <c r="A207" s="107"/>
      <c r="B207"/>
    </row>
    <row r="208" spans="1:2" x14ac:dyDescent="0.2">
      <c r="A208" s="107"/>
      <c r="B208"/>
    </row>
    <row r="209" spans="1:2" x14ac:dyDescent="0.2">
      <c r="A209" s="107"/>
      <c r="B209"/>
    </row>
    <row r="210" spans="1:2" x14ac:dyDescent="0.2">
      <c r="A210" s="107"/>
      <c r="B210"/>
    </row>
    <row r="211" spans="1:2" x14ac:dyDescent="0.2">
      <c r="A211" s="107"/>
      <c r="B211"/>
    </row>
    <row r="212" spans="1:2" x14ac:dyDescent="0.2">
      <c r="A212" s="107"/>
      <c r="B212"/>
    </row>
    <row r="213" spans="1:2" x14ac:dyDescent="0.2">
      <c r="A213" s="107"/>
      <c r="B213"/>
    </row>
    <row r="214" spans="1:2" x14ac:dyDescent="0.2">
      <c r="A214" s="107"/>
      <c r="B214"/>
    </row>
    <row r="215" spans="1:2" x14ac:dyDescent="0.2">
      <c r="A215" s="107"/>
      <c r="B215"/>
    </row>
    <row r="216" spans="1:2" x14ac:dyDescent="0.2">
      <c r="A216" s="107"/>
      <c r="B216"/>
    </row>
    <row r="217" spans="1:2" x14ac:dyDescent="0.2">
      <c r="A217" s="107"/>
      <c r="B217"/>
    </row>
    <row r="218" spans="1:2" x14ac:dyDescent="0.2">
      <c r="A218" s="107"/>
      <c r="B218"/>
    </row>
    <row r="219" spans="1:2" x14ac:dyDescent="0.2">
      <c r="A219" s="107"/>
      <c r="B219"/>
    </row>
    <row r="220" spans="1:2" x14ac:dyDescent="0.2">
      <c r="A220" s="107"/>
      <c r="B220"/>
    </row>
    <row r="221" spans="1:2" x14ac:dyDescent="0.2">
      <c r="A221" s="107"/>
      <c r="B221"/>
    </row>
    <row r="222" spans="1:2" x14ac:dyDescent="0.2">
      <c r="A222" s="107"/>
      <c r="B222"/>
    </row>
    <row r="223" spans="1:2" x14ac:dyDescent="0.2">
      <c r="A223" s="107"/>
      <c r="B223"/>
    </row>
    <row r="224" spans="1:2" x14ac:dyDescent="0.2">
      <c r="A224" s="107"/>
      <c r="B224"/>
    </row>
    <row r="225" spans="1:2" x14ac:dyDescent="0.2">
      <c r="A225" s="107"/>
      <c r="B225"/>
    </row>
    <row r="226" spans="1:2" x14ac:dyDescent="0.2">
      <c r="A226" s="107"/>
      <c r="B226"/>
    </row>
    <row r="227" spans="1:2" x14ac:dyDescent="0.2">
      <c r="A227" s="107"/>
      <c r="B227"/>
    </row>
    <row r="228" spans="1:2" x14ac:dyDescent="0.2">
      <c r="A228" s="107"/>
      <c r="B228"/>
    </row>
    <row r="229" spans="1:2" x14ac:dyDescent="0.2">
      <c r="A229" s="107"/>
      <c r="B229"/>
    </row>
    <row r="230" spans="1:2" x14ac:dyDescent="0.2">
      <c r="A230" s="107"/>
      <c r="B230"/>
    </row>
    <row r="231" spans="1:2" x14ac:dyDescent="0.2">
      <c r="A231" s="107"/>
      <c r="B231"/>
    </row>
    <row r="232" spans="1:2" x14ac:dyDescent="0.2">
      <c r="A232" s="107"/>
      <c r="B232"/>
    </row>
    <row r="233" spans="1:2" x14ac:dyDescent="0.2">
      <c r="A233" s="107"/>
      <c r="B233"/>
    </row>
    <row r="234" spans="1:2" x14ac:dyDescent="0.2">
      <c r="A234" s="107"/>
      <c r="B234"/>
    </row>
    <row r="235" spans="1:2" x14ac:dyDescent="0.2">
      <c r="A235" s="107"/>
      <c r="B235"/>
    </row>
    <row r="236" spans="1:2" x14ac:dyDescent="0.2">
      <c r="A236" s="107"/>
      <c r="B236"/>
    </row>
    <row r="237" spans="1:2" x14ac:dyDescent="0.2">
      <c r="A237" s="107"/>
      <c r="B237"/>
    </row>
    <row r="238" spans="1:2" x14ac:dyDescent="0.2">
      <c r="A238" s="107"/>
      <c r="B238"/>
    </row>
    <row r="239" spans="1:2" x14ac:dyDescent="0.2">
      <c r="A239" s="107"/>
      <c r="B239"/>
    </row>
    <row r="240" spans="1:2" x14ac:dyDescent="0.2">
      <c r="A240" s="107"/>
      <c r="B240"/>
    </row>
    <row r="241" spans="1:2" x14ac:dyDescent="0.2">
      <c r="A241" s="107"/>
      <c r="B241"/>
    </row>
    <row r="242" spans="1:2" x14ac:dyDescent="0.2">
      <c r="A242" s="107"/>
      <c r="B242"/>
    </row>
    <row r="243" spans="1:2" x14ac:dyDescent="0.2">
      <c r="A243" s="107"/>
      <c r="B243"/>
    </row>
    <row r="244" spans="1:2" x14ac:dyDescent="0.2">
      <c r="A244" s="107"/>
      <c r="B244"/>
    </row>
    <row r="245" spans="1:2" x14ac:dyDescent="0.2">
      <c r="A245" s="107"/>
      <c r="B245"/>
    </row>
    <row r="246" spans="1:2" x14ac:dyDescent="0.2">
      <c r="A246" s="107"/>
      <c r="B246"/>
    </row>
    <row r="247" spans="1:2" x14ac:dyDescent="0.2">
      <c r="A247" s="107"/>
      <c r="B247"/>
    </row>
    <row r="248" spans="1:2" x14ac:dyDescent="0.2">
      <c r="A248" s="107"/>
      <c r="B248"/>
    </row>
    <row r="249" spans="1:2" x14ac:dyDescent="0.2">
      <c r="A249" s="107"/>
      <c r="B249"/>
    </row>
    <row r="250" spans="1:2" x14ac:dyDescent="0.2">
      <c r="A250" s="107"/>
      <c r="B250"/>
    </row>
    <row r="251" spans="1:2" x14ac:dyDescent="0.2">
      <c r="A251" s="107"/>
      <c r="B251"/>
    </row>
    <row r="252" spans="1:2" x14ac:dyDescent="0.2">
      <c r="A252" s="107"/>
      <c r="B252"/>
    </row>
    <row r="253" spans="1:2" x14ac:dyDescent="0.2">
      <c r="A253" s="107"/>
      <c r="B253"/>
    </row>
    <row r="254" spans="1:2" x14ac:dyDescent="0.2">
      <c r="A254" s="107"/>
      <c r="B254"/>
    </row>
    <row r="255" spans="1:2" x14ac:dyDescent="0.2">
      <c r="A255" s="107"/>
      <c r="B255"/>
    </row>
    <row r="256" spans="1:2" x14ac:dyDescent="0.2">
      <c r="A256" s="107"/>
      <c r="B256"/>
    </row>
    <row r="257" spans="1:2" x14ac:dyDescent="0.2">
      <c r="A257" s="107"/>
      <c r="B257"/>
    </row>
    <row r="258" spans="1:2" x14ac:dyDescent="0.2">
      <c r="A258" s="107"/>
      <c r="B258"/>
    </row>
    <row r="259" spans="1:2" x14ac:dyDescent="0.2">
      <c r="A259" s="107"/>
      <c r="B259"/>
    </row>
    <row r="260" spans="1:2" x14ac:dyDescent="0.2">
      <c r="A260" s="107"/>
      <c r="B260"/>
    </row>
    <row r="261" spans="1:2" x14ac:dyDescent="0.2">
      <c r="A261" s="107"/>
      <c r="B261"/>
    </row>
    <row r="262" spans="1:2" x14ac:dyDescent="0.2">
      <c r="A262" s="107"/>
      <c r="B262"/>
    </row>
    <row r="263" spans="1:2" x14ac:dyDescent="0.2">
      <c r="A263" s="107"/>
      <c r="B263"/>
    </row>
    <row r="264" spans="1:2" x14ac:dyDescent="0.2">
      <c r="A264" s="107"/>
      <c r="B264"/>
    </row>
    <row r="265" spans="1:2" x14ac:dyDescent="0.2">
      <c r="A265" s="107"/>
      <c r="B265"/>
    </row>
    <row r="266" spans="1:2" x14ac:dyDescent="0.2">
      <c r="A266" s="107"/>
      <c r="B266"/>
    </row>
    <row r="267" spans="1:2" x14ac:dyDescent="0.2">
      <c r="A267" s="107"/>
      <c r="B267"/>
    </row>
    <row r="268" spans="1:2" x14ac:dyDescent="0.2">
      <c r="A268" s="107"/>
      <c r="B268"/>
    </row>
    <row r="269" spans="1:2" x14ac:dyDescent="0.2">
      <c r="A269" s="107"/>
      <c r="B269"/>
    </row>
    <row r="270" spans="1:2" x14ac:dyDescent="0.2">
      <c r="A270" s="107"/>
      <c r="B270"/>
    </row>
    <row r="271" spans="1:2" x14ac:dyDescent="0.2">
      <c r="A271" s="107"/>
      <c r="B271"/>
    </row>
    <row r="272" spans="1:2" x14ac:dyDescent="0.2">
      <c r="A272" s="107"/>
      <c r="B272"/>
    </row>
    <row r="273" spans="1:2" x14ac:dyDescent="0.2">
      <c r="A273" s="107"/>
      <c r="B273"/>
    </row>
    <row r="274" spans="1:2" x14ac:dyDescent="0.2">
      <c r="A274" s="107"/>
      <c r="B274"/>
    </row>
    <row r="275" spans="1:2" x14ac:dyDescent="0.2">
      <c r="A275" s="107"/>
      <c r="B275"/>
    </row>
    <row r="276" spans="1:2" x14ac:dyDescent="0.2">
      <c r="A276" s="107"/>
      <c r="B276"/>
    </row>
    <row r="277" spans="1:2" x14ac:dyDescent="0.2">
      <c r="A277" s="107"/>
      <c r="B277"/>
    </row>
    <row r="278" spans="1:2" x14ac:dyDescent="0.2">
      <c r="A278" s="107"/>
      <c r="B278"/>
    </row>
    <row r="279" spans="1:2" x14ac:dyDescent="0.2">
      <c r="A279" s="107"/>
      <c r="B279"/>
    </row>
    <row r="280" spans="1:2" x14ac:dyDescent="0.2">
      <c r="A280" s="107"/>
      <c r="B280"/>
    </row>
    <row r="281" spans="1:2" x14ac:dyDescent="0.2">
      <c r="A281" s="107"/>
      <c r="B281"/>
    </row>
    <row r="282" spans="1:2" x14ac:dyDescent="0.2">
      <c r="A282" s="107"/>
      <c r="B282"/>
    </row>
    <row r="283" spans="1:2" x14ac:dyDescent="0.2">
      <c r="A283" s="107"/>
      <c r="B283"/>
    </row>
    <row r="284" spans="1:2" x14ac:dyDescent="0.2">
      <c r="A284" s="107"/>
      <c r="B284"/>
    </row>
    <row r="285" spans="1:2" x14ac:dyDescent="0.2">
      <c r="A285" s="107"/>
      <c r="B285"/>
    </row>
    <row r="286" spans="1:2" x14ac:dyDescent="0.2">
      <c r="A286" s="107"/>
      <c r="B286"/>
    </row>
    <row r="287" spans="1:2" x14ac:dyDescent="0.2">
      <c r="A287" s="107"/>
      <c r="B287"/>
    </row>
    <row r="288" spans="1:2" x14ac:dyDescent="0.2">
      <c r="A288" s="107"/>
      <c r="B288"/>
    </row>
    <row r="289" spans="1:2" x14ac:dyDescent="0.2">
      <c r="A289" s="107"/>
      <c r="B289"/>
    </row>
    <row r="290" spans="1:2" x14ac:dyDescent="0.2">
      <c r="A290" s="107"/>
      <c r="B290"/>
    </row>
    <row r="291" spans="1:2" x14ac:dyDescent="0.2">
      <c r="A291" s="107"/>
      <c r="B291"/>
    </row>
    <row r="292" spans="1:2" x14ac:dyDescent="0.2">
      <c r="A292" s="107"/>
      <c r="B292"/>
    </row>
    <row r="293" spans="1:2" x14ac:dyDescent="0.2">
      <c r="A293" s="107"/>
      <c r="B293"/>
    </row>
    <row r="294" spans="1:2" x14ac:dyDescent="0.2">
      <c r="A294" s="107"/>
      <c r="B294"/>
    </row>
    <row r="295" spans="1:2" x14ac:dyDescent="0.2">
      <c r="A295" s="107"/>
      <c r="B295"/>
    </row>
    <row r="296" spans="1:2" x14ac:dyDescent="0.2">
      <c r="A296" s="107"/>
      <c r="B296"/>
    </row>
    <row r="297" spans="1:2" x14ac:dyDescent="0.2">
      <c r="A297" s="107"/>
      <c r="B297"/>
    </row>
    <row r="298" spans="1:2" x14ac:dyDescent="0.2">
      <c r="A298" s="107"/>
      <c r="B298"/>
    </row>
    <row r="299" spans="1:2" x14ac:dyDescent="0.2">
      <c r="A299" s="107"/>
      <c r="B299"/>
    </row>
    <row r="300" spans="1:2" x14ac:dyDescent="0.2">
      <c r="A300" s="107"/>
      <c r="B300"/>
    </row>
    <row r="301" spans="1:2" x14ac:dyDescent="0.2">
      <c r="A301" s="107"/>
      <c r="B301"/>
    </row>
    <row r="302" spans="1:2" x14ac:dyDescent="0.2">
      <c r="A302" s="107"/>
      <c r="B302"/>
    </row>
    <row r="303" spans="1:2" x14ac:dyDescent="0.2">
      <c r="A303" s="107"/>
      <c r="B303"/>
    </row>
    <row r="304" spans="1:2" x14ac:dyDescent="0.2">
      <c r="A304" s="107"/>
      <c r="B304"/>
    </row>
    <row r="305" spans="1:2" x14ac:dyDescent="0.2">
      <c r="A305" s="107"/>
      <c r="B305"/>
    </row>
    <row r="306" spans="1:2" x14ac:dyDescent="0.2">
      <c r="A306" s="107"/>
      <c r="B306"/>
    </row>
    <row r="307" spans="1:2" x14ac:dyDescent="0.2">
      <c r="A307" s="107"/>
      <c r="B307"/>
    </row>
    <row r="308" spans="1:2" x14ac:dyDescent="0.2">
      <c r="A308" s="107"/>
      <c r="B308"/>
    </row>
    <row r="309" spans="1:2" x14ac:dyDescent="0.2">
      <c r="A309" s="107"/>
      <c r="B309"/>
    </row>
    <row r="310" spans="1:2" x14ac:dyDescent="0.2">
      <c r="A310" s="107"/>
      <c r="B310"/>
    </row>
    <row r="311" spans="1:2" x14ac:dyDescent="0.2">
      <c r="A311" s="107"/>
      <c r="B311"/>
    </row>
    <row r="312" spans="1:2" x14ac:dyDescent="0.2">
      <c r="A312" s="107"/>
      <c r="B312"/>
    </row>
    <row r="313" spans="1:2" x14ac:dyDescent="0.2">
      <c r="A313" s="107"/>
      <c r="B313"/>
    </row>
    <row r="314" spans="1:2" x14ac:dyDescent="0.2">
      <c r="A314" s="107"/>
      <c r="B314"/>
    </row>
    <row r="315" spans="1:2" x14ac:dyDescent="0.2">
      <c r="A315" s="107"/>
      <c r="B315"/>
    </row>
    <row r="316" spans="1:2" x14ac:dyDescent="0.2">
      <c r="A316" s="107"/>
      <c r="B316"/>
    </row>
    <row r="317" spans="1:2" x14ac:dyDescent="0.2">
      <c r="A317" s="107"/>
      <c r="B317"/>
    </row>
    <row r="318" spans="1:2" x14ac:dyDescent="0.2">
      <c r="A318" s="107"/>
      <c r="B318"/>
    </row>
    <row r="319" spans="1:2" x14ac:dyDescent="0.2">
      <c r="A319" s="107"/>
      <c r="B319"/>
    </row>
    <row r="320" spans="1:2" x14ac:dyDescent="0.2">
      <c r="A320" s="107"/>
      <c r="B320"/>
    </row>
    <row r="321" spans="1:2" x14ac:dyDescent="0.2">
      <c r="A321" s="107"/>
      <c r="B321"/>
    </row>
    <row r="322" spans="1:2" x14ac:dyDescent="0.2">
      <c r="A322" s="107"/>
      <c r="B322"/>
    </row>
    <row r="323" spans="1:2" x14ac:dyDescent="0.2">
      <c r="A323" s="107"/>
      <c r="B323"/>
    </row>
    <row r="324" spans="1:2" x14ac:dyDescent="0.2">
      <c r="A324" s="107"/>
      <c r="B324"/>
    </row>
    <row r="325" spans="1:2" x14ac:dyDescent="0.2">
      <c r="A325" s="107"/>
      <c r="B325"/>
    </row>
    <row r="326" spans="1:2" x14ac:dyDescent="0.2">
      <c r="A326" s="107"/>
      <c r="B326"/>
    </row>
    <row r="327" spans="1:2" x14ac:dyDescent="0.2">
      <c r="A327" s="107"/>
      <c r="B327"/>
    </row>
    <row r="328" spans="1:2" x14ac:dyDescent="0.2">
      <c r="A328" s="107"/>
      <c r="B328"/>
    </row>
    <row r="329" spans="1:2" x14ac:dyDescent="0.2">
      <c r="A329" s="107"/>
      <c r="B329"/>
    </row>
    <row r="330" spans="1:2" x14ac:dyDescent="0.2">
      <c r="A330" s="107"/>
      <c r="B330"/>
    </row>
    <row r="331" spans="1:2" x14ac:dyDescent="0.2">
      <c r="A331" s="107"/>
      <c r="B331"/>
    </row>
    <row r="332" spans="1:2" x14ac:dyDescent="0.2">
      <c r="A332" s="107"/>
      <c r="B332"/>
    </row>
    <row r="333" spans="1:2" x14ac:dyDescent="0.2">
      <c r="A333" s="107"/>
      <c r="B333"/>
    </row>
    <row r="334" spans="1:2" x14ac:dyDescent="0.2">
      <c r="A334" s="107"/>
      <c r="B334"/>
    </row>
    <row r="335" spans="1:2" x14ac:dyDescent="0.2">
      <c r="A335" s="107"/>
      <c r="B335"/>
    </row>
    <row r="336" spans="1:2" x14ac:dyDescent="0.2">
      <c r="A336" s="107"/>
      <c r="B336"/>
    </row>
    <row r="337" spans="1:2" x14ac:dyDescent="0.2">
      <c r="A337" s="107"/>
      <c r="B337"/>
    </row>
    <row r="338" spans="1:2" x14ac:dyDescent="0.2">
      <c r="A338" s="107"/>
      <c r="B338"/>
    </row>
    <row r="339" spans="1:2" x14ac:dyDescent="0.2">
      <c r="A339" s="107"/>
      <c r="B339"/>
    </row>
    <row r="340" spans="1:2" x14ac:dyDescent="0.2">
      <c r="A340" s="107"/>
      <c r="B340"/>
    </row>
    <row r="341" spans="1:2" x14ac:dyDescent="0.2">
      <c r="A341" s="107"/>
      <c r="B341"/>
    </row>
    <row r="342" spans="1:2" x14ac:dyDescent="0.2">
      <c r="A342" s="107"/>
      <c r="B342"/>
    </row>
    <row r="343" spans="1:2" x14ac:dyDescent="0.2">
      <c r="A343" s="107"/>
      <c r="B343"/>
    </row>
    <row r="344" spans="1:2" x14ac:dyDescent="0.2">
      <c r="A344" s="107"/>
      <c r="B344"/>
    </row>
    <row r="345" spans="1:2" x14ac:dyDescent="0.2">
      <c r="A345" s="107"/>
      <c r="B345"/>
    </row>
    <row r="346" spans="1:2" x14ac:dyDescent="0.2">
      <c r="A346" s="107"/>
      <c r="B346"/>
    </row>
    <row r="347" spans="1:2" x14ac:dyDescent="0.2">
      <c r="A347" s="107"/>
      <c r="B347"/>
    </row>
    <row r="348" spans="1:2" x14ac:dyDescent="0.2">
      <c r="A348" s="107"/>
      <c r="B348"/>
    </row>
    <row r="349" spans="1:2" x14ac:dyDescent="0.2">
      <c r="A349" s="107"/>
      <c r="B349"/>
    </row>
    <row r="350" spans="1:2" x14ac:dyDescent="0.2">
      <c r="A350" s="107"/>
      <c r="B350"/>
    </row>
    <row r="351" spans="1:2" x14ac:dyDescent="0.2">
      <c r="A351" s="107"/>
      <c r="B351"/>
    </row>
    <row r="352" spans="1:2" x14ac:dyDescent="0.2">
      <c r="A352" s="107"/>
      <c r="B352"/>
    </row>
    <row r="353" spans="1:2" x14ac:dyDescent="0.2">
      <c r="A353" s="107"/>
      <c r="B353"/>
    </row>
    <row r="354" spans="1:2" x14ac:dyDescent="0.2">
      <c r="A354" s="107"/>
      <c r="B354"/>
    </row>
    <row r="355" spans="1:2" x14ac:dyDescent="0.2">
      <c r="A355" s="107"/>
      <c r="B355"/>
    </row>
    <row r="356" spans="1:2" x14ac:dyDescent="0.2">
      <c r="A356" s="107"/>
      <c r="B356"/>
    </row>
    <row r="357" spans="1:2" x14ac:dyDescent="0.2">
      <c r="A357" s="107"/>
      <c r="B357"/>
    </row>
    <row r="358" spans="1:2" x14ac:dyDescent="0.2">
      <c r="A358" s="107"/>
      <c r="B358"/>
    </row>
    <row r="359" spans="1:2" x14ac:dyDescent="0.2">
      <c r="A359" s="107"/>
      <c r="B359"/>
    </row>
    <row r="360" spans="1:2" x14ac:dyDescent="0.2">
      <c r="A360" s="107"/>
      <c r="B360"/>
    </row>
    <row r="361" spans="1:2" x14ac:dyDescent="0.2">
      <c r="A361" s="107"/>
      <c r="B361"/>
    </row>
    <row r="362" spans="1:2" x14ac:dyDescent="0.2">
      <c r="A362" s="107"/>
      <c r="B362"/>
    </row>
    <row r="363" spans="1:2" x14ac:dyDescent="0.2">
      <c r="A363" s="107"/>
      <c r="B363"/>
    </row>
    <row r="364" spans="1:2" x14ac:dyDescent="0.2">
      <c r="A364" s="107"/>
      <c r="B364"/>
    </row>
    <row r="365" spans="1:2" x14ac:dyDescent="0.2">
      <c r="A365" s="107"/>
      <c r="B365"/>
    </row>
    <row r="366" spans="1:2" x14ac:dyDescent="0.2">
      <c r="A366" s="107"/>
      <c r="B366"/>
    </row>
    <row r="367" spans="1:2" x14ac:dyDescent="0.2">
      <c r="A367" s="107"/>
      <c r="B367"/>
    </row>
    <row r="368" spans="1:2" x14ac:dyDescent="0.2">
      <c r="A368" s="107"/>
      <c r="B368"/>
    </row>
    <row r="369" spans="1:2" x14ac:dyDescent="0.2">
      <c r="A369" s="107"/>
      <c r="B369"/>
    </row>
    <row r="370" spans="1:2" x14ac:dyDescent="0.2">
      <c r="A370" s="107"/>
      <c r="B370"/>
    </row>
    <row r="371" spans="1:2" x14ac:dyDescent="0.2">
      <c r="A371" s="107"/>
      <c r="B371"/>
    </row>
    <row r="372" spans="1:2" x14ac:dyDescent="0.2">
      <c r="A372" s="107"/>
      <c r="B372"/>
    </row>
    <row r="373" spans="1:2" x14ac:dyDescent="0.2">
      <c r="A373" s="107"/>
      <c r="B373"/>
    </row>
    <row r="374" spans="1:2" x14ac:dyDescent="0.2">
      <c r="A374" s="107"/>
      <c r="B374"/>
    </row>
    <row r="375" spans="1:2" x14ac:dyDescent="0.2">
      <c r="A375" s="107"/>
      <c r="B375"/>
    </row>
    <row r="376" spans="1:2" x14ac:dyDescent="0.2">
      <c r="A376" s="107"/>
      <c r="B376"/>
    </row>
    <row r="377" spans="1:2" x14ac:dyDescent="0.2">
      <c r="A377" s="107"/>
      <c r="B377"/>
    </row>
    <row r="378" spans="1:2" x14ac:dyDescent="0.2">
      <c r="A378" s="107"/>
      <c r="B378"/>
    </row>
    <row r="379" spans="1:2" x14ac:dyDescent="0.2">
      <c r="A379" s="107"/>
      <c r="B379"/>
    </row>
    <row r="380" spans="1:2" x14ac:dyDescent="0.2">
      <c r="A380" s="107"/>
      <c r="B380"/>
    </row>
    <row r="381" spans="1:2" x14ac:dyDescent="0.2">
      <c r="A381" s="107"/>
      <c r="B381"/>
    </row>
    <row r="382" spans="1:2" x14ac:dyDescent="0.2">
      <c r="A382" s="107"/>
      <c r="B382"/>
    </row>
    <row r="383" spans="1:2" x14ac:dyDescent="0.2">
      <c r="A383" s="107"/>
      <c r="B383"/>
    </row>
    <row r="384" spans="1:2" x14ac:dyDescent="0.2">
      <c r="A384" s="107"/>
      <c r="B384"/>
    </row>
    <row r="385" spans="1:2" x14ac:dyDescent="0.2">
      <c r="A385" s="107"/>
      <c r="B385"/>
    </row>
    <row r="386" spans="1:2" x14ac:dyDescent="0.2">
      <c r="A386" s="107"/>
      <c r="B386"/>
    </row>
    <row r="387" spans="1:2" x14ac:dyDescent="0.2">
      <c r="A387" s="107"/>
      <c r="B387"/>
    </row>
    <row r="388" spans="1:2" x14ac:dyDescent="0.2">
      <c r="A388" s="107"/>
      <c r="B388"/>
    </row>
    <row r="389" spans="1:2" x14ac:dyDescent="0.2">
      <c r="A389" s="107"/>
      <c r="B389"/>
    </row>
    <row r="390" spans="1:2" x14ac:dyDescent="0.2">
      <c r="A390" s="107"/>
      <c r="B390"/>
    </row>
    <row r="391" spans="1:2" x14ac:dyDescent="0.2">
      <c r="A391" s="107"/>
      <c r="B391"/>
    </row>
    <row r="392" spans="1:2" x14ac:dyDescent="0.2">
      <c r="A392" s="107"/>
      <c r="B392"/>
    </row>
    <row r="393" spans="1:2" x14ac:dyDescent="0.2">
      <c r="A393" s="107"/>
      <c r="B393"/>
    </row>
    <row r="394" spans="1:2" x14ac:dyDescent="0.2">
      <c r="A394" s="107"/>
      <c r="B394"/>
    </row>
    <row r="395" spans="1:2" x14ac:dyDescent="0.2">
      <c r="A395" s="107"/>
      <c r="B395"/>
    </row>
    <row r="396" spans="1:2" x14ac:dyDescent="0.2">
      <c r="A396" s="107"/>
      <c r="B396"/>
    </row>
    <row r="397" spans="1:2" x14ac:dyDescent="0.2">
      <c r="A397" s="107"/>
      <c r="B397"/>
    </row>
    <row r="398" spans="1:2" x14ac:dyDescent="0.2">
      <c r="A398" s="107"/>
      <c r="B398"/>
    </row>
    <row r="399" spans="1:2" x14ac:dyDescent="0.2">
      <c r="A399" s="107"/>
      <c r="B399"/>
    </row>
    <row r="400" spans="1:2" x14ac:dyDescent="0.2">
      <c r="A400" s="107"/>
      <c r="B400"/>
    </row>
    <row r="401" spans="1:2" x14ac:dyDescent="0.2">
      <c r="A401" s="107"/>
      <c r="B401"/>
    </row>
    <row r="402" spans="1:2" x14ac:dyDescent="0.2">
      <c r="A402" s="107"/>
      <c r="B402"/>
    </row>
    <row r="403" spans="1:2" x14ac:dyDescent="0.2">
      <c r="A403" s="107"/>
      <c r="B403"/>
    </row>
    <row r="404" spans="1:2" x14ac:dyDescent="0.2">
      <c r="A404" s="107"/>
      <c r="B404"/>
    </row>
    <row r="405" spans="1:2" x14ac:dyDescent="0.2">
      <c r="A405" s="107"/>
      <c r="B405"/>
    </row>
    <row r="406" spans="1:2" x14ac:dyDescent="0.2">
      <c r="A406" s="107"/>
      <c r="B406"/>
    </row>
    <row r="407" spans="1:2" x14ac:dyDescent="0.2">
      <c r="A407" s="107"/>
      <c r="B407"/>
    </row>
    <row r="408" spans="1:2" x14ac:dyDescent="0.2">
      <c r="A408" s="107"/>
      <c r="B408"/>
    </row>
    <row r="409" spans="1:2" x14ac:dyDescent="0.2">
      <c r="A409" s="107"/>
      <c r="B409"/>
    </row>
    <row r="410" spans="1:2" x14ac:dyDescent="0.2">
      <c r="A410" s="107"/>
      <c r="B410"/>
    </row>
    <row r="411" spans="1:2" x14ac:dyDescent="0.2">
      <c r="A411" s="107"/>
      <c r="B411"/>
    </row>
    <row r="412" spans="1:2" x14ac:dyDescent="0.2">
      <c r="A412" s="107"/>
      <c r="B412"/>
    </row>
    <row r="413" spans="1:2" x14ac:dyDescent="0.2">
      <c r="A413" s="107"/>
      <c r="B413"/>
    </row>
    <row r="414" spans="1:2" x14ac:dyDescent="0.2">
      <c r="A414" s="107"/>
      <c r="B414"/>
    </row>
    <row r="415" spans="1:2" x14ac:dyDescent="0.2">
      <c r="A415" s="107"/>
      <c r="B415"/>
    </row>
    <row r="416" spans="1:2" x14ac:dyDescent="0.2">
      <c r="A416" s="107"/>
      <c r="B416"/>
    </row>
    <row r="417" spans="1:2" x14ac:dyDescent="0.2">
      <c r="A417" s="107"/>
      <c r="B417"/>
    </row>
    <row r="418" spans="1:2" x14ac:dyDescent="0.2">
      <c r="A418" s="107"/>
      <c r="B418"/>
    </row>
    <row r="419" spans="1:2" x14ac:dyDescent="0.2">
      <c r="A419" s="107"/>
      <c r="B419"/>
    </row>
    <row r="420" spans="1:2" x14ac:dyDescent="0.2">
      <c r="A420" s="107"/>
      <c r="B420"/>
    </row>
    <row r="421" spans="1:2" x14ac:dyDescent="0.2">
      <c r="A421" s="107"/>
      <c r="B421"/>
    </row>
    <row r="422" spans="1:2" x14ac:dyDescent="0.2">
      <c r="A422" s="107"/>
      <c r="B422"/>
    </row>
    <row r="423" spans="1:2" x14ac:dyDescent="0.2">
      <c r="A423" s="107"/>
      <c r="B423"/>
    </row>
    <row r="424" spans="1:2" x14ac:dyDescent="0.2">
      <c r="A424" s="107"/>
      <c r="B424"/>
    </row>
    <row r="425" spans="1:2" x14ac:dyDescent="0.2">
      <c r="A425" s="107"/>
      <c r="B425"/>
    </row>
    <row r="426" spans="1:2" x14ac:dyDescent="0.2">
      <c r="A426" s="107"/>
      <c r="B426"/>
    </row>
    <row r="427" spans="1:2" x14ac:dyDescent="0.2">
      <c r="A427" s="107"/>
      <c r="B427"/>
    </row>
    <row r="428" spans="1:2" x14ac:dyDescent="0.2">
      <c r="A428" s="107"/>
      <c r="B428"/>
    </row>
    <row r="429" spans="1:2" x14ac:dyDescent="0.2">
      <c r="A429" s="107"/>
      <c r="B429"/>
    </row>
    <row r="430" spans="1:2" x14ac:dyDescent="0.2">
      <c r="A430" s="107"/>
      <c r="B430"/>
    </row>
    <row r="431" spans="1:2" x14ac:dyDescent="0.2">
      <c r="A431" s="107"/>
      <c r="B431"/>
    </row>
    <row r="432" spans="1:2" x14ac:dyDescent="0.2">
      <c r="A432" s="107"/>
      <c r="B432"/>
    </row>
    <row r="433" spans="1:2" x14ac:dyDescent="0.2">
      <c r="A433" s="107"/>
      <c r="B433"/>
    </row>
    <row r="434" spans="1:2" x14ac:dyDescent="0.2">
      <c r="A434" s="107"/>
      <c r="B434"/>
    </row>
    <row r="435" spans="1:2" x14ac:dyDescent="0.2">
      <c r="A435" s="107"/>
      <c r="B435"/>
    </row>
    <row r="436" spans="1:2" x14ac:dyDescent="0.2">
      <c r="A436" s="107"/>
      <c r="B436"/>
    </row>
    <row r="437" spans="1:2" x14ac:dyDescent="0.2">
      <c r="A437" s="107"/>
      <c r="B437"/>
    </row>
    <row r="438" spans="1:2" x14ac:dyDescent="0.2">
      <c r="A438" s="107"/>
      <c r="B438"/>
    </row>
    <row r="439" spans="1:2" x14ac:dyDescent="0.2">
      <c r="A439" s="107"/>
      <c r="B439"/>
    </row>
    <row r="440" spans="1:2" x14ac:dyDescent="0.2">
      <c r="A440" s="107"/>
      <c r="B440"/>
    </row>
    <row r="441" spans="1:2" x14ac:dyDescent="0.2">
      <c r="A441" s="107"/>
      <c r="B441"/>
    </row>
    <row r="442" spans="1:2" x14ac:dyDescent="0.2">
      <c r="A442" s="107"/>
      <c r="B442"/>
    </row>
    <row r="443" spans="1:2" x14ac:dyDescent="0.2">
      <c r="A443" s="107"/>
      <c r="B443"/>
    </row>
    <row r="444" spans="1:2" x14ac:dyDescent="0.2">
      <c r="A444" s="107"/>
      <c r="B444"/>
    </row>
    <row r="445" spans="1:2" x14ac:dyDescent="0.2">
      <c r="A445" s="107"/>
      <c r="B445"/>
    </row>
    <row r="446" spans="1:2" x14ac:dyDescent="0.2">
      <c r="A446" s="107"/>
      <c r="B446"/>
    </row>
    <row r="447" spans="1:2" x14ac:dyDescent="0.2">
      <c r="A447" s="107"/>
      <c r="B447"/>
    </row>
    <row r="448" spans="1:2" x14ac:dyDescent="0.2">
      <c r="A448" s="107"/>
      <c r="B448"/>
    </row>
    <row r="449" spans="1:2" x14ac:dyDescent="0.2">
      <c r="A449" s="107"/>
      <c r="B449"/>
    </row>
    <row r="450" spans="1:2" x14ac:dyDescent="0.2">
      <c r="A450" s="107"/>
      <c r="B450"/>
    </row>
    <row r="451" spans="1:2" x14ac:dyDescent="0.2">
      <c r="A451" s="107"/>
      <c r="B451"/>
    </row>
    <row r="452" spans="1:2" x14ac:dyDescent="0.2">
      <c r="A452" s="107"/>
      <c r="B452"/>
    </row>
    <row r="453" spans="1:2" x14ac:dyDescent="0.2">
      <c r="A453" s="107"/>
      <c r="B453"/>
    </row>
    <row r="454" spans="1:2" x14ac:dyDescent="0.2">
      <c r="A454" s="107"/>
      <c r="B454"/>
    </row>
    <row r="455" spans="1:2" x14ac:dyDescent="0.2">
      <c r="A455" s="107"/>
      <c r="B455"/>
    </row>
    <row r="456" spans="1:2" x14ac:dyDescent="0.2">
      <c r="A456" s="107"/>
      <c r="B456"/>
    </row>
    <row r="457" spans="1:2" x14ac:dyDescent="0.2">
      <c r="A457" s="107"/>
      <c r="B457"/>
    </row>
    <row r="458" spans="1:2" x14ac:dyDescent="0.2">
      <c r="A458" s="107"/>
      <c r="B458"/>
    </row>
    <row r="459" spans="1:2" x14ac:dyDescent="0.2">
      <c r="A459" s="107"/>
      <c r="B459"/>
    </row>
    <row r="460" spans="1:2" x14ac:dyDescent="0.2">
      <c r="A460" s="107"/>
      <c r="B460"/>
    </row>
    <row r="461" spans="1:2" x14ac:dyDescent="0.2">
      <c r="A461" s="107"/>
      <c r="B461"/>
    </row>
    <row r="462" spans="1:2" x14ac:dyDescent="0.2">
      <c r="A462" s="107"/>
      <c r="B462"/>
    </row>
    <row r="463" spans="1:2" x14ac:dyDescent="0.2">
      <c r="A463" s="107"/>
      <c r="B463"/>
    </row>
    <row r="464" spans="1:2" x14ac:dyDescent="0.2">
      <c r="A464" s="107"/>
      <c r="B464"/>
    </row>
    <row r="465" spans="1:2" x14ac:dyDescent="0.2">
      <c r="A465" s="107"/>
      <c r="B465"/>
    </row>
    <row r="466" spans="1:2" x14ac:dyDescent="0.2">
      <c r="A466" s="107"/>
      <c r="B466"/>
    </row>
    <row r="467" spans="1:2" x14ac:dyDescent="0.2">
      <c r="A467" s="107"/>
      <c r="B467"/>
    </row>
    <row r="468" spans="1:2" x14ac:dyDescent="0.2">
      <c r="A468" s="107"/>
      <c r="B468"/>
    </row>
    <row r="469" spans="1:2" x14ac:dyDescent="0.2">
      <c r="A469" s="107"/>
      <c r="B469"/>
    </row>
    <row r="470" spans="1:2" x14ac:dyDescent="0.2">
      <c r="A470" s="107"/>
      <c r="B470"/>
    </row>
    <row r="471" spans="1:2" x14ac:dyDescent="0.2">
      <c r="A471" s="107"/>
      <c r="B471"/>
    </row>
    <row r="472" spans="1:2" x14ac:dyDescent="0.2">
      <c r="A472" s="107"/>
      <c r="B472"/>
    </row>
    <row r="473" spans="1:2" x14ac:dyDescent="0.2">
      <c r="A473" s="107"/>
      <c r="B473"/>
    </row>
    <row r="474" spans="1:2" x14ac:dyDescent="0.2">
      <c r="A474" s="107"/>
      <c r="B474"/>
    </row>
    <row r="475" spans="1:2" x14ac:dyDescent="0.2">
      <c r="A475" s="107"/>
      <c r="B475"/>
    </row>
    <row r="476" spans="1:2" x14ac:dyDescent="0.2">
      <c r="A476" s="107"/>
      <c r="B476"/>
    </row>
    <row r="477" spans="1:2" x14ac:dyDescent="0.2">
      <c r="A477" s="107"/>
      <c r="B477"/>
    </row>
    <row r="478" spans="1:2" x14ac:dyDescent="0.2">
      <c r="A478" s="107"/>
      <c r="B478"/>
    </row>
    <row r="479" spans="1:2" x14ac:dyDescent="0.2">
      <c r="A479" s="107"/>
      <c r="B479"/>
    </row>
    <row r="480" spans="1:2" x14ac:dyDescent="0.2">
      <c r="A480" s="107"/>
      <c r="B480"/>
    </row>
    <row r="481" spans="1:2" x14ac:dyDescent="0.2">
      <c r="A481" s="107"/>
      <c r="B481"/>
    </row>
    <row r="482" spans="1:2" x14ac:dyDescent="0.2">
      <c r="A482" s="107"/>
      <c r="B482"/>
    </row>
    <row r="483" spans="1:2" x14ac:dyDescent="0.2">
      <c r="A483" s="107"/>
      <c r="B483"/>
    </row>
    <row r="484" spans="1:2" x14ac:dyDescent="0.2">
      <c r="A484" s="107"/>
      <c r="B484"/>
    </row>
    <row r="485" spans="1:2" x14ac:dyDescent="0.2">
      <c r="A485" s="107"/>
      <c r="B485"/>
    </row>
    <row r="486" spans="1:2" x14ac:dyDescent="0.2">
      <c r="A486" s="107"/>
      <c r="B486"/>
    </row>
    <row r="487" spans="1:2" x14ac:dyDescent="0.2">
      <c r="A487" s="107"/>
      <c r="B487"/>
    </row>
    <row r="488" spans="1:2" x14ac:dyDescent="0.2">
      <c r="A488" s="107"/>
      <c r="B488"/>
    </row>
    <row r="489" spans="1:2" x14ac:dyDescent="0.2">
      <c r="A489" s="107"/>
      <c r="B489"/>
    </row>
    <row r="490" spans="1:2" x14ac:dyDescent="0.2">
      <c r="A490" s="107"/>
      <c r="B490"/>
    </row>
    <row r="491" spans="1:2" x14ac:dyDescent="0.2">
      <c r="A491" s="107"/>
      <c r="B491"/>
    </row>
    <row r="492" spans="1:2" x14ac:dyDescent="0.2">
      <c r="A492" s="107"/>
      <c r="B492"/>
    </row>
    <row r="493" spans="1:2" x14ac:dyDescent="0.2">
      <c r="A493" s="107"/>
      <c r="B493"/>
    </row>
    <row r="494" spans="1:2" x14ac:dyDescent="0.2">
      <c r="A494" s="107"/>
      <c r="B494"/>
    </row>
    <row r="495" spans="1:2" x14ac:dyDescent="0.2">
      <c r="A495" s="107"/>
      <c r="B495"/>
    </row>
    <row r="496" spans="1:2" x14ac:dyDescent="0.2">
      <c r="A496" s="107"/>
      <c r="B496"/>
    </row>
    <row r="497" spans="1:2" x14ac:dyDescent="0.2">
      <c r="A497" s="107"/>
      <c r="B497"/>
    </row>
    <row r="498" spans="1:2" x14ac:dyDescent="0.2">
      <c r="A498" s="107"/>
      <c r="B498"/>
    </row>
    <row r="499" spans="1:2" x14ac:dyDescent="0.2">
      <c r="A499" s="107"/>
      <c r="B499"/>
    </row>
    <row r="500" spans="1:2" x14ac:dyDescent="0.2">
      <c r="A500" s="107"/>
      <c r="B500"/>
    </row>
    <row r="501" spans="1:2" x14ac:dyDescent="0.2">
      <c r="A501" s="107"/>
      <c r="B501"/>
    </row>
    <row r="502" spans="1:2" x14ac:dyDescent="0.2">
      <c r="A502" s="107"/>
      <c r="B502"/>
    </row>
    <row r="503" spans="1:2" x14ac:dyDescent="0.2">
      <c r="A503" s="107"/>
      <c r="B503"/>
    </row>
    <row r="504" spans="1:2" x14ac:dyDescent="0.2">
      <c r="A504" s="107"/>
      <c r="B504"/>
    </row>
    <row r="505" spans="1:2" x14ac:dyDescent="0.2">
      <c r="A505" s="107"/>
      <c r="B505"/>
    </row>
    <row r="506" spans="1:2" x14ac:dyDescent="0.2">
      <c r="A506" s="107"/>
      <c r="B506"/>
    </row>
    <row r="507" spans="1:2" x14ac:dyDescent="0.2">
      <c r="A507" s="107"/>
      <c r="B507"/>
    </row>
    <row r="508" spans="1:2" x14ac:dyDescent="0.2">
      <c r="A508" s="107"/>
      <c r="B508"/>
    </row>
    <row r="509" spans="1:2" x14ac:dyDescent="0.2">
      <c r="A509" s="107"/>
      <c r="B509"/>
    </row>
    <row r="510" spans="1:2" x14ac:dyDescent="0.2">
      <c r="A510" s="107"/>
      <c r="B510"/>
    </row>
    <row r="511" spans="1:2" x14ac:dyDescent="0.2">
      <c r="A511" s="107"/>
      <c r="B511"/>
    </row>
    <row r="512" spans="1:2" x14ac:dyDescent="0.2">
      <c r="A512" s="107"/>
      <c r="B512"/>
    </row>
    <row r="513" spans="1:2" x14ac:dyDescent="0.2">
      <c r="A513" s="107"/>
      <c r="B513"/>
    </row>
    <row r="514" spans="1:2" x14ac:dyDescent="0.2">
      <c r="A514" s="107"/>
      <c r="B514"/>
    </row>
    <row r="515" spans="1:2" x14ac:dyDescent="0.2">
      <c r="A515" s="107"/>
      <c r="B515"/>
    </row>
    <row r="516" spans="1:2" x14ac:dyDescent="0.2">
      <c r="A516" s="107"/>
      <c r="B516"/>
    </row>
    <row r="517" spans="1:2" x14ac:dyDescent="0.2">
      <c r="A517" s="107"/>
      <c r="B517"/>
    </row>
    <row r="518" spans="1:2" x14ac:dyDescent="0.2">
      <c r="A518" s="107"/>
      <c r="B518"/>
    </row>
    <row r="519" spans="1:2" x14ac:dyDescent="0.2">
      <c r="A519" s="107"/>
      <c r="B519"/>
    </row>
    <row r="520" spans="1:2" x14ac:dyDescent="0.2">
      <c r="A520" s="107"/>
      <c r="B520"/>
    </row>
    <row r="521" spans="1:2" x14ac:dyDescent="0.2">
      <c r="A521" s="107"/>
      <c r="B521"/>
    </row>
    <row r="522" spans="1:2" x14ac:dyDescent="0.2">
      <c r="A522" s="107"/>
      <c r="B522"/>
    </row>
    <row r="523" spans="1:2" x14ac:dyDescent="0.2">
      <c r="A523" s="107"/>
      <c r="B523"/>
    </row>
    <row r="524" spans="1:2" x14ac:dyDescent="0.2">
      <c r="A524" s="107"/>
      <c r="B524"/>
    </row>
    <row r="525" spans="1:2" x14ac:dyDescent="0.2">
      <c r="A525" s="107"/>
      <c r="B525"/>
    </row>
    <row r="526" spans="1:2" x14ac:dyDescent="0.2">
      <c r="A526" s="107"/>
      <c r="B526"/>
    </row>
    <row r="527" spans="1:2" x14ac:dyDescent="0.2">
      <c r="A527" s="107"/>
      <c r="B527"/>
    </row>
    <row r="528" spans="1:2" x14ac:dyDescent="0.2">
      <c r="A528" s="107"/>
      <c r="B528"/>
    </row>
    <row r="529" spans="1:2" x14ac:dyDescent="0.2">
      <c r="A529" s="107"/>
      <c r="B529"/>
    </row>
    <row r="530" spans="1:2" x14ac:dyDescent="0.2">
      <c r="A530" s="107"/>
      <c r="B530"/>
    </row>
    <row r="531" spans="1:2" x14ac:dyDescent="0.2">
      <c r="A531" s="107"/>
      <c r="B531"/>
    </row>
    <row r="532" spans="1:2" x14ac:dyDescent="0.2">
      <c r="A532" s="107"/>
      <c r="B532"/>
    </row>
    <row r="533" spans="1:2" x14ac:dyDescent="0.2">
      <c r="A533" s="107"/>
      <c r="B533"/>
    </row>
    <row r="534" spans="1:2" x14ac:dyDescent="0.2">
      <c r="A534" s="107"/>
      <c r="B534"/>
    </row>
    <row r="535" spans="1:2" x14ac:dyDescent="0.2">
      <c r="A535" s="107"/>
      <c r="B535"/>
    </row>
    <row r="536" spans="1:2" x14ac:dyDescent="0.2">
      <c r="A536" s="107"/>
      <c r="B536"/>
    </row>
    <row r="537" spans="1:2" x14ac:dyDescent="0.2">
      <c r="A537" s="107"/>
      <c r="B537"/>
    </row>
    <row r="538" spans="1:2" x14ac:dyDescent="0.2">
      <c r="A538" s="107"/>
      <c r="B538"/>
    </row>
    <row r="539" spans="1:2" x14ac:dyDescent="0.2">
      <c r="A539" s="107"/>
      <c r="B539"/>
    </row>
    <row r="540" spans="1:2" x14ac:dyDescent="0.2">
      <c r="A540" s="107"/>
      <c r="B540"/>
    </row>
    <row r="541" spans="1:2" x14ac:dyDescent="0.2">
      <c r="A541" s="107"/>
      <c r="B541"/>
    </row>
    <row r="542" spans="1:2" x14ac:dyDescent="0.2">
      <c r="A542" s="107"/>
      <c r="B542"/>
    </row>
    <row r="543" spans="1:2" x14ac:dyDescent="0.2">
      <c r="A543" s="107"/>
      <c r="B543"/>
    </row>
    <row r="544" spans="1:2" x14ac:dyDescent="0.2">
      <c r="A544" s="107"/>
      <c r="B544"/>
    </row>
    <row r="545" spans="1:2" x14ac:dyDescent="0.2">
      <c r="A545" s="107"/>
      <c r="B545"/>
    </row>
    <row r="546" spans="1:2" x14ac:dyDescent="0.2">
      <c r="A546" s="107"/>
      <c r="B546"/>
    </row>
    <row r="547" spans="1:2" x14ac:dyDescent="0.2">
      <c r="A547" s="107"/>
      <c r="B547"/>
    </row>
    <row r="548" spans="1:2" x14ac:dyDescent="0.2">
      <c r="A548" s="107"/>
      <c r="B548"/>
    </row>
    <row r="549" spans="1:2" x14ac:dyDescent="0.2">
      <c r="A549" s="107"/>
      <c r="B549"/>
    </row>
    <row r="550" spans="1:2" x14ac:dyDescent="0.2">
      <c r="A550" s="107"/>
      <c r="B550"/>
    </row>
    <row r="551" spans="1:2" x14ac:dyDescent="0.2">
      <c r="A551" s="107"/>
      <c r="B551"/>
    </row>
    <row r="552" spans="1:2" x14ac:dyDescent="0.2">
      <c r="A552" s="107"/>
      <c r="B552"/>
    </row>
    <row r="553" spans="1:2" x14ac:dyDescent="0.2">
      <c r="A553" s="107"/>
      <c r="B553"/>
    </row>
    <row r="554" spans="1:2" x14ac:dyDescent="0.2">
      <c r="A554" s="107"/>
      <c r="B554"/>
    </row>
    <row r="555" spans="1:2" x14ac:dyDescent="0.2">
      <c r="A555" s="107"/>
      <c r="B555"/>
    </row>
    <row r="556" spans="1:2" x14ac:dyDescent="0.2">
      <c r="A556" s="107"/>
      <c r="B556"/>
    </row>
    <row r="557" spans="1:2" x14ac:dyDescent="0.2">
      <c r="A557" s="107"/>
      <c r="B557"/>
    </row>
    <row r="558" spans="1:2" x14ac:dyDescent="0.2">
      <c r="A558" s="107"/>
      <c r="B558"/>
    </row>
    <row r="559" spans="1:2" x14ac:dyDescent="0.2">
      <c r="A559" s="107"/>
      <c r="B559"/>
    </row>
    <row r="560" spans="1:2" x14ac:dyDescent="0.2">
      <c r="A560" s="107"/>
      <c r="B560"/>
    </row>
    <row r="561" spans="1:2" x14ac:dyDescent="0.2">
      <c r="A561" s="107"/>
      <c r="B561"/>
    </row>
    <row r="562" spans="1:2" x14ac:dyDescent="0.2">
      <c r="A562" s="107"/>
      <c r="B562"/>
    </row>
    <row r="563" spans="1:2" x14ac:dyDescent="0.2">
      <c r="A563" s="107"/>
      <c r="B563"/>
    </row>
    <row r="564" spans="1:2" x14ac:dyDescent="0.2">
      <c r="A564" s="107"/>
      <c r="B564"/>
    </row>
    <row r="565" spans="1:2" x14ac:dyDescent="0.2">
      <c r="A565" s="107"/>
      <c r="B565"/>
    </row>
    <row r="566" spans="1:2" x14ac:dyDescent="0.2">
      <c r="A566" s="107"/>
      <c r="B566"/>
    </row>
    <row r="567" spans="1:2" x14ac:dyDescent="0.2">
      <c r="A567" s="107"/>
      <c r="B567"/>
    </row>
    <row r="568" spans="1:2" x14ac:dyDescent="0.2">
      <c r="A568" s="107"/>
      <c r="B568"/>
    </row>
    <row r="569" spans="1:2" x14ac:dyDescent="0.2">
      <c r="A569" s="107"/>
      <c r="B569"/>
    </row>
    <row r="570" spans="1:2" x14ac:dyDescent="0.2">
      <c r="A570" s="107"/>
      <c r="B570"/>
    </row>
    <row r="571" spans="1:2" x14ac:dyDescent="0.2">
      <c r="A571" s="107"/>
      <c r="B571"/>
    </row>
    <row r="572" spans="1:2" x14ac:dyDescent="0.2">
      <c r="A572" s="107"/>
      <c r="B572"/>
    </row>
    <row r="573" spans="1:2" x14ac:dyDescent="0.2">
      <c r="A573" s="107"/>
      <c r="B573"/>
    </row>
    <row r="574" spans="1:2" x14ac:dyDescent="0.2">
      <c r="A574" s="107"/>
      <c r="B574"/>
    </row>
    <row r="575" spans="1:2" x14ac:dyDescent="0.2">
      <c r="A575" s="107"/>
      <c r="B575"/>
    </row>
    <row r="576" spans="1:2" x14ac:dyDescent="0.2">
      <c r="A576" s="107"/>
      <c r="B576"/>
    </row>
    <row r="577" spans="1:2" x14ac:dyDescent="0.2">
      <c r="A577" s="107"/>
      <c r="B577"/>
    </row>
    <row r="578" spans="1:2" x14ac:dyDescent="0.2">
      <c r="A578" s="107"/>
      <c r="B578"/>
    </row>
    <row r="579" spans="1:2" x14ac:dyDescent="0.2">
      <c r="A579" s="107"/>
      <c r="B579"/>
    </row>
    <row r="580" spans="1:2" x14ac:dyDescent="0.2">
      <c r="A580" s="107"/>
      <c r="B580"/>
    </row>
    <row r="581" spans="1:2" x14ac:dyDescent="0.2">
      <c r="A581" s="107"/>
      <c r="B581"/>
    </row>
    <row r="582" spans="1:2" x14ac:dyDescent="0.2">
      <c r="A582" s="107"/>
      <c r="B582"/>
    </row>
    <row r="583" spans="1:2" x14ac:dyDescent="0.2">
      <c r="A583" s="107"/>
      <c r="B583"/>
    </row>
    <row r="584" spans="1:2" x14ac:dyDescent="0.2">
      <c r="A584" s="107"/>
      <c r="B584"/>
    </row>
    <row r="585" spans="1:2" x14ac:dyDescent="0.2">
      <c r="A585" s="107"/>
      <c r="B585"/>
    </row>
    <row r="586" spans="1:2" x14ac:dyDescent="0.2">
      <c r="A586" s="107"/>
      <c r="B586"/>
    </row>
    <row r="587" spans="1:2" x14ac:dyDescent="0.2">
      <c r="A587" s="107"/>
      <c r="B587"/>
    </row>
    <row r="588" spans="1:2" x14ac:dyDescent="0.2">
      <c r="A588" s="107"/>
      <c r="B588"/>
    </row>
    <row r="589" spans="1:2" x14ac:dyDescent="0.2">
      <c r="A589" s="107"/>
      <c r="B589"/>
    </row>
    <row r="590" spans="1:2" x14ac:dyDescent="0.2">
      <c r="A590" s="107"/>
      <c r="B590"/>
    </row>
    <row r="591" spans="1:2" x14ac:dyDescent="0.2">
      <c r="A591" s="107"/>
      <c r="B591"/>
    </row>
    <row r="592" spans="1:2" x14ac:dyDescent="0.2">
      <c r="A592" s="107"/>
      <c r="B592"/>
    </row>
    <row r="593" spans="1:2" x14ac:dyDescent="0.2">
      <c r="A593" s="107"/>
      <c r="B593"/>
    </row>
    <row r="594" spans="1:2" x14ac:dyDescent="0.2">
      <c r="A594" s="107"/>
      <c r="B594"/>
    </row>
    <row r="595" spans="1:2" x14ac:dyDescent="0.2">
      <c r="A595" s="107"/>
      <c r="B595"/>
    </row>
    <row r="596" spans="1:2" x14ac:dyDescent="0.2">
      <c r="A596" s="107"/>
      <c r="B596"/>
    </row>
    <row r="597" spans="1:2" x14ac:dyDescent="0.2">
      <c r="A597" s="107"/>
      <c r="B597"/>
    </row>
    <row r="598" spans="1:2" x14ac:dyDescent="0.2">
      <c r="A598" s="107"/>
      <c r="B598"/>
    </row>
    <row r="599" spans="1:2" x14ac:dyDescent="0.2">
      <c r="A599" s="107"/>
      <c r="B599"/>
    </row>
    <row r="600" spans="1:2" x14ac:dyDescent="0.2">
      <c r="A600" s="107"/>
      <c r="B600"/>
    </row>
    <row r="601" spans="1:2" x14ac:dyDescent="0.2">
      <c r="A601" s="107"/>
      <c r="B601"/>
    </row>
    <row r="602" spans="1:2" x14ac:dyDescent="0.2">
      <c r="A602" s="107"/>
      <c r="B602"/>
    </row>
    <row r="603" spans="1:2" x14ac:dyDescent="0.2">
      <c r="A603" s="107"/>
      <c r="B603"/>
    </row>
    <row r="604" spans="1:2" x14ac:dyDescent="0.2">
      <c r="A604" s="107"/>
      <c r="B604"/>
    </row>
    <row r="605" spans="1:2" x14ac:dyDescent="0.2">
      <c r="A605" s="107"/>
      <c r="B605"/>
    </row>
    <row r="606" spans="1:2" x14ac:dyDescent="0.2">
      <c r="A606" s="107"/>
      <c r="B606"/>
    </row>
    <row r="607" spans="1:2" x14ac:dyDescent="0.2">
      <c r="A607" s="107"/>
      <c r="B607"/>
    </row>
    <row r="608" spans="1:2" x14ac:dyDescent="0.2">
      <c r="A608" s="107"/>
      <c r="B608"/>
    </row>
    <row r="609" spans="1:2" x14ac:dyDescent="0.2">
      <c r="A609" s="107"/>
      <c r="B609"/>
    </row>
    <row r="610" spans="1:2" x14ac:dyDescent="0.2">
      <c r="A610" s="107"/>
      <c r="B610"/>
    </row>
    <row r="611" spans="1:2" x14ac:dyDescent="0.2">
      <c r="A611" s="107"/>
      <c r="B611"/>
    </row>
    <row r="612" spans="1:2" x14ac:dyDescent="0.2">
      <c r="A612" s="107"/>
      <c r="B612"/>
    </row>
    <row r="613" spans="1:2" x14ac:dyDescent="0.2">
      <c r="A613" s="107"/>
      <c r="B613"/>
    </row>
    <row r="614" spans="1:2" x14ac:dyDescent="0.2">
      <c r="A614" s="107"/>
      <c r="B614"/>
    </row>
    <row r="615" spans="1:2" x14ac:dyDescent="0.2">
      <c r="A615" s="107"/>
      <c r="B615"/>
    </row>
    <row r="616" spans="1:2" x14ac:dyDescent="0.2">
      <c r="A616" s="107"/>
      <c r="B616"/>
    </row>
    <row r="617" spans="1:2" x14ac:dyDescent="0.2">
      <c r="A617" s="107"/>
      <c r="B617"/>
    </row>
    <row r="618" spans="1:2" x14ac:dyDescent="0.2">
      <c r="A618" s="107"/>
      <c r="B618"/>
    </row>
    <row r="619" spans="1:2" x14ac:dyDescent="0.2">
      <c r="A619" s="107"/>
      <c r="B619"/>
    </row>
    <row r="620" spans="1:2" x14ac:dyDescent="0.2">
      <c r="A620" s="107"/>
      <c r="B620"/>
    </row>
    <row r="621" spans="1:2" x14ac:dyDescent="0.2">
      <c r="A621" s="107"/>
      <c r="B621"/>
    </row>
    <row r="622" spans="1:2" x14ac:dyDescent="0.2">
      <c r="A622" s="107"/>
      <c r="B622"/>
    </row>
    <row r="623" spans="1:2" x14ac:dyDescent="0.2">
      <c r="A623" s="107"/>
      <c r="B623"/>
    </row>
    <row r="624" spans="1:2" x14ac:dyDescent="0.2">
      <c r="A624" s="107"/>
      <c r="B624"/>
    </row>
    <row r="625" spans="1:2" x14ac:dyDescent="0.2">
      <c r="A625" s="107"/>
      <c r="B625"/>
    </row>
    <row r="626" spans="1:2" x14ac:dyDescent="0.2">
      <c r="A626" s="107"/>
      <c r="B626"/>
    </row>
    <row r="627" spans="1:2" x14ac:dyDescent="0.2">
      <c r="A627" s="107"/>
      <c r="B627"/>
    </row>
    <row r="628" spans="1:2" x14ac:dyDescent="0.2">
      <c r="A628" s="107"/>
      <c r="B628"/>
    </row>
    <row r="629" spans="1:2" x14ac:dyDescent="0.2">
      <c r="A629" s="107"/>
      <c r="B629"/>
    </row>
    <row r="630" spans="1:2" x14ac:dyDescent="0.2">
      <c r="A630" s="107"/>
      <c r="B630"/>
    </row>
    <row r="631" spans="1:2" x14ac:dyDescent="0.2">
      <c r="A631" s="107"/>
      <c r="B631"/>
    </row>
    <row r="632" spans="1:2" x14ac:dyDescent="0.2">
      <c r="A632" s="107"/>
      <c r="B632"/>
    </row>
    <row r="633" spans="1:2" x14ac:dyDescent="0.2">
      <c r="A633" s="107"/>
      <c r="B633"/>
    </row>
    <row r="634" spans="1:2" x14ac:dyDescent="0.2">
      <c r="A634" s="107"/>
      <c r="B634"/>
    </row>
    <row r="635" spans="1:2" x14ac:dyDescent="0.2">
      <c r="A635" s="107"/>
      <c r="B635"/>
    </row>
    <row r="636" spans="1:2" x14ac:dyDescent="0.2">
      <c r="A636" s="107"/>
      <c r="B636"/>
    </row>
    <row r="637" spans="1:2" x14ac:dyDescent="0.2">
      <c r="A637" s="107"/>
      <c r="B637"/>
    </row>
    <row r="638" spans="1:2" x14ac:dyDescent="0.2">
      <c r="A638" s="107"/>
      <c r="B638"/>
    </row>
    <row r="639" spans="1:2" x14ac:dyDescent="0.2">
      <c r="A639" s="107"/>
      <c r="B639"/>
    </row>
    <row r="640" spans="1:2" x14ac:dyDescent="0.2">
      <c r="A640" s="107"/>
      <c r="B640"/>
    </row>
    <row r="641" spans="1:2" x14ac:dyDescent="0.2">
      <c r="A641" s="107"/>
      <c r="B641"/>
    </row>
    <row r="642" spans="1:2" x14ac:dyDescent="0.2">
      <c r="A642" s="107"/>
      <c r="B642"/>
    </row>
    <row r="643" spans="1:2" x14ac:dyDescent="0.2">
      <c r="A643" s="107"/>
      <c r="B643"/>
    </row>
    <row r="644" spans="1:2" x14ac:dyDescent="0.2">
      <c r="A644" s="107"/>
      <c r="B644"/>
    </row>
    <row r="645" spans="1:2" x14ac:dyDescent="0.2">
      <c r="A645" s="107"/>
      <c r="B645"/>
    </row>
    <row r="646" spans="1:2" x14ac:dyDescent="0.2">
      <c r="A646" s="107"/>
      <c r="B646"/>
    </row>
    <row r="647" spans="1:2" x14ac:dyDescent="0.2">
      <c r="A647" s="107"/>
      <c r="B647"/>
    </row>
    <row r="648" spans="1:2" x14ac:dyDescent="0.2">
      <c r="A648" s="107"/>
      <c r="B648"/>
    </row>
    <row r="649" spans="1:2" x14ac:dyDescent="0.2">
      <c r="A649" s="107"/>
      <c r="B649"/>
    </row>
    <row r="650" spans="1:2" x14ac:dyDescent="0.2">
      <c r="A650" s="107"/>
      <c r="B650"/>
    </row>
    <row r="651" spans="1:2" x14ac:dyDescent="0.2">
      <c r="A651" s="107"/>
      <c r="B651"/>
    </row>
    <row r="652" spans="1:2" x14ac:dyDescent="0.2">
      <c r="A652" s="107"/>
      <c r="B652"/>
    </row>
    <row r="653" spans="1:2" x14ac:dyDescent="0.2">
      <c r="A653" s="107"/>
      <c r="B653"/>
    </row>
    <row r="654" spans="1:2" x14ac:dyDescent="0.2">
      <c r="A654" s="107"/>
      <c r="B654"/>
    </row>
    <row r="655" spans="1:2" x14ac:dyDescent="0.2">
      <c r="A655" s="107"/>
      <c r="B655"/>
    </row>
    <row r="656" spans="1:2" x14ac:dyDescent="0.2">
      <c r="A656" s="107"/>
      <c r="B656"/>
    </row>
    <row r="657" spans="1:2" x14ac:dyDescent="0.2">
      <c r="A657" s="107"/>
      <c r="B657"/>
    </row>
    <row r="658" spans="1:2" x14ac:dyDescent="0.2">
      <c r="A658" s="107"/>
      <c r="B658"/>
    </row>
    <row r="659" spans="1:2" x14ac:dyDescent="0.2">
      <c r="A659" s="107"/>
      <c r="B659"/>
    </row>
    <row r="660" spans="1:2" x14ac:dyDescent="0.2">
      <c r="A660" s="107"/>
      <c r="B660"/>
    </row>
    <row r="661" spans="1:2" x14ac:dyDescent="0.2">
      <c r="A661" s="107"/>
      <c r="B661"/>
    </row>
    <row r="662" spans="1:2" x14ac:dyDescent="0.2">
      <c r="A662" s="107"/>
      <c r="B662"/>
    </row>
    <row r="663" spans="1:2" x14ac:dyDescent="0.2">
      <c r="A663" s="107"/>
      <c r="B663"/>
    </row>
    <row r="664" spans="1:2" x14ac:dyDescent="0.2">
      <c r="A664" s="107"/>
      <c r="B664"/>
    </row>
    <row r="665" spans="1:2" x14ac:dyDescent="0.2">
      <c r="A665" s="107"/>
      <c r="B665"/>
    </row>
    <row r="666" spans="1:2" x14ac:dyDescent="0.2">
      <c r="A666" s="107"/>
      <c r="B666"/>
    </row>
    <row r="667" spans="1:2" x14ac:dyDescent="0.2">
      <c r="A667" s="107"/>
      <c r="B667"/>
    </row>
    <row r="668" spans="1:2" x14ac:dyDescent="0.2">
      <c r="A668" s="107"/>
      <c r="B668"/>
    </row>
    <row r="669" spans="1:2" x14ac:dyDescent="0.2">
      <c r="A669" s="107"/>
      <c r="B669"/>
    </row>
    <row r="670" spans="1:2" x14ac:dyDescent="0.2">
      <c r="A670" s="107"/>
      <c r="B670"/>
    </row>
    <row r="671" spans="1:2" x14ac:dyDescent="0.2">
      <c r="A671" s="107"/>
      <c r="B671"/>
    </row>
    <row r="672" spans="1:2" x14ac:dyDescent="0.2">
      <c r="A672" s="107"/>
      <c r="B672"/>
    </row>
    <row r="673" spans="1:2" x14ac:dyDescent="0.2">
      <c r="A673" s="107"/>
      <c r="B673"/>
    </row>
    <row r="674" spans="1:2" x14ac:dyDescent="0.2">
      <c r="A674" s="107"/>
      <c r="B674"/>
    </row>
    <row r="675" spans="1:2" x14ac:dyDescent="0.2">
      <c r="A675" s="107"/>
      <c r="B675"/>
    </row>
    <row r="676" spans="1:2" x14ac:dyDescent="0.2">
      <c r="A676" s="107"/>
      <c r="B676"/>
    </row>
    <row r="677" spans="1:2" x14ac:dyDescent="0.2">
      <c r="A677" s="107"/>
      <c r="B677"/>
    </row>
    <row r="678" spans="1:2" x14ac:dyDescent="0.2">
      <c r="A678" s="107"/>
      <c r="B678"/>
    </row>
    <row r="679" spans="1:2" x14ac:dyDescent="0.2">
      <c r="A679" s="107"/>
      <c r="B679"/>
    </row>
    <row r="680" spans="1:2" x14ac:dyDescent="0.2">
      <c r="A680" s="107"/>
      <c r="B680"/>
    </row>
    <row r="681" spans="1:2" x14ac:dyDescent="0.2">
      <c r="A681" s="107"/>
      <c r="B681"/>
    </row>
    <row r="682" spans="1:2" x14ac:dyDescent="0.2">
      <c r="A682" s="107"/>
      <c r="B682"/>
    </row>
    <row r="683" spans="1:2" x14ac:dyDescent="0.2">
      <c r="A683" s="107"/>
      <c r="B683"/>
    </row>
    <row r="684" spans="1:2" x14ac:dyDescent="0.2">
      <c r="A684" s="107"/>
      <c r="B684"/>
    </row>
    <row r="685" spans="1:2" x14ac:dyDescent="0.2">
      <c r="A685" s="107"/>
      <c r="B685"/>
    </row>
    <row r="686" spans="1:2" x14ac:dyDescent="0.2">
      <c r="A686" s="107"/>
      <c r="B686"/>
    </row>
    <row r="687" spans="1:2" x14ac:dyDescent="0.2">
      <c r="A687" s="107"/>
      <c r="B687"/>
    </row>
    <row r="688" spans="1:2" x14ac:dyDescent="0.2">
      <c r="A688" s="107"/>
      <c r="B688"/>
    </row>
    <row r="689" spans="1:2" x14ac:dyDescent="0.2">
      <c r="A689" s="107"/>
      <c r="B689"/>
    </row>
    <row r="690" spans="1:2" x14ac:dyDescent="0.2">
      <c r="A690" s="107"/>
      <c r="B690"/>
    </row>
    <row r="691" spans="1:2" x14ac:dyDescent="0.2">
      <c r="A691" s="107"/>
      <c r="B691"/>
    </row>
    <row r="692" spans="1:2" x14ac:dyDescent="0.2">
      <c r="A692" s="107"/>
      <c r="B692"/>
    </row>
    <row r="693" spans="1:2" x14ac:dyDescent="0.2">
      <c r="A693" s="107"/>
      <c r="B693"/>
    </row>
    <row r="694" spans="1:2" x14ac:dyDescent="0.2">
      <c r="A694" s="107"/>
      <c r="B694"/>
    </row>
    <row r="695" spans="1:2" x14ac:dyDescent="0.2">
      <c r="A695" s="107"/>
      <c r="B695"/>
    </row>
    <row r="696" spans="1:2" x14ac:dyDescent="0.2">
      <c r="A696" s="107"/>
      <c r="B696"/>
    </row>
    <row r="697" spans="1:2" x14ac:dyDescent="0.2">
      <c r="A697" s="107"/>
      <c r="B697"/>
    </row>
    <row r="698" spans="1:2" x14ac:dyDescent="0.2">
      <c r="A698" s="107"/>
      <c r="B698"/>
    </row>
    <row r="699" spans="1:2" x14ac:dyDescent="0.2">
      <c r="A699" s="107"/>
      <c r="B699"/>
    </row>
    <row r="700" spans="1:2" x14ac:dyDescent="0.2">
      <c r="A700" s="107"/>
      <c r="B700"/>
    </row>
    <row r="701" spans="1:2" x14ac:dyDescent="0.2">
      <c r="A701" s="107"/>
      <c r="B701"/>
    </row>
    <row r="702" spans="1:2" x14ac:dyDescent="0.2">
      <c r="A702" s="107"/>
      <c r="B702"/>
    </row>
    <row r="703" spans="1:2" x14ac:dyDescent="0.2">
      <c r="A703" s="107"/>
      <c r="B703"/>
    </row>
    <row r="704" spans="1:2" x14ac:dyDescent="0.2">
      <c r="A704" s="107"/>
      <c r="B704"/>
    </row>
    <row r="705" spans="1:2" x14ac:dyDescent="0.2">
      <c r="A705" s="107"/>
      <c r="B705"/>
    </row>
    <row r="706" spans="1:2" x14ac:dyDescent="0.2">
      <c r="A706" s="107"/>
      <c r="B706"/>
    </row>
    <row r="707" spans="1:2" x14ac:dyDescent="0.2">
      <c r="A707" s="107"/>
      <c r="B707"/>
    </row>
    <row r="708" spans="1:2" x14ac:dyDescent="0.2">
      <c r="A708" s="107"/>
      <c r="B708"/>
    </row>
    <row r="709" spans="1:2" x14ac:dyDescent="0.2">
      <c r="A709" s="107"/>
      <c r="B709"/>
    </row>
    <row r="710" spans="1:2" x14ac:dyDescent="0.2">
      <c r="A710" s="107"/>
      <c r="B710"/>
    </row>
    <row r="711" spans="1:2" x14ac:dyDescent="0.2">
      <c r="A711" s="107"/>
      <c r="B711"/>
    </row>
    <row r="712" spans="1:2" x14ac:dyDescent="0.2">
      <c r="A712" s="107"/>
      <c r="B712"/>
    </row>
    <row r="713" spans="1:2" x14ac:dyDescent="0.2">
      <c r="A713" s="107"/>
      <c r="B713"/>
    </row>
    <row r="714" spans="1:2" x14ac:dyDescent="0.2">
      <c r="A714" s="107"/>
      <c r="B714"/>
    </row>
    <row r="715" spans="1:2" x14ac:dyDescent="0.2">
      <c r="A715" s="107"/>
      <c r="B715"/>
    </row>
    <row r="716" spans="1:2" x14ac:dyDescent="0.2">
      <c r="A716" s="107"/>
      <c r="B716"/>
    </row>
    <row r="717" spans="1:2" x14ac:dyDescent="0.2">
      <c r="A717" s="107"/>
      <c r="B717"/>
    </row>
    <row r="718" spans="1:2" x14ac:dyDescent="0.2">
      <c r="A718" s="107"/>
      <c r="B718"/>
    </row>
    <row r="719" spans="1:2" x14ac:dyDescent="0.2">
      <c r="A719" s="107"/>
      <c r="B719"/>
    </row>
    <row r="720" spans="1:2" x14ac:dyDescent="0.2">
      <c r="A720" s="107"/>
      <c r="B720"/>
    </row>
    <row r="721" spans="1:2" x14ac:dyDescent="0.2">
      <c r="A721" s="107"/>
      <c r="B721"/>
    </row>
    <row r="722" spans="1:2" x14ac:dyDescent="0.2">
      <c r="A722" s="107"/>
      <c r="B722"/>
    </row>
    <row r="723" spans="1:2" x14ac:dyDescent="0.2">
      <c r="A723" s="107"/>
      <c r="B723"/>
    </row>
    <row r="724" spans="1:2" x14ac:dyDescent="0.2">
      <c r="A724" s="107"/>
      <c r="B724"/>
    </row>
    <row r="725" spans="1:2" x14ac:dyDescent="0.2">
      <c r="A725" s="107"/>
      <c r="B725"/>
    </row>
    <row r="726" spans="1:2" x14ac:dyDescent="0.2">
      <c r="A726" s="107"/>
      <c r="B726"/>
    </row>
    <row r="727" spans="1:2" x14ac:dyDescent="0.2">
      <c r="A727" s="107"/>
      <c r="B727"/>
    </row>
    <row r="728" spans="1:2" x14ac:dyDescent="0.2">
      <c r="A728" s="107"/>
      <c r="B728"/>
    </row>
    <row r="729" spans="1:2" x14ac:dyDescent="0.2">
      <c r="A729" s="107"/>
      <c r="B729"/>
    </row>
    <row r="730" spans="1:2" x14ac:dyDescent="0.2">
      <c r="A730" s="107"/>
      <c r="B730"/>
    </row>
    <row r="731" spans="1:2" x14ac:dyDescent="0.2">
      <c r="A731" s="107"/>
      <c r="B731"/>
    </row>
    <row r="732" spans="1:2" x14ac:dyDescent="0.2">
      <c r="A732" s="107"/>
      <c r="B732"/>
    </row>
    <row r="733" spans="1:2" x14ac:dyDescent="0.2">
      <c r="A733" s="107"/>
      <c r="B733"/>
    </row>
    <row r="734" spans="1:2" x14ac:dyDescent="0.2">
      <c r="A734" s="107"/>
      <c r="B734"/>
    </row>
    <row r="735" spans="1:2" x14ac:dyDescent="0.2">
      <c r="A735" s="107"/>
      <c r="B735"/>
    </row>
    <row r="736" spans="1:2" x14ac:dyDescent="0.2">
      <c r="A736" s="107"/>
      <c r="B736"/>
    </row>
    <row r="737" spans="1:2" x14ac:dyDescent="0.2">
      <c r="A737" s="107"/>
      <c r="B737"/>
    </row>
    <row r="738" spans="1:2" x14ac:dyDescent="0.2">
      <c r="A738" s="107"/>
      <c r="B738"/>
    </row>
    <row r="739" spans="1:2" x14ac:dyDescent="0.2">
      <c r="A739" s="107"/>
      <c r="B739"/>
    </row>
    <row r="740" spans="1:2" x14ac:dyDescent="0.2">
      <c r="A740" s="107"/>
      <c r="B740"/>
    </row>
    <row r="741" spans="1:2" x14ac:dyDescent="0.2">
      <c r="A741" s="107"/>
      <c r="B741"/>
    </row>
    <row r="742" spans="1:2" x14ac:dyDescent="0.2">
      <c r="A742" s="107"/>
      <c r="B742"/>
    </row>
    <row r="743" spans="1:2" x14ac:dyDescent="0.2">
      <c r="A743" s="107"/>
      <c r="B743"/>
    </row>
    <row r="744" spans="1:2" x14ac:dyDescent="0.2">
      <c r="A744" s="107"/>
      <c r="B744"/>
    </row>
    <row r="745" spans="1:2" x14ac:dyDescent="0.2">
      <c r="A745" s="107"/>
      <c r="B745"/>
    </row>
    <row r="746" spans="1:2" x14ac:dyDescent="0.2">
      <c r="A746" s="107"/>
      <c r="B746"/>
    </row>
    <row r="747" spans="1:2" x14ac:dyDescent="0.2">
      <c r="A747" s="107"/>
      <c r="B747"/>
    </row>
    <row r="748" spans="1:2" x14ac:dyDescent="0.2">
      <c r="A748" s="107"/>
      <c r="B748"/>
    </row>
    <row r="749" spans="1:2" x14ac:dyDescent="0.2">
      <c r="A749" s="107"/>
      <c r="B749"/>
    </row>
    <row r="750" spans="1:2" x14ac:dyDescent="0.2">
      <c r="A750" s="107"/>
      <c r="B750"/>
    </row>
    <row r="751" spans="1:2" x14ac:dyDescent="0.2">
      <c r="A751" s="107"/>
      <c r="B751"/>
    </row>
    <row r="752" spans="1:2" x14ac:dyDescent="0.2">
      <c r="A752" s="107"/>
      <c r="B752"/>
    </row>
    <row r="753" spans="1:2" x14ac:dyDescent="0.2">
      <c r="A753" s="107"/>
      <c r="B753"/>
    </row>
    <row r="754" spans="1:2" x14ac:dyDescent="0.2">
      <c r="A754" s="107"/>
      <c r="B754"/>
    </row>
    <row r="755" spans="1:2" x14ac:dyDescent="0.2">
      <c r="A755" s="107"/>
      <c r="B755"/>
    </row>
    <row r="756" spans="1:2" x14ac:dyDescent="0.2">
      <c r="A756" s="107"/>
      <c r="B756"/>
    </row>
    <row r="757" spans="1:2" x14ac:dyDescent="0.2">
      <c r="A757" s="107"/>
      <c r="B757"/>
    </row>
    <row r="758" spans="1:2" x14ac:dyDescent="0.2">
      <c r="A758" s="107"/>
      <c r="B758"/>
    </row>
    <row r="759" spans="1:2" x14ac:dyDescent="0.2">
      <c r="A759" s="107"/>
      <c r="B759"/>
    </row>
    <row r="760" spans="1:2" x14ac:dyDescent="0.2">
      <c r="A760" s="107"/>
      <c r="B760"/>
    </row>
    <row r="761" spans="1:2" x14ac:dyDescent="0.2">
      <c r="A761" s="107"/>
      <c r="B761"/>
    </row>
    <row r="762" spans="1:2" x14ac:dyDescent="0.2">
      <c r="A762" s="107"/>
      <c r="B762"/>
    </row>
    <row r="763" spans="1:2" x14ac:dyDescent="0.2">
      <c r="A763" s="107"/>
      <c r="B763"/>
    </row>
    <row r="764" spans="1:2" x14ac:dyDescent="0.2">
      <c r="A764" s="107"/>
      <c r="B764"/>
    </row>
    <row r="765" spans="1:2" x14ac:dyDescent="0.2">
      <c r="A765" s="107"/>
      <c r="B765"/>
    </row>
    <row r="766" spans="1:2" x14ac:dyDescent="0.2">
      <c r="A766" s="107"/>
      <c r="B766"/>
    </row>
    <row r="767" spans="1:2" x14ac:dyDescent="0.2">
      <c r="A767" s="107"/>
      <c r="B767"/>
    </row>
    <row r="768" spans="1:2" x14ac:dyDescent="0.2">
      <c r="A768" s="107"/>
      <c r="B768"/>
    </row>
    <row r="769" spans="1:2" x14ac:dyDescent="0.2">
      <c r="A769" s="107"/>
      <c r="B769"/>
    </row>
    <row r="770" spans="1:2" x14ac:dyDescent="0.2">
      <c r="A770" s="107"/>
      <c r="B770"/>
    </row>
    <row r="771" spans="1:2" x14ac:dyDescent="0.2">
      <c r="A771" s="107"/>
      <c r="B771"/>
    </row>
    <row r="772" spans="1:2" x14ac:dyDescent="0.2">
      <c r="A772" s="107"/>
      <c r="B772"/>
    </row>
    <row r="773" spans="1:2" x14ac:dyDescent="0.2">
      <c r="A773" s="107"/>
      <c r="B773"/>
    </row>
    <row r="774" spans="1:2" x14ac:dyDescent="0.2">
      <c r="A774" s="107"/>
      <c r="B774"/>
    </row>
    <row r="775" spans="1:2" x14ac:dyDescent="0.2">
      <c r="A775" s="107"/>
      <c r="B775"/>
    </row>
    <row r="776" spans="1:2" x14ac:dyDescent="0.2">
      <c r="A776" s="107"/>
      <c r="B776"/>
    </row>
    <row r="777" spans="1:2" x14ac:dyDescent="0.2">
      <c r="A777" s="107"/>
      <c r="B777"/>
    </row>
    <row r="778" spans="1:2" x14ac:dyDescent="0.2">
      <c r="A778" s="107"/>
      <c r="B778"/>
    </row>
    <row r="779" spans="1:2" x14ac:dyDescent="0.2">
      <c r="A779" s="107"/>
      <c r="B779"/>
    </row>
    <row r="780" spans="1:2" x14ac:dyDescent="0.2">
      <c r="A780" s="107"/>
      <c r="B780"/>
    </row>
    <row r="781" spans="1:2" x14ac:dyDescent="0.2">
      <c r="A781" s="107"/>
      <c r="B781"/>
    </row>
    <row r="782" spans="1:2" x14ac:dyDescent="0.2">
      <c r="A782" s="107"/>
      <c r="B782"/>
    </row>
    <row r="783" spans="1:2" x14ac:dyDescent="0.2">
      <c r="A783" s="107"/>
      <c r="B783"/>
    </row>
    <row r="784" spans="1:2" x14ac:dyDescent="0.2">
      <c r="A784" s="107"/>
      <c r="B784"/>
    </row>
    <row r="785" spans="1:2" x14ac:dyDescent="0.2">
      <c r="A785" s="107"/>
      <c r="B785"/>
    </row>
    <row r="786" spans="1:2" x14ac:dyDescent="0.2">
      <c r="A786" s="107"/>
      <c r="B786"/>
    </row>
    <row r="787" spans="1:2" x14ac:dyDescent="0.2">
      <c r="A787" s="107"/>
      <c r="B787"/>
    </row>
    <row r="788" spans="1:2" x14ac:dyDescent="0.2">
      <c r="A788" s="107"/>
      <c r="B788"/>
    </row>
    <row r="789" spans="1:2" x14ac:dyDescent="0.2">
      <c r="A789" s="107"/>
      <c r="B789"/>
    </row>
    <row r="790" spans="1:2" x14ac:dyDescent="0.2">
      <c r="A790" s="107"/>
      <c r="B790"/>
    </row>
    <row r="791" spans="1:2" x14ac:dyDescent="0.2">
      <c r="A791" s="107"/>
      <c r="B791"/>
    </row>
    <row r="792" spans="1:2" x14ac:dyDescent="0.2">
      <c r="A792" s="107"/>
      <c r="B792"/>
    </row>
    <row r="793" spans="1:2" x14ac:dyDescent="0.2">
      <c r="A793" s="107"/>
      <c r="B793"/>
    </row>
    <row r="794" spans="1:2" x14ac:dyDescent="0.2">
      <c r="A794" s="107"/>
      <c r="B794"/>
    </row>
    <row r="795" spans="1:2" x14ac:dyDescent="0.2">
      <c r="A795" s="107"/>
      <c r="B795"/>
    </row>
    <row r="796" spans="1:2" x14ac:dyDescent="0.2">
      <c r="A796" s="107"/>
      <c r="B796"/>
    </row>
    <row r="797" spans="1:2" x14ac:dyDescent="0.2">
      <c r="A797" s="107"/>
      <c r="B797"/>
    </row>
    <row r="798" spans="1:2" x14ac:dyDescent="0.2">
      <c r="A798" s="107"/>
      <c r="B798"/>
    </row>
    <row r="799" spans="1:2" x14ac:dyDescent="0.2">
      <c r="A799" s="107"/>
      <c r="B799"/>
    </row>
    <row r="800" spans="1:2" x14ac:dyDescent="0.2">
      <c r="A800" s="107"/>
      <c r="B800"/>
    </row>
    <row r="801" spans="1:2" x14ac:dyDescent="0.2">
      <c r="A801" s="107"/>
      <c r="B801"/>
    </row>
    <row r="802" spans="1:2" x14ac:dyDescent="0.2">
      <c r="A802" s="107"/>
      <c r="B802"/>
    </row>
    <row r="803" spans="1:2" x14ac:dyDescent="0.2">
      <c r="A803" s="107"/>
      <c r="B803"/>
    </row>
    <row r="804" spans="1:2" x14ac:dyDescent="0.2">
      <c r="A804" s="107"/>
      <c r="B804"/>
    </row>
    <row r="805" spans="1:2" x14ac:dyDescent="0.2">
      <c r="A805" s="107"/>
      <c r="B805"/>
    </row>
    <row r="806" spans="1:2" x14ac:dyDescent="0.2">
      <c r="A806" s="107"/>
      <c r="B806"/>
    </row>
    <row r="807" spans="1:2" x14ac:dyDescent="0.2">
      <c r="A807" s="107"/>
      <c r="B807"/>
    </row>
    <row r="808" spans="1:2" x14ac:dyDescent="0.2">
      <c r="A808" s="107"/>
      <c r="B808"/>
    </row>
    <row r="809" spans="1:2" x14ac:dyDescent="0.2">
      <c r="A809" s="107"/>
      <c r="B809"/>
    </row>
    <row r="810" spans="1:2" x14ac:dyDescent="0.2">
      <c r="A810" s="107"/>
      <c r="B810"/>
    </row>
    <row r="811" spans="1:2" x14ac:dyDescent="0.2">
      <c r="A811" s="107"/>
      <c r="B811"/>
    </row>
    <row r="812" spans="1:2" x14ac:dyDescent="0.2">
      <c r="A812" s="107"/>
      <c r="B812"/>
    </row>
    <row r="813" spans="1:2" x14ac:dyDescent="0.2">
      <c r="A813" s="107"/>
      <c r="B813"/>
    </row>
    <row r="814" spans="1:2" x14ac:dyDescent="0.2">
      <c r="A814" s="107"/>
      <c r="B814"/>
    </row>
    <row r="815" spans="1:2" x14ac:dyDescent="0.2">
      <c r="A815" s="107"/>
      <c r="B815"/>
    </row>
    <row r="816" spans="1:2" x14ac:dyDescent="0.2">
      <c r="A816" s="107"/>
      <c r="B816"/>
    </row>
    <row r="817" spans="1:2" x14ac:dyDescent="0.2">
      <c r="A817" s="107"/>
      <c r="B817"/>
    </row>
    <row r="818" spans="1:2" x14ac:dyDescent="0.2">
      <c r="A818" s="107"/>
      <c r="B818"/>
    </row>
    <row r="819" spans="1:2" x14ac:dyDescent="0.2">
      <c r="A819" s="107"/>
      <c r="B819"/>
    </row>
    <row r="820" spans="1:2" x14ac:dyDescent="0.2">
      <c r="A820" s="107"/>
      <c r="B820"/>
    </row>
    <row r="821" spans="1:2" x14ac:dyDescent="0.2">
      <c r="A821" s="107"/>
      <c r="B821"/>
    </row>
    <row r="822" spans="1:2" x14ac:dyDescent="0.2">
      <c r="A822" s="107"/>
      <c r="B822"/>
    </row>
    <row r="823" spans="1:2" x14ac:dyDescent="0.2">
      <c r="A823" s="107"/>
      <c r="B823"/>
    </row>
    <row r="824" spans="1:2" x14ac:dyDescent="0.2">
      <c r="A824" s="107"/>
      <c r="B824"/>
    </row>
    <row r="825" spans="1:2" x14ac:dyDescent="0.2">
      <c r="A825" s="107"/>
      <c r="B825"/>
    </row>
    <row r="826" spans="1:2" x14ac:dyDescent="0.2">
      <c r="A826" s="107"/>
      <c r="B826"/>
    </row>
    <row r="827" spans="1:2" x14ac:dyDescent="0.2">
      <c r="A827" s="107"/>
      <c r="B827"/>
    </row>
    <row r="828" spans="1:2" x14ac:dyDescent="0.2">
      <c r="A828" s="107"/>
      <c r="B828"/>
    </row>
    <row r="829" spans="1:2" x14ac:dyDescent="0.2">
      <c r="A829" s="107"/>
      <c r="B829"/>
    </row>
    <row r="830" spans="1:2" x14ac:dyDescent="0.2">
      <c r="A830" s="107"/>
      <c r="B830"/>
    </row>
    <row r="831" spans="1:2" x14ac:dyDescent="0.2">
      <c r="A831" s="107"/>
      <c r="B831"/>
    </row>
    <row r="832" spans="1:2" x14ac:dyDescent="0.2">
      <c r="A832" s="107"/>
      <c r="B832"/>
    </row>
    <row r="833" spans="1:2" x14ac:dyDescent="0.2">
      <c r="A833" s="107"/>
      <c r="B833"/>
    </row>
    <row r="834" spans="1:2" x14ac:dyDescent="0.2">
      <c r="A834" s="107"/>
      <c r="B834"/>
    </row>
    <row r="835" spans="1:2" x14ac:dyDescent="0.2">
      <c r="A835" s="107"/>
      <c r="B835"/>
    </row>
    <row r="836" spans="1:2" x14ac:dyDescent="0.2">
      <c r="A836" s="107"/>
      <c r="B836"/>
    </row>
    <row r="837" spans="1:2" x14ac:dyDescent="0.2">
      <c r="A837" s="107"/>
      <c r="B837"/>
    </row>
    <row r="838" spans="1:2" x14ac:dyDescent="0.2">
      <c r="A838" s="107"/>
      <c r="B838"/>
    </row>
    <row r="839" spans="1:2" x14ac:dyDescent="0.2">
      <c r="A839" s="107"/>
      <c r="B839"/>
    </row>
    <row r="840" spans="1:2" x14ac:dyDescent="0.2">
      <c r="A840" s="107"/>
      <c r="B840"/>
    </row>
    <row r="841" spans="1:2" x14ac:dyDescent="0.2">
      <c r="A841" s="107"/>
      <c r="B841"/>
    </row>
    <row r="842" spans="1:2" x14ac:dyDescent="0.2">
      <c r="A842" s="107"/>
      <c r="B842"/>
    </row>
    <row r="843" spans="1:2" x14ac:dyDescent="0.2">
      <c r="A843" s="107"/>
      <c r="B843"/>
    </row>
    <row r="844" spans="1:2" x14ac:dyDescent="0.2">
      <c r="A844" s="107"/>
      <c r="B844"/>
    </row>
    <row r="845" spans="1:2" x14ac:dyDescent="0.2">
      <c r="A845" s="107"/>
      <c r="B845"/>
    </row>
    <row r="846" spans="1:2" x14ac:dyDescent="0.2">
      <c r="A846" s="107"/>
      <c r="B846"/>
    </row>
    <row r="847" spans="1:2" x14ac:dyDescent="0.2">
      <c r="A847" s="107"/>
      <c r="B847"/>
    </row>
    <row r="848" spans="1:2" x14ac:dyDescent="0.2">
      <c r="A848" s="107"/>
      <c r="B848"/>
    </row>
    <row r="849" spans="1:2" x14ac:dyDescent="0.2">
      <c r="A849" s="107"/>
      <c r="B849"/>
    </row>
    <row r="850" spans="1:2" x14ac:dyDescent="0.2">
      <c r="A850" s="107"/>
      <c r="B850"/>
    </row>
    <row r="851" spans="1:2" x14ac:dyDescent="0.2">
      <c r="A851" s="107"/>
      <c r="B851"/>
    </row>
    <row r="852" spans="1:2" x14ac:dyDescent="0.2">
      <c r="A852" s="107"/>
      <c r="B852"/>
    </row>
    <row r="853" spans="1:2" x14ac:dyDescent="0.2">
      <c r="A853" s="107"/>
      <c r="B853"/>
    </row>
    <row r="854" spans="1:2" x14ac:dyDescent="0.2">
      <c r="A854" s="107"/>
      <c r="B854"/>
    </row>
    <row r="855" spans="1:2" x14ac:dyDescent="0.2">
      <c r="A855" s="107"/>
      <c r="B855"/>
    </row>
    <row r="856" spans="1:2" x14ac:dyDescent="0.2">
      <c r="A856" s="107"/>
      <c r="B856"/>
    </row>
    <row r="857" spans="1:2" x14ac:dyDescent="0.2">
      <c r="A857" s="107"/>
      <c r="B857"/>
    </row>
    <row r="858" spans="1:2" x14ac:dyDescent="0.2">
      <c r="A858" s="107"/>
      <c r="B858"/>
    </row>
    <row r="859" spans="1:2" x14ac:dyDescent="0.2">
      <c r="A859" s="107"/>
      <c r="B859"/>
    </row>
    <row r="860" spans="1:2" x14ac:dyDescent="0.2">
      <c r="A860" s="107"/>
      <c r="B860"/>
    </row>
    <row r="861" spans="1:2" x14ac:dyDescent="0.2">
      <c r="A861" s="107"/>
      <c r="B861"/>
    </row>
    <row r="862" spans="1:2" x14ac:dyDescent="0.2">
      <c r="A862" s="107"/>
      <c r="B862"/>
    </row>
    <row r="863" spans="1:2" x14ac:dyDescent="0.2">
      <c r="A863" s="107"/>
      <c r="B863"/>
    </row>
    <row r="864" spans="1:2" x14ac:dyDescent="0.2">
      <c r="A864" s="107"/>
      <c r="B864"/>
    </row>
    <row r="865" spans="1:2" x14ac:dyDescent="0.2">
      <c r="A865" s="107"/>
      <c r="B865"/>
    </row>
    <row r="866" spans="1:2" x14ac:dyDescent="0.2">
      <c r="A866" s="107"/>
      <c r="B866"/>
    </row>
    <row r="867" spans="1:2" x14ac:dyDescent="0.2">
      <c r="A867" s="107"/>
      <c r="B867"/>
    </row>
    <row r="868" spans="1:2" x14ac:dyDescent="0.2">
      <c r="A868" s="107"/>
      <c r="B868"/>
    </row>
    <row r="869" spans="1:2" x14ac:dyDescent="0.2">
      <c r="A869" s="107"/>
      <c r="B869"/>
    </row>
    <row r="870" spans="1:2" x14ac:dyDescent="0.2">
      <c r="A870" s="107"/>
      <c r="B870"/>
    </row>
    <row r="871" spans="1:2" x14ac:dyDescent="0.2">
      <c r="A871" s="107"/>
      <c r="B871"/>
    </row>
    <row r="872" spans="1:2" x14ac:dyDescent="0.2">
      <c r="A872" s="107"/>
      <c r="B872"/>
    </row>
    <row r="873" spans="1:2" x14ac:dyDescent="0.2">
      <c r="A873" s="107"/>
      <c r="B873"/>
    </row>
    <row r="874" spans="1:2" x14ac:dyDescent="0.2">
      <c r="A874" s="107"/>
      <c r="B874"/>
    </row>
    <row r="875" spans="1:2" x14ac:dyDescent="0.2">
      <c r="A875" s="107"/>
      <c r="B875"/>
    </row>
    <row r="876" spans="1:2" x14ac:dyDescent="0.2">
      <c r="A876" s="107"/>
      <c r="B876"/>
    </row>
    <row r="877" spans="1:2" x14ac:dyDescent="0.2">
      <c r="A877" s="107"/>
      <c r="B877"/>
    </row>
    <row r="878" spans="1:2" x14ac:dyDescent="0.2">
      <c r="A878" s="107"/>
      <c r="B878"/>
    </row>
    <row r="879" spans="1:2" x14ac:dyDescent="0.2">
      <c r="A879" s="107"/>
      <c r="B879"/>
    </row>
    <row r="880" spans="1:2" x14ac:dyDescent="0.2">
      <c r="A880" s="107"/>
      <c r="B880"/>
    </row>
    <row r="881" spans="1:2" x14ac:dyDescent="0.2">
      <c r="A881" s="107"/>
      <c r="B881"/>
    </row>
    <row r="882" spans="1:2" x14ac:dyDescent="0.2">
      <c r="A882" s="107"/>
      <c r="B882"/>
    </row>
    <row r="883" spans="1:2" x14ac:dyDescent="0.2">
      <c r="A883" s="107"/>
      <c r="B883"/>
    </row>
    <row r="884" spans="1:2" x14ac:dyDescent="0.2">
      <c r="A884" s="107"/>
      <c r="B884"/>
    </row>
    <row r="885" spans="1:2" x14ac:dyDescent="0.2">
      <c r="A885" s="107"/>
      <c r="B885"/>
    </row>
    <row r="886" spans="1:2" x14ac:dyDescent="0.2">
      <c r="A886" s="107"/>
      <c r="B886"/>
    </row>
    <row r="887" spans="1:2" x14ac:dyDescent="0.2">
      <c r="A887" s="107"/>
      <c r="B887"/>
    </row>
    <row r="888" spans="1:2" x14ac:dyDescent="0.2">
      <c r="A888" s="107"/>
      <c r="B888"/>
    </row>
    <row r="889" spans="1:2" x14ac:dyDescent="0.2">
      <c r="A889" s="107"/>
      <c r="B889"/>
    </row>
    <row r="890" spans="1:2" x14ac:dyDescent="0.2">
      <c r="A890" s="107"/>
      <c r="B890"/>
    </row>
    <row r="891" spans="1:2" x14ac:dyDescent="0.2">
      <c r="A891" s="107"/>
      <c r="B891"/>
    </row>
    <row r="892" spans="1:2" x14ac:dyDescent="0.2">
      <c r="A892" s="107"/>
      <c r="B892"/>
    </row>
    <row r="893" spans="1:2" x14ac:dyDescent="0.2">
      <c r="A893" s="107"/>
      <c r="B893"/>
    </row>
    <row r="894" spans="1:2" x14ac:dyDescent="0.2">
      <c r="A894" s="107"/>
      <c r="B894"/>
    </row>
    <row r="895" spans="1:2" x14ac:dyDescent="0.2">
      <c r="A895" s="107"/>
      <c r="B895"/>
    </row>
    <row r="896" spans="1:2" x14ac:dyDescent="0.2">
      <c r="A896" s="107"/>
      <c r="B896"/>
    </row>
    <row r="897" spans="1:2" x14ac:dyDescent="0.2">
      <c r="A897" s="107"/>
      <c r="B897"/>
    </row>
    <row r="898" spans="1:2" x14ac:dyDescent="0.2">
      <c r="A898" s="107"/>
      <c r="B898"/>
    </row>
    <row r="899" spans="1:2" x14ac:dyDescent="0.2">
      <c r="A899" s="107"/>
      <c r="B899"/>
    </row>
    <row r="900" spans="1:2" x14ac:dyDescent="0.2">
      <c r="A900" s="107"/>
      <c r="B900"/>
    </row>
    <row r="901" spans="1:2" x14ac:dyDescent="0.2">
      <c r="A901" s="107"/>
      <c r="B901"/>
    </row>
    <row r="902" spans="1:2" x14ac:dyDescent="0.2">
      <c r="A902" s="107"/>
      <c r="B902"/>
    </row>
    <row r="903" spans="1:2" x14ac:dyDescent="0.2">
      <c r="A903" s="107"/>
      <c r="B903"/>
    </row>
    <row r="904" spans="1:2" x14ac:dyDescent="0.2">
      <c r="A904" s="107"/>
      <c r="B904"/>
    </row>
    <row r="905" spans="1:2" x14ac:dyDescent="0.2">
      <c r="A905" s="107"/>
      <c r="B905"/>
    </row>
    <row r="906" spans="1:2" x14ac:dyDescent="0.2">
      <c r="A906" s="107"/>
      <c r="B906"/>
    </row>
    <row r="907" spans="1:2" x14ac:dyDescent="0.2">
      <c r="A907" s="107"/>
      <c r="B907"/>
    </row>
    <row r="908" spans="1:2" x14ac:dyDescent="0.2">
      <c r="A908" s="107"/>
      <c r="B908"/>
    </row>
    <row r="909" spans="1:2" x14ac:dyDescent="0.2">
      <c r="A909" s="107"/>
      <c r="B909"/>
    </row>
    <row r="910" spans="1:2" x14ac:dyDescent="0.2">
      <c r="A910" s="107"/>
      <c r="B910"/>
    </row>
    <row r="911" spans="1:2" x14ac:dyDescent="0.2">
      <c r="A911" s="107"/>
      <c r="B911"/>
    </row>
    <row r="912" spans="1:2" x14ac:dyDescent="0.2">
      <c r="A912" s="107"/>
      <c r="B912"/>
    </row>
    <row r="913" spans="1:2" x14ac:dyDescent="0.2">
      <c r="A913" s="107"/>
      <c r="B913"/>
    </row>
    <row r="914" spans="1:2" x14ac:dyDescent="0.2">
      <c r="A914" s="107"/>
      <c r="B914"/>
    </row>
    <row r="915" spans="1:2" x14ac:dyDescent="0.2">
      <c r="A915" s="107"/>
      <c r="B915"/>
    </row>
    <row r="916" spans="1:2" x14ac:dyDescent="0.2">
      <c r="A916" s="107"/>
      <c r="B916"/>
    </row>
    <row r="917" spans="1:2" x14ac:dyDescent="0.2">
      <c r="A917" s="107"/>
      <c r="B917"/>
    </row>
    <row r="918" spans="1:2" x14ac:dyDescent="0.2">
      <c r="A918" s="107"/>
      <c r="B918"/>
    </row>
    <row r="919" spans="1:2" x14ac:dyDescent="0.2">
      <c r="A919" s="107"/>
      <c r="B919"/>
    </row>
    <row r="920" spans="1:2" x14ac:dyDescent="0.2">
      <c r="A920" s="107"/>
      <c r="B920"/>
    </row>
    <row r="921" spans="1:2" x14ac:dyDescent="0.2">
      <c r="A921" s="107"/>
      <c r="B921"/>
    </row>
    <row r="922" spans="1:2" x14ac:dyDescent="0.2">
      <c r="A922" s="107"/>
      <c r="B922"/>
    </row>
    <row r="923" spans="1:2" x14ac:dyDescent="0.2">
      <c r="A923" s="107"/>
      <c r="B923"/>
    </row>
    <row r="924" spans="1:2" x14ac:dyDescent="0.2">
      <c r="A924" s="107"/>
      <c r="B924"/>
    </row>
    <row r="925" spans="1:2" x14ac:dyDescent="0.2">
      <c r="A925" s="107"/>
      <c r="B925"/>
    </row>
    <row r="926" spans="1:2" x14ac:dyDescent="0.2">
      <c r="A926" s="107"/>
      <c r="B926"/>
    </row>
    <row r="927" spans="1:2" x14ac:dyDescent="0.2">
      <c r="A927" s="107"/>
      <c r="B927"/>
    </row>
    <row r="928" spans="1:2" x14ac:dyDescent="0.2">
      <c r="A928" s="107"/>
      <c r="B928"/>
    </row>
    <row r="929" spans="1:2" x14ac:dyDescent="0.2">
      <c r="A929" s="107"/>
      <c r="B929"/>
    </row>
    <row r="930" spans="1:2" x14ac:dyDescent="0.2">
      <c r="A930" s="107"/>
      <c r="B930"/>
    </row>
    <row r="931" spans="1:2" x14ac:dyDescent="0.2">
      <c r="A931" s="107"/>
      <c r="B931"/>
    </row>
    <row r="932" spans="1:2" x14ac:dyDescent="0.2">
      <c r="A932" s="107"/>
      <c r="B932"/>
    </row>
    <row r="933" spans="1:2" x14ac:dyDescent="0.2">
      <c r="A933" s="107"/>
      <c r="B933"/>
    </row>
    <row r="934" spans="1:2" x14ac:dyDescent="0.2">
      <c r="A934" s="107"/>
      <c r="B934"/>
    </row>
    <row r="935" spans="1:2" x14ac:dyDescent="0.2">
      <c r="A935" s="107"/>
      <c r="B935"/>
    </row>
    <row r="936" spans="1:2" x14ac:dyDescent="0.2">
      <c r="A936" s="107"/>
      <c r="B936"/>
    </row>
    <row r="937" spans="1:2" x14ac:dyDescent="0.2">
      <c r="A937" s="107"/>
      <c r="B937"/>
    </row>
    <row r="938" spans="1:2" x14ac:dyDescent="0.2">
      <c r="A938" s="107"/>
      <c r="B938"/>
    </row>
    <row r="939" spans="1:2" x14ac:dyDescent="0.2">
      <c r="A939" s="107"/>
      <c r="B939"/>
    </row>
    <row r="940" spans="1:2" x14ac:dyDescent="0.2">
      <c r="A940" s="107"/>
      <c r="B940"/>
    </row>
    <row r="941" spans="1:2" x14ac:dyDescent="0.2">
      <c r="A941" s="107"/>
      <c r="B941"/>
    </row>
    <row r="942" spans="1:2" x14ac:dyDescent="0.2">
      <c r="A942" s="107"/>
      <c r="B942"/>
    </row>
    <row r="943" spans="1:2" x14ac:dyDescent="0.2">
      <c r="A943" s="107"/>
      <c r="B943"/>
    </row>
    <row r="944" spans="1:2" x14ac:dyDescent="0.2">
      <c r="A944" s="107"/>
      <c r="B944"/>
    </row>
    <row r="945" spans="1:2" x14ac:dyDescent="0.2">
      <c r="A945" s="107"/>
      <c r="B945"/>
    </row>
    <row r="946" spans="1:2" x14ac:dyDescent="0.2">
      <c r="A946" s="107"/>
      <c r="B946"/>
    </row>
    <row r="947" spans="1:2" x14ac:dyDescent="0.2">
      <c r="A947" s="107"/>
      <c r="B947"/>
    </row>
    <row r="948" spans="1:2" x14ac:dyDescent="0.2">
      <c r="A948" s="107"/>
      <c r="B948"/>
    </row>
    <row r="949" spans="1:2" x14ac:dyDescent="0.2">
      <c r="A949" s="107"/>
      <c r="B949"/>
    </row>
    <row r="950" spans="1:2" x14ac:dyDescent="0.2">
      <c r="A950" s="107"/>
      <c r="B950"/>
    </row>
    <row r="951" spans="1:2" x14ac:dyDescent="0.2">
      <c r="A951" s="107"/>
      <c r="B951"/>
    </row>
    <row r="952" spans="1:2" x14ac:dyDescent="0.2">
      <c r="A952" s="107"/>
      <c r="B952"/>
    </row>
    <row r="953" spans="1:2" x14ac:dyDescent="0.2">
      <c r="A953" s="107"/>
      <c r="B953"/>
    </row>
    <row r="954" spans="1:2" x14ac:dyDescent="0.2">
      <c r="A954" s="107"/>
      <c r="B954"/>
    </row>
    <row r="955" spans="1:2" x14ac:dyDescent="0.2">
      <c r="A955" s="107"/>
      <c r="B955"/>
    </row>
    <row r="956" spans="1:2" x14ac:dyDescent="0.2">
      <c r="A956" s="107"/>
      <c r="B956"/>
    </row>
    <row r="957" spans="1:2" x14ac:dyDescent="0.2">
      <c r="A957" s="107"/>
      <c r="B957"/>
    </row>
    <row r="958" spans="1:2" x14ac:dyDescent="0.2">
      <c r="A958" s="107"/>
      <c r="B958"/>
    </row>
    <row r="959" spans="1:2" x14ac:dyDescent="0.2">
      <c r="A959" s="107"/>
      <c r="B959"/>
    </row>
    <row r="960" spans="1:2" x14ac:dyDescent="0.2">
      <c r="A960" s="107"/>
      <c r="B960"/>
    </row>
    <row r="961" spans="1:2" x14ac:dyDescent="0.2">
      <c r="A961" s="107"/>
      <c r="B961"/>
    </row>
    <row r="962" spans="1:2" x14ac:dyDescent="0.2">
      <c r="A962" s="107"/>
      <c r="B962"/>
    </row>
    <row r="963" spans="1:2" x14ac:dyDescent="0.2">
      <c r="A963" s="107"/>
      <c r="B963"/>
    </row>
    <row r="964" spans="1:2" x14ac:dyDescent="0.2">
      <c r="A964" s="107"/>
      <c r="B964"/>
    </row>
    <row r="965" spans="1:2" x14ac:dyDescent="0.2">
      <c r="A965" s="107"/>
      <c r="B965"/>
    </row>
    <row r="966" spans="1:2" x14ac:dyDescent="0.2">
      <c r="A966" s="107"/>
      <c r="B966"/>
    </row>
    <row r="967" spans="1:2" x14ac:dyDescent="0.2">
      <c r="A967" s="107"/>
      <c r="B967"/>
    </row>
    <row r="968" spans="1:2" x14ac:dyDescent="0.2">
      <c r="A968" s="107"/>
      <c r="B968"/>
    </row>
    <row r="969" spans="1:2" x14ac:dyDescent="0.2">
      <c r="A969" s="107"/>
      <c r="B969"/>
    </row>
    <row r="970" spans="1:2" x14ac:dyDescent="0.2">
      <c r="A970" s="107"/>
      <c r="B970"/>
    </row>
    <row r="971" spans="1:2" x14ac:dyDescent="0.2">
      <c r="A971" s="107"/>
      <c r="B971"/>
    </row>
    <row r="972" spans="1:2" x14ac:dyDescent="0.2">
      <c r="A972" s="107"/>
      <c r="B972"/>
    </row>
    <row r="973" spans="1:2" x14ac:dyDescent="0.2">
      <c r="A973" s="107"/>
      <c r="B973"/>
    </row>
    <row r="974" spans="1:2" x14ac:dyDescent="0.2">
      <c r="A974" s="107"/>
      <c r="B974"/>
    </row>
    <row r="975" spans="1:2" x14ac:dyDescent="0.2">
      <c r="A975" s="107"/>
      <c r="B975"/>
    </row>
    <row r="976" spans="1:2" x14ac:dyDescent="0.2">
      <c r="A976" s="107"/>
      <c r="B976"/>
    </row>
    <row r="977" spans="1:2" x14ac:dyDescent="0.2">
      <c r="A977" s="107"/>
      <c r="B977"/>
    </row>
    <row r="978" spans="1:2" x14ac:dyDescent="0.2">
      <c r="A978" s="107"/>
      <c r="B978"/>
    </row>
    <row r="979" spans="1:2" x14ac:dyDescent="0.2">
      <c r="A979" s="107"/>
      <c r="B979"/>
    </row>
    <row r="980" spans="1:2" x14ac:dyDescent="0.2">
      <c r="A980" s="107"/>
      <c r="B980"/>
    </row>
    <row r="981" spans="1:2" x14ac:dyDescent="0.2">
      <c r="A981" s="107"/>
      <c r="B981"/>
    </row>
    <row r="982" spans="1:2" x14ac:dyDescent="0.2">
      <c r="A982" s="107"/>
      <c r="B982"/>
    </row>
    <row r="983" spans="1:2" x14ac:dyDescent="0.2">
      <c r="A983" s="107"/>
      <c r="B983"/>
    </row>
    <row r="984" spans="1:2" x14ac:dyDescent="0.2">
      <c r="A984" s="107"/>
      <c r="B984"/>
    </row>
    <row r="985" spans="1:2" x14ac:dyDescent="0.2">
      <c r="A985" s="107"/>
      <c r="B985"/>
    </row>
    <row r="986" spans="1:2" x14ac:dyDescent="0.2">
      <c r="A986" s="107"/>
      <c r="B986"/>
    </row>
    <row r="987" spans="1:2" x14ac:dyDescent="0.2">
      <c r="A987" s="107"/>
      <c r="B987"/>
    </row>
    <row r="988" spans="1:2" x14ac:dyDescent="0.2">
      <c r="A988" s="107"/>
      <c r="B988"/>
    </row>
    <row r="989" spans="1:2" x14ac:dyDescent="0.2">
      <c r="A989" s="107"/>
      <c r="B989"/>
    </row>
    <row r="990" spans="1:2" x14ac:dyDescent="0.2">
      <c r="A990" s="107"/>
      <c r="B990"/>
    </row>
    <row r="991" spans="1:2" x14ac:dyDescent="0.2">
      <c r="A991" s="107"/>
      <c r="B991"/>
    </row>
    <row r="992" spans="1:2" x14ac:dyDescent="0.2">
      <c r="A992" s="107"/>
      <c r="B992"/>
    </row>
    <row r="993" spans="1:2" x14ac:dyDescent="0.2">
      <c r="A993" s="107"/>
      <c r="B993"/>
    </row>
    <row r="994" spans="1:2" x14ac:dyDescent="0.2">
      <c r="A994" s="107"/>
      <c r="B994"/>
    </row>
    <row r="995" spans="1:2" x14ac:dyDescent="0.2">
      <c r="A995" s="107"/>
      <c r="B995"/>
    </row>
    <row r="996" spans="1:2" x14ac:dyDescent="0.2">
      <c r="A996" s="107"/>
      <c r="B996"/>
    </row>
    <row r="997" spans="1:2" x14ac:dyDescent="0.2">
      <c r="A997" s="107"/>
      <c r="B997"/>
    </row>
    <row r="998" spans="1:2" x14ac:dyDescent="0.2">
      <c r="A998" s="107"/>
      <c r="B998"/>
    </row>
    <row r="999" spans="1:2" x14ac:dyDescent="0.2">
      <c r="A999" s="107"/>
      <c r="B999"/>
    </row>
    <row r="1000" spans="1:2" x14ac:dyDescent="0.2">
      <c r="A1000" s="107"/>
      <c r="B1000"/>
    </row>
    <row r="1001" spans="1:2" x14ac:dyDescent="0.2">
      <c r="A1001" s="107"/>
      <c r="B1001"/>
    </row>
    <row r="1002" spans="1:2" x14ac:dyDescent="0.2">
      <c r="A1002" s="107"/>
      <c r="B1002"/>
    </row>
    <row r="1003" spans="1:2" x14ac:dyDescent="0.2">
      <c r="A1003" s="107"/>
      <c r="B1003"/>
    </row>
    <row r="1004" spans="1:2" x14ac:dyDescent="0.2">
      <c r="A1004" s="107"/>
      <c r="B1004"/>
    </row>
    <row r="1005" spans="1:2" x14ac:dyDescent="0.2">
      <c r="A1005" s="107"/>
      <c r="B1005"/>
    </row>
    <row r="1006" spans="1:2" x14ac:dyDescent="0.2">
      <c r="A1006" s="107"/>
      <c r="B1006"/>
    </row>
    <row r="1007" spans="1:2" x14ac:dyDescent="0.2">
      <c r="A1007" s="107"/>
      <c r="B1007"/>
    </row>
    <row r="1008" spans="1:2" x14ac:dyDescent="0.2">
      <c r="A1008" s="107"/>
      <c r="B1008"/>
    </row>
    <row r="1009" spans="1:2" x14ac:dyDescent="0.2">
      <c r="A1009" s="107"/>
      <c r="B1009"/>
    </row>
    <row r="1010" spans="1:2" x14ac:dyDescent="0.2">
      <c r="A1010" s="107"/>
      <c r="B1010"/>
    </row>
    <row r="1011" spans="1:2" x14ac:dyDescent="0.2">
      <c r="A1011" s="107"/>
      <c r="B1011"/>
    </row>
    <row r="1012" spans="1:2" x14ac:dyDescent="0.2">
      <c r="A1012" s="107"/>
      <c r="B1012"/>
    </row>
    <row r="1013" spans="1:2" x14ac:dyDescent="0.2">
      <c r="A1013" s="107"/>
      <c r="B1013"/>
    </row>
    <row r="1014" spans="1:2" x14ac:dyDescent="0.2">
      <c r="A1014" s="107"/>
      <c r="B1014"/>
    </row>
    <row r="1015" spans="1:2" x14ac:dyDescent="0.2">
      <c r="A1015" s="107"/>
      <c r="B1015"/>
    </row>
    <row r="1016" spans="1:2" x14ac:dyDescent="0.2">
      <c r="A1016" s="107"/>
      <c r="B1016"/>
    </row>
    <row r="1017" spans="1:2" x14ac:dyDescent="0.2">
      <c r="A1017" s="107"/>
      <c r="B1017"/>
    </row>
    <row r="1018" spans="1:2" x14ac:dyDescent="0.2">
      <c r="A1018" s="107"/>
      <c r="B1018"/>
    </row>
    <row r="1019" spans="1:2" x14ac:dyDescent="0.2">
      <c r="A1019" s="107"/>
      <c r="B1019"/>
    </row>
    <row r="1020" spans="1:2" x14ac:dyDescent="0.2">
      <c r="A1020" s="107"/>
      <c r="B1020"/>
    </row>
    <row r="1021" spans="1:2" x14ac:dyDescent="0.2">
      <c r="A1021" s="107"/>
      <c r="B1021"/>
    </row>
    <row r="1022" spans="1:2" x14ac:dyDescent="0.2">
      <c r="A1022" s="107"/>
      <c r="B1022"/>
    </row>
    <row r="1023" spans="1:2" x14ac:dyDescent="0.2">
      <c r="A1023" s="107"/>
      <c r="B1023"/>
    </row>
    <row r="1024" spans="1:2" x14ac:dyDescent="0.2">
      <c r="A1024" s="107"/>
      <c r="B1024"/>
    </row>
    <row r="1025" spans="1:2" x14ac:dyDescent="0.2">
      <c r="A1025" s="107"/>
      <c r="B1025"/>
    </row>
    <row r="1026" spans="1:2" x14ac:dyDescent="0.2">
      <c r="A1026" s="107"/>
      <c r="B1026"/>
    </row>
    <row r="1027" spans="1:2" x14ac:dyDescent="0.2">
      <c r="A1027" s="107"/>
      <c r="B1027"/>
    </row>
    <row r="1028" spans="1:2" x14ac:dyDescent="0.2">
      <c r="A1028" s="107"/>
      <c r="B1028"/>
    </row>
    <row r="1029" spans="1:2" x14ac:dyDescent="0.2">
      <c r="A1029" s="107"/>
      <c r="B1029"/>
    </row>
    <row r="1030" spans="1:2" x14ac:dyDescent="0.2">
      <c r="A1030" s="107"/>
      <c r="B1030"/>
    </row>
    <row r="1031" spans="1:2" x14ac:dyDescent="0.2">
      <c r="A1031" s="107"/>
      <c r="B1031"/>
    </row>
    <row r="1032" spans="1:2" x14ac:dyDescent="0.2">
      <c r="A1032" s="107"/>
      <c r="B1032"/>
    </row>
    <row r="1033" spans="1:2" x14ac:dyDescent="0.2">
      <c r="A1033" s="107"/>
      <c r="B1033"/>
    </row>
    <row r="1034" spans="1:2" x14ac:dyDescent="0.2">
      <c r="A1034" s="107"/>
      <c r="B1034"/>
    </row>
    <row r="1035" spans="1:2" x14ac:dyDescent="0.2">
      <c r="A1035" s="107"/>
      <c r="B1035"/>
    </row>
    <row r="1036" spans="1:2" x14ac:dyDescent="0.2">
      <c r="A1036" s="107"/>
      <c r="B1036"/>
    </row>
    <row r="1037" spans="1:2" x14ac:dyDescent="0.2">
      <c r="A1037" s="107"/>
      <c r="B1037"/>
    </row>
    <row r="1038" spans="1:2" x14ac:dyDescent="0.2">
      <c r="A1038" s="107"/>
      <c r="B1038"/>
    </row>
    <row r="1039" spans="1:2" x14ac:dyDescent="0.2">
      <c r="A1039" s="107"/>
      <c r="B1039"/>
    </row>
    <row r="1040" spans="1:2" x14ac:dyDescent="0.2">
      <c r="A1040" s="107"/>
      <c r="B1040"/>
    </row>
    <row r="1041" spans="1:2" x14ac:dyDescent="0.2">
      <c r="A1041" s="107"/>
      <c r="B1041"/>
    </row>
    <row r="1042" spans="1:2" x14ac:dyDescent="0.2">
      <c r="A1042" s="107"/>
      <c r="B1042"/>
    </row>
    <row r="1043" spans="1:2" x14ac:dyDescent="0.2">
      <c r="A1043" s="107"/>
      <c r="B1043"/>
    </row>
    <row r="1044" spans="1:2" x14ac:dyDescent="0.2">
      <c r="A1044" s="107"/>
      <c r="B1044"/>
    </row>
    <row r="1045" spans="1:2" x14ac:dyDescent="0.2">
      <c r="A1045" s="107"/>
      <c r="B1045"/>
    </row>
    <row r="1046" spans="1:2" x14ac:dyDescent="0.2">
      <c r="A1046" s="107"/>
      <c r="B1046"/>
    </row>
    <row r="1047" spans="1:2" x14ac:dyDescent="0.2">
      <c r="A1047" s="107"/>
      <c r="B1047"/>
    </row>
    <row r="1048" spans="1:2" x14ac:dyDescent="0.2">
      <c r="A1048" s="107"/>
      <c r="B1048"/>
    </row>
    <row r="1049" spans="1:2" x14ac:dyDescent="0.2">
      <c r="A1049" s="107"/>
      <c r="B1049"/>
    </row>
    <row r="1050" spans="1:2" x14ac:dyDescent="0.2">
      <c r="A1050" s="107"/>
      <c r="B1050"/>
    </row>
    <row r="1051" spans="1:2" x14ac:dyDescent="0.2">
      <c r="A1051" s="107"/>
      <c r="B1051"/>
    </row>
    <row r="1052" spans="1:2" x14ac:dyDescent="0.2">
      <c r="A1052" s="107"/>
      <c r="B1052"/>
    </row>
    <row r="1053" spans="1:2" x14ac:dyDescent="0.2">
      <c r="A1053" s="107"/>
      <c r="B1053"/>
    </row>
    <row r="1054" spans="1:2" x14ac:dyDescent="0.2">
      <c r="A1054" s="107"/>
      <c r="B1054"/>
    </row>
    <row r="1055" spans="1:2" x14ac:dyDescent="0.2">
      <c r="A1055" s="107"/>
      <c r="B1055"/>
    </row>
    <row r="1056" spans="1:2" x14ac:dyDescent="0.2">
      <c r="A1056" s="107"/>
      <c r="B1056"/>
    </row>
    <row r="1057" spans="1:2" x14ac:dyDescent="0.2">
      <c r="A1057" s="107"/>
      <c r="B1057"/>
    </row>
    <row r="1058" spans="1:2" x14ac:dyDescent="0.2">
      <c r="A1058" s="107"/>
      <c r="B1058"/>
    </row>
    <row r="1059" spans="1:2" x14ac:dyDescent="0.2">
      <c r="A1059" s="107"/>
      <c r="B1059"/>
    </row>
    <row r="1060" spans="1:2" x14ac:dyDescent="0.2">
      <c r="A1060" s="107"/>
      <c r="B1060"/>
    </row>
    <row r="1061" spans="1:2" x14ac:dyDescent="0.2">
      <c r="A1061" s="107"/>
      <c r="B1061"/>
    </row>
    <row r="1062" spans="1:2" x14ac:dyDescent="0.2">
      <c r="A1062" s="107"/>
      <c r="B1062"/>
    </row>
    <row r="1063" spans="1:2" x14ac:dyDescent="0.2">
      <c r="A1063" s="107"/>
      <c r="B1063"/>
    </row>
    <row r="1064" spans="1:2" x14ac:dyDescent="0.2">
      <c r="A1064" s="107"/>
      <c r="B1064"/>
    </row>
    <row r="1065" spans="1:2" x14ac:dyDescent="0.2">
      <c r="A1065" s="107"/>
      <c r="B1065"/>
    </row>
    <row r="1066" spans="1:2" x14ac:dyDescent="0.2">
      <c r="A1066" s="107"/>
      <c r="B1066"/>
    </row>
    <row r="1067" spans="1:2" x14ac:dyDescent="0.2">
      <c r="A1067" s="107"/>
      <c r="B1067"/>
    </row>
    <row r="1068" spans="1:2" x14ac:dyDescent="0.2">
      <c r="A1068" s="107"/>
      <c r="B1068"/>
    </row>
    <row r="1069" spans="1:2" x14ac:dyDescent="0.2">
      <c r="A1069" s="107"/>
      <c r="B1069"/>
    </row>
    <row r="1070" spans="1:2" x14ac:dyDescent="0.2">
      <c r="A1070" s="107"/>
      <c r="B1070"/>
    </row>
    <row r="1071" spans="1:2" x14ac:dyDescent="0.2">
      <c r="A1071" s="107"/>
      <c r="B1071"/>
    </row>
    <row r="1072" spans="1:2" x14ac:dyDescent="0.2">
      <c r="A1072" s="107"/>
      <c r="B1072"/>
    </row>
    <row r="1073" spans="1:2" x14ac:dyDescent="0.2">
      <c r="A1073" s="107"/>
      <c r="B1073"/>
    </row>
    <row r="1074" spans="1:2" x14ac:dyDescent="0.2">
      <c r="A1074" s="107"/>
      <c r="B1074"/>
    </row>
    <row r="1075" spans="1:2" x14ac:dyDescent="0.2">
      <c r="A1075" s="107"/>
      <c r="B1075"/>
    </row>
    <row r="1076" spans="1:2" x14ac:dyDescent="0.2">
      <c r="A1076" s="107"/>
      <c r="B1076"/>
    </row>
    <row r="1077" spans="1:2" x14ac:dyDescent="0.2">
      <c r="A1077" s="107"/>
      <c r="B1077"/>
    </row>
    <row r="1078" spans="1:2" x14ac:dyDescent="0.2">
      <c r="A1078" s="107"/>
      <c r="B1078"/>
    </row>
    <row r="1079" spans="1:2" x14ac:dyDescent="0.2">
      <c r="A1079" s="107"/>
      <c r="B1079"/>
    </row>
    <row r="1080" spans="1:2" x14ac:dyDescent="0.2">
      <c r="A1080" s="107"/>
      <c r="B1080"/>
    </row>
    <row r="1081" spans="1:2" x14ac:dyDescent="0.2">
      <c r="A1081" s="107"/>
      <c r="B1081"/>
    </row>
    <row r="1082" spans="1:2" x14ac:dyDescent="0.2">
      <c r="A1082" s="107"/>
      <c r="B1082"/>
    </row>
    <row r="1083" spans="1:2" x14ac:dyDescent="0.2">
      <c r="A1083" s="107"/>
      <c r="B1083"/>
    </row>
    <row r="1084" spans="1:2" x14ac:dyDescent="0.2">
      <c r="A1084" s="107"/>
      <c r="B1084"/>
    </row>
    <row r="1085" spans="1:2" x14ac:dyDescent="0.2">
      <c r="A1085" s="107"/>
      <c r="B1085"/>
    </row>
    <row r="1086" spans="1:2" x14ac:dyDescent="0.2">
      <c r="A1086" s="107"/>
      <c r="B1086"/>
    </row>
    <row r="1087" spans="1:2" x14ac:dyDescent="0.2">
      <c r="A1087" s="107"/>
      <c r="B1087"/>
    </row>
    <row r="1088" spans="1:2" x14ac:dyDescent="0.2">
      <c r="A1088" s="107"/>
      <c r="B1088"/>
    </row>
    <row r="1089" spans="1:2" x14ac:dyDescent="0.2">
      <c r="A1089" s="107"/>
      <c r="B1089"/>
    </row>
    <row r="1090" spans="1:2" x14ac:dyDescent="0.2">
      <c r="A1090" s="107"/>
      <c r="B1090"/>
    </row>
    <row r="1091" spans="1:2" x14ac:dyDescent="0.2">
      <c r="A1091" s="107"/>
      <c r="B1091"/>
    </row>
    <row r="1092" spans="1:2" x14ac:dyDescent="0.2">
      <c r="A1092" s="107"/>
      <c r="B1092"/>
    </row>
    <row r="1093" spans="1:2" x14ac:dyDescent="0.2">
      <c r="A1093" s="107"/>
      <c r="B1093"/>
    </row>
    <row r="1094" spans="1:2" x14ac:dyDescent="0.2">
      <c r="A1094" s="107"/>
      <c r="B1094"/>
    </row>
    <row r="1095" spans="1:2" x14ac:dyDescent="0.2">
      <c r="A1095" s="107"/>
      <c r="B1095"/>
    </row>
    <row r="1096" spans="1:2" x14ac:dyDescent="0.2">
      <c r="A1096" s="107"/>
      <c r="B1096"/>
    </row>
    <row r="1097" spans="1:2" x14ac:dyDescent="0.2">
      <c r="A1097" s="107"/>
      <c r="B1097"/>
    </row>
    <row r="1098" spans="1:2" x14ac:dyDescent="0.2">
      <c r="A1098" s="107"/>
      <c r="B1098"/>
    </row>
    <row r="1099" spans="1:2" x14ac:dyDescent="0.2">
      <c r="A1099" s="107"/>
      <c r="B1099"/>
    </row>
    <row r="1100" spans="1:2" x14ac:dyDescent="0.2">
      <c r="A1100" s="107"/>
      <c r="B1100"/>
    </row>
    <row r="1101" spans="1:2" x14ac:dyDescent="0.2">
      <c r="A1101" s="107"/>
      <c r="B1101"/>
    </row>
    <row r="1102" spans="1:2" x14ac:dyDescent="0.2">
      <c r="A1102" s="107"/>
      <c r="B1102"/>
    </row>
    <row r="1103" spans="1:2" x14ac:dyDescent="0.2">
      <c r="A1103" s="107"/>
      <c r="B1103"/>
    </row>
    <row r="1104" spans="1:2" x14ac:dyDescent="0.2">
      <c r="A1104" s="107"/>
      <c r="B1104"/>
    </row>
    <row r="1105" spans="1:2" x14ac:dyDescent="0.2">
      <c r="A1105" s="107"/>
      <c r="B1105"/>
    </row>
    <row r="1106" spans="1:2" x14ac:dyDescent="0.2">
      <c r="A1106" s="107"/>
      <c r="B1106"/>
    </row>
    <row r="1107" spans="1:2" x14ac:dyDescent="0.2">
      <c r="A1107" s="107"/>
      <c r="B1107"/>
    </row>
    <row r="1108" spans="1:2" x14ac:dyDescent="0.2">
      <c r="A1108" s="107"/>
      <c r="B1108"/>
    </row>
    <row r="1109" spans="1:2" x14ac:dyDescent="0.2">
      <c r="A1109" s="107"/>
      <c r="B1109"/>
    </row>
    <row r="1110" spans="1:2" x14ac:dyDescent="0.2">
      <c r="A1110" s="107"/>
      <c r="B1110"/>
    </row>
    <row r="1111" spans="1:2" x14ac:dyDescent="0.2">
      <c r="A1111" s="107"/>
      <c r="B1111"/>
    </row>
    <row r="1112" spans="1:2" x14ac:dyDescent="0.2">
      <c r="A1112" s="107"/>
      <c r="B1112"/>
    </row>
    <row r="1113" spans="1:2" x14ac:dyDescent="0.2">
      <c r="A1113" s="107"/>
      <c r="B1113"/>
    </row>
    <row r="1114" spans="1:2" x14ac:dyDescent="0.2">
      <c r="A1114" s="107"/>
      <c r="B1114"/>
    </row>
    <row r="1115" spans="1:2" x14ac:dyDescent="0.2">
      <c r="A1115" s="107"/>
      <c r="B1115"/>
    </row>
    <row r="1116" spans="1:2" x14ac:dyDescent="0.2">
      <c r="A1116" s="107"/>
      <c r="B1116"/>
    </row>
    <row r="1117" spans="1:2" x14ac:dyDescent="0.2">
      <c r="A1117" s="107"/>
      <c r="B1117"/>
    </row>
    <row r="1118" spans="1:2" x14ac:dyDescent="0.2">
      <c r="A1118" s="107"/>
      <c r="B1118"/>
    </row>
    <row r="1119" spans="1:2" x14ac:dyDescent="0.2">
      <c r="A1119" s="107"/>
      <c r="B1119"/>
    </row>
    <row r="1120" spans="1:2" x14ac:dyDescent="0.2">
      <c r="A1120" s="107"/>
      <c r="B1120"/>
    </row>
    <row r="1121" spans="1:2" x14ac:dyDescent="0.2">
      <c r="A1121" s="107"/>
      <c r="B1121"/>
    </row>
    <row r="1122" spans="1:2" x14ac:dyDescent="0.2">
      <c r="A1122" s="107"/>
      <c r="B1122"/>
    </row>
    <row r="1123" spans="1:2" x14ac:dyDescent="0.2">
      <c r="A1123" s="107"/>
      <c r="B1123"/>
    </row>
    <row r="1124" spans="1:2" x14ac:dyDescent="0.2">
      <c r="A1124" s="107"/>
      <c r="B1124"/>
    </row>
    <row r="1125" spans="1:2" x14ac:dyDescent="0.2">
      <c r="A1125" s="107"/>
      <c r="B1125"/>
    </row>
    <row r="1126" spans="1:2" x14ac:dyDescent="0.2">
      <c r="A1126" s="107"/>
      <c r="B1126"/>
    </row>
    <row r="1127" spans="1:2" x14ac:dyDescent="0.2">
      <c r="A1127" s="107"/>
      <c r="B1127"/>
    </row>
    <row r="1128" spans="1:2" x14ac:dyDescent="0.2">
      <c r="A1128" s="107"/>
      <c r="B1128"/>
    </row>
    <row r="1129" spans="1:2" x14ac:dyDescent="0.2">
      <c r="A1129" s="107"/>
      <c r="B1129"/>
    </row>
    <row r="1130" spans="1:2" x14ac:dyDescent="0.2">
      <c r="A1130" s="107"/>
      <c r="B1130"/>
    </row>
    <row r="1131" spans="1:2" x14ac:dyDescent="0.2">
      <c r="A1131" s="107"/>
      <c r="B1131"/>
    </row>
    <row r="1132" spans="1:2" x14ac:dyDescent="0.2">
      <c r="A1132" s="107"/>
      <c r="B1132"/>
    </row>
    <row r="1133" spans="1:2" x14ac:dyDescent="0.2">
      <c r="A1133" s="107"/>
      <c r="B1133"/>
    </row>
    <row r="1134" spans="1:2" x14ac:dyDescent="0.2">
      <c r="A1134" s="107"/>
      <c r="B1134"/>
    </row>
    <row r="1135" spans="1:2" x14ac:dyDescent="0.2">
      <c r="A1135" s="107"/>
      <c r="B1135"/>
    </row>
    <row r="1136" spans="1:2" x14ac:dyDescent="0.2">
      <c r="A1136" s="107"/>
      <c r="B1136"/>
    </row>
    <row r="1137" spans="1:2" x14ac:dyDescent="0.2">
      <c r="A1137" s="107"/>
      <c r="B1137"/>
    </row>
    <row r="1138" spans="1:2" x14ac:dyDescent="0.2">
      <c r="A1138" s="107"/>
      <c r="B1138"/>
    </row>
    <row r="1139" spans="1:2" x14ac:dyDescent="0.2">
      <c r="A1139" s="107"/>
      <c r="B1139"/>
    </row>
    <row r="1140" spans="1:2" x14ac:dyDescent="0.2">
      <c r="A1140" s="107"/>
      <c r="B1140"/>
    </row>
    <row r="1141" spans="1:2" x14ac:dyDescent="0.2">
      <c r="A1141" s="107"/>
      <c r="B1141"/>
    </row>
    <row r="1142" spans="1:2" x14ac:dyDescent="0.2">
      <c r="A1142" s="107"/>
      <c r="B1142"/>
    </row>
    <row r="1143" spans="1:2" x14ac:dyDescent="0.2">
      <c r="A1143" s="107"/>
      <c r="B1143"/>
    </row>
    <row r="1144" spans="1:2" x14ac:dyDescent="0.2">
      <c r="A1144" s="107"/>
      <c r="B1144"/>
    </row>
    <row r="1145" spans="1:2" x14ac:dyDescent="0.2">
      <c r="A1145" s="107"/>
      <c r="B1145"/>
    </row>
    <row r="1146" spans="1:2" x14ac:dyDescent="0.2">
      <c r="A1146" s="107"/>
      <c r="B1146"/>
    </row>
    <row r="1147" spans="1:2" x14ac:dyDescent="0.2">
      <c r="A1147" s="107"/>
      <c r="B1147"/>
    </row>
    <row r="1148" spans="1:2" x14ac:dyDescent="0.2">
      <c r="A1148" s="107"/>
      <c r="B1148"/>
    </row>
    <row r="1149" spans="1:2" x14ac:dyDescent="0.2">
      <c r="A1149" s="107"/>
      <c r="B1149"/>
    </row>
    <row r="1150" spans="1:2" x14ac:dyDescent="0.2">
      <c r="A1150" s="107"/>
      <c r="B1150"/>
    </row>
    <row r="1151" spans="1:2" x14ac:dyDescent="0.2">
      <c r="A1151" s="107"/>
      <c r="B1151"/>
    </row>
    <row r="1152" spans="1:2" x14ac:dyDescent="0.2">
      <c r="A1152" s="107"/>
      <c r="B1152"/>
    </row>
    <row r="1153" spans="1:2" x14ac:dyDescent="0.2">
      <c r="A1153" s="107"/>
      <c r="B1153"/>
    </row>
    <row r="1154" spans="1:2" x14ac:dyDescent="0.2">
      <c r="A1154" s="107"/>
      <c r="B1154"/>
    </row>
    <row r="1155" spans="1:2" x14ac:dyDescent="0.2">
      <c r="A1155" s="107"/>
      <c r="B1155"/>
    </row>
    <row r="1156" spans="1:2" x14ac:dyDescent="0.2">
      <c r="A1156" s="107"/>
      <c r="B1156"/>
    </row>
    <row r="1157" spans="1:2" x14ac:dyDescent="0.2">
      <c r="A1157" s="107"/>
      <c r="B1157"/>
    </row>
    <row r="1158" spans="1:2" x14ac:dyDescent="0.2">
      <c r="A1158" s="107"/>
      <c r="B1158"/>
    </row>
    <row r="1159" spans="1:2" x14ac:dyDescent="0.2">
      <c r="A1159" s="107"/>
      <c r="B1159"/>
    </row>
    <row r="1160" spans="1:2" x14ac:dyDescent="0.2">
      <c r="A1160" s="107"/>
      <c r="B1160"/>
    </row>
    <row r="1161" spans="1:2" x14ac:dyDescent="0.2">
      <c r="A1161" s="107"/>
      <c r="B1161"/>
    </row>
    <row r="1162" spans="1:2" x14ac:dyDescent="0.2">
      <c r="A1162" s="107"/>
      <c r="B1162"/>
    </row>
    <row r="1163" spans="1:2" x14ac:dyDescent="0.2">
      <c r="A1163" s="107"/>
      <c r="B1163"/>
    </row>
    <row r="1164" spans="1:2" x14ac:dyDescent="0.2">
      <c r="A1164" s="107"/>
      <c r="B1164"/>
    </row>
    <row r="1165" spans="1:2" x14ac:dyDescent="0.2">
      <c r="A1165" s="107"/>
      <c r="B1165"/>
    </row>
    <row r="1166" spans="1:2" x14ac:dyDescent="0.2">
      <c r="A1166" s="107"/>
      <c r="B1166"/>
    </row>
    <row r="1167" spans="1:2" x14ac:dyDescent="0.2">
      <c r="A1167" s="107"/>
      <c r="B1167"/>
    </row>
    <row r="1168" spans="1:2" x14ac:dyDescent="0.2">
      <c r="A1168" s="107"/>
      <c r="B1168"/>
    </row>
    <row r="1169" spans="1:2" x14ac:dyDescent="0.2">
      <c r="A1169" s="107"/>
      <c r="B1169"/>
    </row>
    <row r="1170" spans="1:2" x14ac:dyDescent="0.2">
      <c r="A1170" s="107"/>
      <c r="B1170"/>
    </row>
    <row r="1171" spans="1:2" x14ac:dyDescent="0.2">
      <c r="A1171" s="107"/>
      <c r="B1171"/>
    </row>
    <row r="1172" spans="1:2" x14ac:dyDescent="0.2">
      <c r="A1172" s="107"/>
      <c r="B1172"/>
    </row>
    <row r="1173" spans="1:2" x14ac:dyDescent="0.2">
      <c r="A1173" s="107"/>
      <c r="B1173"/>
    </row>
    <row r="1174" spans="1:2" x14ac:dyDescent="0.2">
      <c r="A1174" s="107"/>
      <c r="B1174"/>
    </row>
    <row r="1175" spans="1:2" x14ac:dyDescent="0.2">
      <c r="A1175" s="107"/>
      <c r="B1175"/>
    </row>
    <row r="1176" spans="1:2" x14ac:dyDescent="0.2">
      <c r="A1176" s="107"/>
      <c r="B1176"/>
    </row>
    <row r="1177" spans="1:2" x14ac:dyDescent="0.2">
      <c r="A1177" s="107"/>
      <c r="B1177"/>
    </row>
    <row r="1178" spans="1:2" x14ac:dyDescent="0.2">
      <c r="A1178" s="107"/>
      <c r="B1178"/>
    </row>
    <row r="1179" spans="1:2" x14ac:dyDescent="0.2">
      <c r="A1179" s="107"/>
      <c r="B1179"/>
    </row>
    <row r="1180" spans="1:2" x14ac:dyDescent="0.2">
      <c r="A1180" s="107"/>
      <c r="B1180"/>
    </row>
    <row r="1181" spans="1:2" x14ac:dyDescent="0.2">
      <c r="A1181" s="107"/>
      <c r="B1181"/>
    </row>
    <row r="1182" spans="1:2" x14ac:dyDescent="0.2">
      <c r="A1182" s="107"/>
      <c r="B1182"/>
    </row>
    <row r="1183" spans="1:2" x14ac:dyDescent="0.2">
      <c r="A1183" s="107"/>
      <c r="B1183"/>
    </row>
    <row r="1184" spans="1:2" x14ac:dyDescent="0.2">
      <c r="A1184" s="107"/>
      <c r="B1184"/>
    </row>
    <row r="1185" spans="1:2" x14ac:dyDescent="0.2">
      <c r="A1185" s="107"/>
      <c r="B1185"/>
    </row>
    <row r="1186" spans="1:2" x14ac:dyDescent="0.2">
      <c r="A1186" s="107"/>
      <c r="B1186"/>
    </row>
    <row r="1187" spans="1:2" x14ac:dyDescent="0.2">
      <c r="A1187" s="107"/>
      <c r="B1187"/>
    </row>
    <row r="1188" spans="1:2" x14ac:dyDescent="0.2">
      <c r="A1188" s="107"/>
      <c r="B1188"/>
    </row>
    <row r="1189" spans="1:2" x14ac:dyDescent="0.2">
      <c r="A1189" s="107"/>
      <c r="B1189"/>
    </row>
    <row r="1190" spans="1:2" x14ac:dyDescent="0.2">
      <c r="A1190" s="107"/>
      <c r="B1190"/>
    </row>
    <row r="1191" spans="1:2" x14ac:dyDescent="0.2">
      <c r="A1191" s="107"/>
      <c r="B1191"/>
    </row>
    <row r="1192" spans="1:2" x14ac:dyDescent="0.2">
      <c r="A1192" s="107"/>
      <c r="B1192"/>
    </row>
    <row r="1193" spans="1:2" x14ac:dyDescent="0.2">
      <c r="A1193" s="107"/>
      <c r="B1193"/>
    </row>
    <row r="1194" spans="1:2" x14ac:dyDescent="0.2">
      <c r="A1194" s="107"/>
      <c r="B1194"/>
    </row>
    <row r="1195" spans="1:2" x14ac:dyDescent="0.2">
      <c r="A1195" s="107"/>
      <c r="B1195"/>
    </row>
    <row r="1196" spans="1:2" x14ac:dyDescent="0.2">
      <c r="A1196" s="107"/>
      <c r="B1196"/>
    </row>
    <row r="1197" spans="1:2" x14ac:dyDescent="0.2">
      <c r="A1197" s="107"/>
      <c r="B1197"/>
    </row>
    <row r="1198" spans="1:2" x14ac:dyDescent="0.2">
      <c r="A1198" s="107"/>
      <c r="B1198"/>
    </row>
    <row r="1199" spans="1:2" x14ac:dyDescent="0.2">
      <c r="A1199" s="107"/>
      <c r="B1199"/>
    </row>
    <row r="1200" spans="1:2" x14ac:dyDescent="0.2">
      <c r="A1200" s="107"/>
      <c r="B1200"/>
    </row>
    <row r="1201" spans="1:2" x14ac:dyDescent="0.2">
      <c r="A1201" s="107"/>
      <c r="B1201"/>
    </row>
    <row r="1202" spans="1:2" x14ac:dyDescent="0.2">
      <c r="A1202" s="107"/>
      <c r="B1202"/>
    </row>
    <row r="1203" spans="1:2" x14ac:dyDescent="0.2">
      <c r="A1203" s="107"/>
      <c r="B1203"/>
    </row>
    <row r="1204" spans="1:2" x14ac:dyDescent="0.2">
      <c r="A1204" s="107"/>
      <c r="B1204"/>
    </row>
    <row r="1205" spans="1:2" x14ac:dyDescent="0.2">
      <c r="A1205" s="107"/>
      <c r="B1205"/>
    </row>
    <row r="1206" spans="1:2" x14ac:dyDescent="0.2">
      <c r="A1206" s="107"/>
      <c r="B1206"/>
    </row>
    <row r="1207" spans="1:2" x14ac:dyDescent="0.2">
      <c r="A1207" s="107"/>
      <c r="B1207"/>
    </row>
    <row r="1208" spans="1:2" x14ac:dyDescent="0.2">
      <c r="A1208" s="107"/>
      <c r="B1208"/>
    </row>
    <row r="1209" spans="1:2" x14ac:dyDescent="0.2">
      <c r="A1209" s="107"/>
      <c r="B1209"/>
    </row>
    <row r="1210" spans="1:2" x14ac:dyDescent="0.2">
      <c r="A1210" s="107"/>
      <c r="B1210"/>
    </row>
    <row r="1211" spans="1:2" x14ac:dyDescent="0.2">
      <c r="A1211" s="107"/>
      <c r="B1211"/>
    </row>
    <row r="1212" spans="1:2" x14ac:dyDescent="0.2">
      <c r="A1212" s="107"/>
      <c r="B1212"/>
    </row>
    <row r="1213" spans="1:2" x14ac:dyDescent="0.2">
      <c r="A1213" s="107"/>
      <c r="B1213"/>
    </row>
    <row r="1214" spans="1:2" x14ac:dyDescent="0.2">
      <c r="A1214" s="107"/>
      <c r="B1214"/>
    </row>
    <row r="1215" spans="1:2" x14ac:dyDescent="0.2">
      <c r="A1215" s="107"/>
      <c r="B1215"/>
    </row>
    <row r="1216" spans="1:2" x14ac:dyDescent="0.2">
      <c r="A1216" s="107"/>
      <c r="B1216"/>
    </row>
    <row r="1217" spans="1:2" x14ac:dyDescent="0.2">
      <c r="A1217" s="107"/>
      <c r="B1217"/>
    </row>
    <row r="1218" spans="1:2" x14ac:dyDescent="0.2">
      <c r="A1218" s="107"/>
      <c r="B1218"/>
    </row>
    <row r="1219" spans="1:2" x14ac:dyDescent="0.2">
      <c r="A1219" s="107"/>
      <c r="B1219"/>
    </row>
    <row r="1220" spans="1:2" x14ac:dyDescent="0.2">
      <c r="A1220" s="107"/>
      <c r="B1220"/>
    </row>
    <row r="1221" spans="1:2" x14ac:dyDescent="0.2">
      <c r="A1221" s="107"/>
      <c r="B1221"/>
    </row>
    <row r="1222" spans="1:2" x14ac:dyDescent="0.2">
      <c r="A1222" s="107"/>
      <c r="B1222"/>
    </row>
    <row r="1223" spans="1:2" x14ac:dyDescent="0.2">
      <c r="A1223" s="107"/>
      <c r="B1223"/>
    </row>
    <row r="1224" spans="1:2" x14ac:dyDescent="0.2">
      <c r="A1224" s="107"/>
      <c r="B1224"/>
    </row>
    <row r="1225" spans="1:2" x14ac:dyDescent="0.2">
      <c r="A1225" s="107"/>
      <c r="B1225"/>
    </row>
    <row r="1226" spans="1:2" x14ac:dyDescent="0.2">
      <c r="A1226" s="107"/>
      <c r="B1226"/>
    </row>
    <row r="1227" spans="1:2" x14ac:dyDescent="0.2">
      <c r="A1227" s="107"/>
      <c r="B1227"/>
    </row>
    <row r="1228" spans="1:2" x14ac:dyDescent="0.2">
      <c r="A1228" s="107"/>
      <c r="B1228"/>
    </row>
    <row r="1229" spans="1:2" x14ac:dyDescent="0.2">
      <c r="A1229" s="107"/>
      <c r="B1229"/>
    </row>
    <row r="1230" spans="1:2" x14ac:dyDescent="0.2">
      <c r="A1230" s="107"/>
      <c r="B1230"/>
    </row>
    <row r="1231" spans="1:2" x14ac:dyDescent="0.2">
      <c r="A1231" s="107"/>
      <c r="B1231"/>
    </row>
    <row r="1232" spans="1:2" x14ac:dyDescent="0.2">
      <c r="A1232" s="107"/>
      <c r="B1232"/>
    </row>
    <row r="1233" spans="1:2" x14ac:dyDescent="0.2">
      <c r="A1233" s="107"/>
      <c r="B1233"/>
    </row>
    <row r="1234" spans="1:2" x14ac:dyDescent="0.2">
      <c r="A1234" s="107"/>
      <c r="B1234"/>
    </row>
    <row r="1235" spans="1:2" x14ac:dyDescent="0.2">
      <c r="A1235" s="107"/>
      <c r="B1235"/>
    </row>
    <row r="1236" spans="1:2" x14ac:dyDescent="0.2">
      <c r="A1236" s="107"/>
      <c r="B1236"/>
    </row>
    <row r="1237" spans="1:2" x14ac:dyDescent="0.2">
      <c r="A1237" s="107"/>
      <c r="B1237"/>
    </row>
    <row r="1238" spans="1:2" x14ac:dyDescent="0.2">
      <c r="A1238" s="107"/>
      <c r="B1238"/>
    </row>
    <row r="1239" spans="1:2" x14ac:dyDescent="0.2">
      <c r="A1239" s="107"/>
      <c r="B1239"/>
    </row>
    <row r="1240" spans="1:2" x14ac:dyDescent="0.2">
      <c r="A1240" s="107"/>
      <c r="B1240"/>
    </row>
    <row r="1241" spans="1:2" x14ac:dyDescent="0.2">
      <c r="A1241" s="107"/>
      <c r="B1241"/>
    </row>
    <row r="1242" spans="1:2" x14ac:dyDescent="0.2">
      <c r="A1242" s="107"/>
      <c r="B1242"/>
    </row>
    <row r="1243" spans="1:2" x14ac:dyDescent="0.2">
      <c r="A1243" s="107"/>
      <c r="B1243"/>
    </row>
    <row r="1244" spans="1:2" x14ac:dyDescent="0.2">
      <c r="A1244" s="107"/>
      <c r="B1244"/>
    </row>
    <row r="1245" spans="1:2" x14ac:dyDescent="0.2">
      <c r="A1245" s="107"/>
      <c r="B1245"/>
    </row>
    <row r="1246" spans="1:2" x14ac:dyDescent="0.2">
      <c r="A1246" s="107"/>
      <c r="B1246"/>
    </row>
    <row r="1247" spans="1:2" x14ac:dyDescent="0.2">
      <c r="A1247" s="107"/>
      <c r="B1247"/>
    </row>
    <row r="1248" spans="1:2" x14ac:dyDescent="0.2">
      <c r="A1248" s="107"/>
      <c r="B1248"/>
    </row>
    <row r="1249" spans="1:2" x14ac:dyDescent="0.2">
      <c r="A1249" s="107"/>
      <c r="B1249"/>
    </row>
    <row r="1250" spans="1:2" x14ac:dyDescent="0.2">
      <c r="A1250" s="107"/>
      <c r="B1250"/>
    </row>
    <row r="1251" spans="1:2" x14ac:dyDescent="0.2">
      <c r="A1251" s="107"/>
      <c r="B1251"/>
    </row>
    <row r="1252" spans="1:2" x14ac:dyDescent="0.2">
      <c r="A1252" s="107"/>
      <c r="B1252"/>
    </row>
    <row r="1253" spans="1:2" x14ac:dyDescent="0.2">
      <c r="A1253" s="107"/>
      <c r="B1253"/>
    </row>
    <row r="1254" spans="1:2" x14ac:dyDescent="0.2">
      <c r="A1254" s="107"/>
      <c r="B1254"/>
    </row>
    <row r="1255" spans="1:2" x14ac:dyDescent="0.2">
      <c r="A1255" s="107"/>
      <c r="B1255"/>
    </row>
    <row r="1256" spans="1:2" x14ac:dyDescent="0.2">
      <c r="A1256" s="107"/>
      <c r="B1256"/>
    </row>
    <row r="1257" spans="1:2" x14ac:dyDescent="0.2">
      <c r="A1257" s="107"/>
      <c r="B1257"/>
    </row>
    <row r="1258" spans="1:2" x14ac:dyDescent="0.2">
      <c r="A1258" s="107"/>
      <c r="B1258"/>
    </row>
    <row r="1259" spans="1:2" x14ac:dyDescent="0.2">
      <c r="A1259" s="107"/>
      <c r="B1259"/>
    </row>
    <row r="1260" spans="1:2" x14ac:dyDescent="0.2">
      <c r="A1260" s="107"/>
      <c r="B1260"/>
    </row>
    <row r="1261" spans="1:2" x14ac:dyDescent="0.2">
      <c r="A1261" s="107"/>
      <c r="B1261"/>
    </row>
    <row r="1262" spans="1:2" x14ac:dyDescent="0.2">
      <c r="A1262" s="107"/>
      <c r="B1262"/>
    </row>
    <row r="1263" spans="1:2" x14ac:dyDescent="0.2">
      <c r="A1263" s="107"/>
      <c r="B1263"/>
    </row>
    <row r="1264" spans="1:2" x14ac:dyDescent="0.2">
      <c r="A1264" s="107"/>
      <c r="B1264"/>
    </row>
    <row r="1265" spans="1:2" x14ac:dyDescent="0.2">
      <c r="A1265" s="107"/>
      <c r="B1265"/>
    </row>
    <row r="1266" spans="1:2" x14ac:dyDescent="0.2">
      <c r="A1266" s="107"/>
      <c r="B1266"/>
    </row>
    <row r="1267" spans="1:2" x14ac:dyDescent="0.2">
      <c r="A1267" s="107"/>
      <c r="B1267"/>
    </row>
    <row r="1268" spans="1:2" x14ac:dyDescent="0.2">
      <c r="A1268" s="107"/>
      <c r="B1268"/>
    </row>
    <row r="1269" spans="1:2" x14ac:dyDescent="0.2">
      <c r="A1269" s="107"/>
      <c r="B1269"/>
    </row>
    <row r="1270" spans="1:2" x14ac:dyDescent="0.2">
      <c r="A1270" s="107"/>
      <c r="B1270"/>
    </row>
    <row r="1271" spans="1:2" x14ac:dyDescent="0.2">
      <c r="A1271" s="107"/>
      <c r="B1271"/>
    </row>
    <row r="1272" spans="1:2" x14ac:dyDescent="0.2">
      <c r="A1272" s="107"/>
      <c r="B1272"/>
    </row>
    <row r="1273" spans="1:2" x14ac:dyDescent="0.2">
      <c r="A1273" s="107"/>
      <c r="B1273"/>
    </row>
    <row r="1274" spans="1:2" x14ac:dyDescent="0.2">
      <c r="A1274" s="107"/>
      <c r="B1274"/>
    </row>
    <row r="1275" spans="1:2" x14ac:dyDescent="0.2">
      <c r="A1275" s="107"/>
      <c r="B1275"/>
    </row>
    <row r="1276" spans="1:2" x14ac:dyDescent="0.2">
      <c r="A1276" s="107"/>
      <c r="B1276"/>
    </row>
    <row r="1277" spans="1:2" x14ac:dyDescent="0.2">
      <c r="A1277" s="107"/>
      <c r="B1277"/>
    </row>
    <row r="1278" spans="1:2" x14ac:dyDescent="0.2">
      <c r="A1278" s="107"/>
      <c r="B1278"/>
    </row>
    <row r="1279" spans="1:2" x14ac:dyDescent="0.2">
      <c r="A1279" s="107"/>
      <c r="B1279"/>
    </row>
    <row r="1280" spans="1:2" x14ac:dyDescent="0.2">
      <c r="A1280" s="107"/>
      <c r="B1280"/>
    </row>
    <row r="1281" spans="1:2" x14ac:dyDescent="0.2">
      <c r="A1281" s="107"/>
      <c r="B1281"/>
    </row>
  </sheetData>
  <mergeCells count="5">
    <mergeCell ref="A3:B3"/>
    <mergeCell ref="A22:A23"/>
    <mergeCell ref="A25:A26"/>
    <mergeCell ref="A28:A29"/>
    <mergeCell ref="A18:A19"/>
  </mergeCells>
  <phoneticPr fontId="2" type="noConversion"/>
  <pageMargins left="0.78740157480314965" right="0.47244094488188981" top="0.98425196850393704" bottom="0.98425196850393704" header="0.51181102362204722" footer="0.51181102362204722"/>
  <pageSetup paperSize="9" orientation="portrait" horizontalDpi="200" verticalDpi="200" r:id="rId1"/>
  <headerFooter alignWithMargins="0">
    <oddFooter xml:space="preserve">&amp;L&amp;"Arial,Dőlt"&amp;8&amp;Z&amp;F      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6"/>
  <sheetViews>
    <sheetView view="pageBreakPreview" zoomScaleSheetLayoutView="100" workbookViewId="0">
      <selection activeCell="I27" sqref="I27:I28"/>
    </sheetView>
  </sheetViews>
  <sheetFormatPr defaultColWidth="8.85546875" defaultRowHeight="12.75" x14ac:dyDescent="0.2"/>
  <cols>
    <col min="1" max="1" width="1.42578125" style="735" customWidth="1"/>
    <col min="2" max="2" width="33" style="735" customWidth="1"/>
    <col min="3" max="3" width="11" style="735" customWidth="1"/>
    <col min="4" max="5" width="11" style="735" bestFit="1" customWidth="1"/>
    <col min="6" max="6" width="11" style="735" customWidth="1"/>
    <col min="7" max="7" width="11" style="735" bestFit="1" customWidth="1"/>
    <col min="8" max="16384" width="8.85546875" style="735"/>
  </cols>
  <sheetData>
    <row r="1" spans="2:7" x14ac:dyDescent="0.2">
      <c r="E1" s="1299" t="s">
        <v>1473</v>
      </c>
      <c r="F1" s="1299"/>
      <c r="G1" s="1299"/>
    </row>
    <row r="2" spans="2:7" x14ac:dyDescent="0.2">
      <c r="B2" s="1300" t="s">
        <v>1472</v>
      </c>
      <c r="C2" s="1301"/>
      <c r="D2" s="1301"/>
      <c r="E2" s="1301"/>
      <c r="F2" s="1301"/>
      <c r="G2" s="1301"/>
    </row>
    <row r="3" spans="2:7" x14ac:dyDescent="0.2">
      <c r="B3" s="1300" t="s">
        <v>1471</v>
      </c>
      <c r="C3" s="1301"/>
      <c r="D3" s="1301"/>
      <c r="E3" s="1301"/>
      <c r="F3" s="1301"/>
      <c r="G3" s="1301"/>
    </row>
    <row r="4" spans="2:7" ht="13.5" thickBot="1" x14ac:dyDescent="0.25">
      <c r="B4" s="1301" t="s">
        <v>1474</v>
      </c>
      <c r="C4" s="1301"/>
      <c r="D4" s="1301"/>
      <c r="E4" s="1301"/>
      <c r="F4" s="1301"/>
      <c r="G4" s="1301"/>
    </row>
    <row r="5" spans="2:7" ht="13.5" thickBot="1" x14ac:dyDescent="0.25">
      <c r="B5" s="795" t="s">
        <v>1470</v>
      </c>
      <c r="C5" s="794" t="s">
        <v>255</v>
      </c>
      <c r="D5" s="794" t="s">
        <v>407</v>
      </c>
      <c r="E5" s="794" t="s">
        <v>426</v>
      </c>
      <c r="F5" s="794" t="s">
        <v>409</v>
      </c>
      <c r="G5" s="793" t="s">
        <v>458</v>
      </c>
    </row>
    <row r="6" spans="2:7" x14ac:dyDescent="0.2">
      <c r="B6" s="777" t="s">
        <v>109</v>
      </c>
      <c r="C6" s="792"/>
      <c r="D6" s="756"/>
      <c r="E6" s="756"/>
      <c r="F6" s="755"/>
      <c r="G6" s="754"/>
    </row>
    <row r="7" spans="2:7" x14ac:dyDescent="0.2">
      <c r="B7" s="740" t="s">
        <v>1458</v>
      </c>
      <c r="C7" s="788"/>
      <c r="D7" s="737"/>
      <c r="E7" s="737" t="s">
        <v>1457</v>
      </c>
      <c r="F7" s="787"/>
      <c r="G7" s="752" t="s">
        <v>1457</v>
      </c>
    </row>
    <row r="8" spans="2:7" x14ac:dyDescent="0.2">
      <c r="B8" s="740" t="s">
        <v>1461</v>
      </c>
      <c r="C8" s="788"/>
      <c r="D8" s="737"/>
      <c r="E8" s="744"/>
      <c r="F8" s="765"/>
      <c r="G8" s="781"/>
    </row>
    <row r="9" spans="2:7" x14ac:dyDescent="0.2">
      <c r="B9" s="764" t="s">
        <v>1463</v>
      </c>
      <c r="C9" s="791"/>
      <c r="D9" s="761"/>
      <c r="E9" s="761"/>
      <c r="F9" s="760"/>
      <c r="G9" s="759"/>
    </row>
    <row r="10" spans="2:7" ht="13.5" thickBot="1" x14ac:dyDescent="0.25">
      <c r="B10" s="751" t="s">
        <v>1460</v>
      </c>
      <c r="C10" s="774"/>
      <c r="D10" s="748" t="s">
        <v>1465</v>
      </c>
      <c r="E10" s="774"/>
      <c r="F10" s="786"/>
      <c r="G10" s="785"/>
    </row>
    <row r="11" spans="2:7" x14ac:dyDescent="0.2">
      <c r="B11" s="790" t="s">
        <v>1469</v>
      </c>
      <c r="C11" s="789"/>
      <c r="D11" s="770"/>
      <c r="E11" s="770"/>
      <c r="F11" s="769"/>
      <c r="G11" s="768"/>
    </row>
    <row r="12" spans="2:7" x14ac:dyDescent="0.2">
      <c r="B12" s="740" t="s">
        <v>1458</v>
      </c>
      <c r="C12" s="788"/>
      <c r="D12" s="737" t="s">
        <v>1457</v>
      </c>
      <c r="E12" s="737"/>
      <c r="F12" s="765"/>
      <c r="G12" s="752"/>
    </row>
    <row r="13" spans="2:7" x14ac:dyDescent="0.2">
      <c r="B13" s="740" t="s">
        <v>1461</v>
      </c>
      <c r="C13" s="766"/>
      <c r="D13" s="744"/>
      <c r="E13" s="737"/>
      <c r="F13" s="765"/>
      <c r="G13" s="752"/>
    </row>
    <row r="14" spans="2:7" x14ac:dyDescent="0.2">
      <c r="B14" s="764" t="s">
        <v>1463</v>
      </c>
      <c r="C14" s="763"/>
      <c r="D14" s="761"/>
      <c r="E14" s="761"/>
      <c r="F14" s="760"/>
      <c r="G14" s="759"/>
    </row>
    <row r="15" spans="2:7" ht="13.5" thickBot="1" x14ac:dyDescent="0.25">
      <c r="B15" s="751" t="s">
        <v>1460</v>
      </c>
      <c r="C15" s="763"/>
      <c r="D15" s="761"/>
      <c r="E15" s="761"/>
      <c r="F15" s="760"/>
      <c r="G15" s="785"/>
    </row>
    <row r="16" spans="2:7" x14ac:dyDescent="0.2">
      <c r="B16" s="784" t="s">
        <v>275</v>
      </c>
      <c r="C16" s="757"/>
      <c r="D16" s="756"/>
      <c r="E16" s="756"/>
      <c r="F16" s="755"/>
      <c r="G16" s="754"/>
    </row>
    <row r="17" spans="2:7" x14ac:dyDescent="0.2">
      <c r="B17" s="740" t="s">
        <v>1458</v>
      </c>
      <c r="C17" s="737" t="s">
        <v>1457</v>
      </c>
      <c r="D17" s="737" t="s">
        <v>1457</v>
      </c>
      <c r="E17" s="737" t="s">
        <v>1457</v>
      </c>
      <c r="F17" s="787"/>
      <c r="G17" s="752" t="s">
        <v>1457</v>
      </c>
    </row>
    <row r="18" spans="2:7" x14ac:dyDescent="0.2">
      <c r="B18" s="740" t="s">
        <v>1461</v>
      </c>
      <c r="C18" s="745"/>
      <c r="D18" s="744"/>
      <c r="E18" s="744"/>
      <c r="F18" s="782"/>
      <c r="G18" s="752"/>
    </row>
    <row r="19" spans="2:7" x14ac:dyDescent="0.2">
      <c r="B19" s="764" t="s">
        <v>1463</v>
      </c>
      <c r="C19" s="762"/>
      <c r="D19" s="761"/>
      <c r="E19" s="761"/>
      <c r="F19" s="760"/>
      <c r="G19" s="759"/>
    </row>
    <row r="20" spans="2:7" ht="13.5" thickBot="1" x14ac:dyDescent="0.25">
      <c r="B20" s="751" t="s">
        <v>1460</v>
      </c>
      <c r="C20" s="750"/>
      <c r="D20" s="774" t="s">
        <v>1457</v>
      </c>
      <c r="E20" s="774" t="s">
        <v>1457</v>
      </c>
      <c r="F20" s="786"/>
      <c r="G20" s="785"/>
    </row>
    <row r="21" spans="2:7" x14ac:dyDescent="0.2">
      <c r="B21" s="784" t="s">
        <v>171</v>
      </c>
      <c r="C21" s="783"/>
      <c r="D21" s="744"/>
      <c r="E21" s="744"/>
      <c r="F21" s="782"/>
      <c r="G21" s="781"/>
    </row>
    <row r="22" spans="2:7" x14ac:dyDescent="0.2">
      <c r="B22" s="740" t="s">
        <v>1458</v>
      </c>
      <c r="C22" s="766"/>
      <c r="D22" s="737"/>
      <c r="E22" s="737"/>
      <c r="F22" s="787"/>
      <c r="G22" s="752" t="s">
        <v>1457</v>
      </c>
    </row>
    <row r="23" spans="2:7" x14ac:dyDescent="0.2">
      <c r="B23" s="740" t="s">
        <v>1461</v>
      </c>
      <c r="C23" s="766"/>
      <c r="D23" s="737"/>
      <c r="E23" s="744"/>
      <c r="F23" s="782"/>
      <c r="G23" s="752"/>
    </row>
    <row r="24" spans="2:7" x14ac:dyDescent="0.2">
      <c r="B24" s="764" t="s">
        <v>1463</v>
      </c>
      <c r="C24" s="763"/>
      <c r="D24" s="761"/>
      <c r="E24" s="761"/>
      <c r="F24" s="760"/>
      <c r="G24" s="759"/>
    </row>
    <row r="25" spans="2:7" ht="13.5" thickBot="1" x14ac:dyDescent="0.25">
      <c r="B25" s="751" t="s">
        <v>1460</v>
      </c>
      <c r="C25" s="763"/>
      <c r="D25" s="737" t="s">
        <v>1457</v>
      </c>
      <c r="E25" s="737" t="s">
        <v>1457</v>
      </c>
      <c r="F25" s="760"/>
      <c r="G25" s="759"/>
    </row>
    <row r="26" spans="2:7" x14ac:dyDescent="0.2">
      <c r="B26" s="784" t="s">
        <v>1468</v>
      </c>
      <c r="C26" s="757"/>
      <c r="D26" s="756"/>
      <c r="E26" s="756"/>
      <c r="F26" s="755"/>
      <c r="G26" s="754"/>
    </row>
    <row r="27" spans="2:7" x14ac:dyDescent="0.2">
      <c r="B27" s="740" t="s">
        <v>1458</v>
      </c>
      <c r="C27" s="739"/>
      <c r="D27" s="737"/>
      <c r="E27" s="737"/>
      <c r="F27" s="765"/>
      <c r="G27" s="767" t="s">
        <v>1465</v>
      </c>
    </row>
    <row r="28" spans="2:7" x14ac:dyDescent="0.2">
      <c r="B28" s="740" t="s">
        <v>1461</v>
      </c>
      <c r="C28" s="739"/>
      <c r="D28" s="737"/>
      <c r="E28" s="737"/>
      <c r="F28" s="765"/>
      <c r="G28" s="781"/>
    </row>
    <row r="29" spans="2:7" x14ac:dyDescent="0.2">
      <c r="B29" s="764" t="s">
        <v>1463</v>
      </c>
      <c r="C29" s="762"/>
      <c r="D29" s="761"/>
      <c r="E29" s="761"/>
      <c r="F29" s="760"/>
      <c r="G29" s="759"/>
    </row>
    <row r="30" spans="2:7" ht="13.5" thickBot="1" x14ac:dyDescent="0.25">
      <c r="B30" s="751" t="s">
        <v>1460</v>
      </c>
      <c r="C30" s="774"/>
      <c r="D30" s="774" t="s">
        <v>1457</v>
      </c>
      <c r="E30" s="774"/>
      <c r="F30" s="786"/>
      <c r="G30" s="785"/>
    </row>
    <row r="31" spans="2:7" x14ac:dyDescent="0.2">
      <c r="B31" s="784" t="s">
        <v>1467</v>
      </c>
      <c r="C31" s="783"/>
      <c r="D31" s="744"/>
      <c r="E31" s="744"/>
      <c r="F31" s="782"/>
      <c r="G31" s="781"/>
    </row>
    <row r="32" spans="2:7" x14ac:dyDescent="0.2">
      <c r="B32" s="740" t="s">
        <v>1458</v>
      </c>
      <c r="C32" s="766"/>
      <c r="D32" s="737"/>
      <c r="E32" s="737"/>
      <c r="F32" s="765"/>
      <c r="G32" s="752" t="s">
        <v>1457</v>
      </c>
    </row>
    <row r="33" spans="2:7" x14ac:dyDescent="0.2">
      <c r="B33" s="740" t="s">
        <v>1461</v>
      </c>
      <c r="C33" s="766"/>
      <c r="D33" s="737"/>
      <c r="E33" s="737"/>
      <c r="F33" s="765"/>
      <c r="G33" s="752"/>
    </row>
    <row r="34" spans="2:7" x14ac:dyDescent="0.2">
      <c r="B34" s="764" t="s">
        <v>1463</v>
      </c>
      <c r="C34" s="763"/>
      <c r="D34" s="761"/>
      <c r="E34" s="761"/>
      <c r="F34" s="760"/>
      <c r="G34" s="759"/>
    </row>
    <row r="35" spans="2:7" ht="13.5" thickBot="1" x14ac:dyDescent="0.25">
      <c r="B35" s="751" t="s">
        <v>1460</v>
      </c>
      <c r="C35" s="750"/>
      <c r="D35" s="774"/>
      <c r="E35" s="774"/>
      <c r="F35" s="786"/>
      <c r="G35" s="785"/>
    </row>
    <row r="36" spans="2:7" x14ac:dyDescent="0.2">
      <c r="B36" s="784" t="s">
        <v>27</v>
      </c>
      <c r="C36" s="783"/>
      <c r="D36" s="744"/>
      <c r="E36" s="744"/>
      <c r="F36" s="782"/>
      <c r="G36" s="781"/>
    </row>
    <row r="37" spans="2:7" x14ac:dyDescent="0.2">
      <c r="B37" s="740" t="s">
        <v>1458</v>
      </c>
      <c r="C37" s="775" t="s">
        <v>1466</v>
      </c>
      <c r="D37" s="780" t="s">
        <v>1465</v>
      </c>
      <c r="E37" s="775"/>
      <c r="F37" s="775" t="s">
        <v>1466</v>
      </c>
      <c r="G37" s="779" t="s">
        <v>1457</v>
      </c>
    </row>
    <row r="38" spans="2:7" x14ac:dyDescent="0.2">
      <c r="B38" s="740" t="s">
        <v>1461</v>
      </c>
      <c r="C38" s="766"/>
      <c r="D38" s="737"/>
      <c r="E38" s="737"/>
      <c r="F38" s="765"/>
      <c r="G38" s="752"/>
    </row>
    <row r="39" spans="2:7" x14ac:dyDescent="0.2">
      <c r="B39" s="764" t="s">
        <v>1463</v>
      </c>
      <c r="C39" s="763"/>
      <c r="D39" s="761"/>
      <c r="E39" s="761"/>
      <c r="F39" s="760"/>
      <c r="G39" s="759"/>
    </row>
    <row r="40" spans="2:7" ht="13.5" thickBot="1" x14ac:dyDescent="0.25">
      <c r="B40" s="751" t="s">
        <v>1460</v>
      </c>
      <c r="C40" s="775" t="s">
        <v>1465</v>
      </c>
      <c r="D40" s="761"/>
      <c r="E40" s="778" t="s">
        <v>1464</v>
      </c>
      <c r="F40" s="774" t="s">
        <v>1457</v>
      </c>
      <c r="G40" s="776" t="s">
        <v>1457</v>
      </c>
    </row>
    <row r="41" spans="2:7" x14ac:dyDescent="0.2">
      <c r="B41" s="777" t="s">
        <v>257</v>
      </c>
      <c r="C41" s="757"/>
      <c r="D41" s="756"/>
      <c r="E41" s="756"/>
      <c r="F41" s="755"/>
      <c r="G41" s="754"/>
    </row>
    <row r="42" spans="2:7" x14ac:dyDescent="0.2">
      <c r="B42" s="740" t="s">
        <v>1458</v>
      </c>
      <c r="C42" s="739"/>
      <c r="D42" s="775"/>
      <c r="E42" s="775" t="s">
        <v>1457</v>
      </c>
      <c r="F42" s="775"/>
      <c r="G42" s="776" t="s">
        <v>1457</v>
      </c>
    </row>
    <row r="43" spans="2:7" x14ac:dyDescent="0.2">
      <c r="B43" s="740" t="s">
        <v>1461</v>
      </c>
      <c r="C43" s="739"/>
      <c r="D43" s="737"/>
      <c r="E43" s="737"/>
      <c r="F43" s="765"/>
      <c r="G43" s="752"/>
    </row>
    <row r="44" spans="2:7" x14ac:dyDescent="0.2">
      <c r="B44" s="764" t="s">
        <v>1463</v>
      </c>
      <c r="C44" s="762"/>
      <c r="D44" s="761"/>
      <c r="E44" s="761"/>
      <c r="F44" s="775" t="s">
        <v>1457</v>
      </c>
      <c r="G44" s="759"/>
    </row>
    <row r="45" spans="2:7" ht="13.5" thickBot="1" x14ac:dyDescent="0.25">
      <c r="B45" s="751" t="s">
        <v>1460</v>
      </c>
      <c r="C45" s="750"/>
      <c r="D45" s="774"/>
      <c r="E45" s="748"/>
      <c r="F45" s="748"/>
      <c r="G45" s="773" t="s">
        <v>1457</v>
      </c>
    </row>
    <row r="46" spans="2:7" ht="11.45" customHeight="1" x14ac:dyDescent="0.2">
      <c r="B46" s="772" t="s">
        <v>26</v>
      </c>
      <c r="C46" s="771"/>
      <c r="D46" s="770"/>
      <c r="E46" s="770"/>
      <c r="F46" s="769"/>
      <c r="G46" s="768"/>
    </row>
    <row r="47" spans="2:7" x14ac:dyDescent="0.2">
      <c r="B47" s="740" t="s">
        <v>1458</v>
      </c>
      <c r="C47" s="766"/>
      <c r="D47" s="737"/>
      <c r="E47" s="737"/>
      <c r="F47" s="765"/>
      <c r="G47" s="767" t="s">
        <v>1457</v>
      </c>
    </row>
    <row r="48" spans="2:7" x14ac:dyDescent="0.2">
      <c r="B48" s="740" t="s">
        <v>1461</v>
      </c>
      <c r="C48" s="766"/>
      <c r="D48" s="737"/>
      <c r="E48" s="737"/>
      <c r="F48" s="765"/>
      <c r="G48" s="752"/>
    </row>
    <row r="49" spans="2:7" x14ac:dyDescent="0.2">
      <c r="B49" s="764" t="s">
        <v>1463</v>
      </c>
      <c r="C49" s="763"/>
      <c r="D49" s="761"/>
      <c r="E49" s="761"/>
      <c r="F49" s="760"/>
      <c r="G49" s="759"/>
    </row>
    <row r="50" spans="2:7" ht="13.5" thickBot="1" x14ac:dyDescent="0.25">
      <c r="B50" s="751" t="s">
        <v>1460</v>
      </c>
      <c r="C50" s="762"/>
      <c r="D50" s="761"/>
      <c r="E50" s="761"/>
      <c r="F50" s="760"/>
      <c r="G50" s="759"/>
    </row>
    <row r="51" spans="2:7" x14ac:dyDescent="0.2">
      <c r="B51" s="758" t="s">
        <v>1462</v>
      </c>
      <c r="C51" s="757"/>
      <c r="D51" s="756"/>
      <c r="E51" s="756"/>
      <c r="F51" s="755"/>
      <c r="G51" s="754"/>
    </row>
    <row r="52" spans="2:7" x14ac:dyDescent="0.2">
      <c r="B52" s="740" t="s">
        <v>1458</v>
      </c>
      <c r="C52" s="739"/>
      <c r="D52" s="737"/>
      <c r="E52" s="738"/>
      <c r="F52" s="753"/>
      <c r="G52" s="736"/>
    </row>
    <row r="53" spans="2:7" x14ac:dyDescent="0.2">
      <c r="B53" s="740" t="s">
        <v>1461</v>
      </c>
      <c r="C53" s="739"/>
      <c r="D53" s="737"/>
      <c r="E53" s="738"/>
      <c r="F53" s="753"/>
      <c r="G53" s="752"/>
    </row>
    <row r="54" spans="2:7" ht="13.5" thickBot="1" x14ac:dyDescent="0.25">
      <c r="B54" s="751" t="s">
        <v>1460</v>
      </c>
      <c r="C54" s="750"/>
      <c r="D54" s="748" t="s">
        <v>1457</v>
      </c>
      <c r="E54" s="749"/>
      <c r="F54" s="748" t="s">
        <v>1457</v>
      </c>
      <c r="G54" s="747"/>
    </row>
    <row r="55" spans="2:7" ht="27.6" customHeight="1" x14ac:dyDescent="0.2">
      <c r="B55" s="746" t="s">
        <v>1459</v>
      </c>
      <c r="C55" s="745"/>
      <c r="D55" s="744"/>
      <c r="E55" s="743"/>
      <c r="F55" s="742"/>
      <c r="G55" s="741"/>
    </row>
    <row r="56" spans="2:7" x14ac:dyDescent="0.2">
      <c r="B56" s="740" t="s">
        <v>1458</v>
      </c>
      <c r="C56" s="739"/>
      <c r="D56" s="737" t="s">
        <v>1457</v>
      </c>
      <c r="E56" s="738"/>
      <c r="F56" s="737" t="s">
        <v>1457</v>
      </c>
      <c r="G56" s="736"/>
    </row>
  </sheetData>
  <mergeCells count="4">
    <mergeCell ref="E1:G1"/>
    <mergeCell ref="B2:G2"/>
    <mergeCell ref="B3:G3"/>
    <mergeCell ref="B4:G4"/>
  </mergeCells>
  <pageMargins left="0.74803149606299213" right="0.55118110236220474" top="0.78740157480314965" bottom="0.78740157480314965" header="0.51181102362204722" footer="0.51181102362204722"/>
  <pageSetup paperSize="9" orientation="portrait" r:id="rId1"/>
  <headerFooter alignWithMargins="0">
    <oddHeader>&amp;LCsongrád Városi Önkormányzat</oddHeader>
    <oddFooter>&amp;L&amp;"Arial CE,Dőlt"&amp;7&amp;Z&amp;F    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SheetLayoutView="100" workbookViewId="0">
      <selection activeCell="A24" sqref="A24"/>
    </sheetView>
  </sheetViews>
  <sheetFormatPr defaultColWidth="9.140625" defaultRowHeight="15" x14ac:dyDescent="0.25"/>
  <cols>
    <col min="1" max="1" width="59.28515625" style="325" customWidth="1"/>
    <col min="2" max="2" width="11.85546875" style="325" customWidth="1"/>
    <col min="3" max="3" width="12" style="325" customWidth="1"/>
    <col min="4" max="5" width="11.7109375" style="325" customWidth="1"/>
    <col min="6" max="6" width="15.28515625" style="325" customWidth="1"/>
    <col min="7" max="7" width="9.140625" style="325" customWidth="1"/>
    <col min="8" max="16384" width="9.140625" style="325"/>
  </cols>
  <sheetData>
    <row r="1" spans="1:6" ht="17.45" customHeight="1" x14ac:dyDescent="0.25">
      <c r="A1" s="322" t="s">
        <v>257</v>
      </c>
      <c r="B1" s="323"/>
      <c r="C1" s="323"/>
      <c r="D1" s="323"/>
      <c r="E1" s="323"/>
      <c r="F1" s="324" t="s">
        <v>37</v>
      </c>
    </row>
    <row r="2" spans="1:6" ht="0.75" customHeight="1" x14ac:dyDescent="0.25">
      <c r="A2" s="323"/>
      <c r="B2" s="323"/>
      <c r="C2" s="323"/>
      <c r="D2" s="323"/>
      <c r="E2" s="323"/>
    </row>
    <row r="3" spans="1:6" ht="16.149999999999999" customHeight="1" thickBot="1" x14ac:dyDescent="0.3">
      <c r="A3" s="326" t="s">
        <v>228</v>
      </c>
      <c r="B3" s="323"/>
      <c r="C3" s="323"/>
      <c r="D3" s="323"/>
      <c r="E3" s="323"/>
      <c r="F3" s="323"/>
    </row>
    <row r="4" spans="1:6" s="330" customFormat="1" ht="12.75" x14ac:dyDescent="0.2">
      <c r="A4" s="327" t="s">
        <v>215</v>
      </c>
      <c r="B4" s="328" t="s">
        <v>255</v>
      </c>
      <c r="C4" s="328" t="s">
        <v>407</v>
      </c>
      <c r="D4" s="328" t="s">
        <v>426</v>
      </c>
      <c r="E4" s="328" t="s">
        <v>409</v>
      </c>
      <c r="F4" s="329" t="s">
        <v>411</v>
      </c>
    </row>
    <row r="5" spans="1:6" x14ac:dyDescent="0.25">
      <c r="A5" s="331" t="s">
        <v>222</v>
      </c>
      <c r="B5" s="332"/>
      <c r="C5" s="332"/>
      <c r="D5" s="332"/>
      <c r="E5" s="332"/>
      <c r="F5" s="333"/>
    </row>
    <row r="6" spans="1:6" x14ac:dyDescent="0.25">
      <c r="A6" s="334" t="s">
        <v>223</v>
      </c>
      <c r="B6" s="332">
        <v>350</v>
      </c>
      <c r="C6" s="332">
        <v>377</v>
      </c>
      <c r="D6" s="332">
        <v>399</v>
      </c>
      <c r="E6" s="332">
        <v>428</v>
      </c>
      <c r="F6" s="333">
        <v>462</v>
      </c>
    </row>
    <row r="7" spans="1:6" x14ac:dyDescent="0.25">
      <c r="A7" s="334" t="s">
        <v>224</v>
      </c>
      <c r="B7" s="332">
        <v>0</v>
      </c>
      <c r="C7" s="332">
        <v>0</v>
      </c>
      <c r="D7" s="332">
        <v>0</v>
      </c>
      <c r="E7" s="332">
        <v>0</v>
      </c>
      <c r="F7" s="333">
        <v>0</v>
      </c>
    </row>
    <row r="8" spans="1:6" x14ac:dyDescent="0.25">
      <c r="A8" s="334" t="s">
        <v>225</v>
      </c>
      <c r="B8" s="332">
        <v>316</v>
      </c>
      <c r="C8" s="332">
        <v>334</v>
      </c>
      <c r="D8" s="332">
        <v>356</v>
      </c>
      <c r="E8" s="332">
        <v>369</v>
      </c>
      <c r="F8" s="333">
        <v>387</v>
      </c>
    </row>
    <row r="9" spans="1:6" ht="15.75" thickBot="1" x14ac:dyDescent="0.3">
      <c r="A9" s="335" t="s">
        <v>226</v>
      </c>
      <c r="B9" s="336">
        <f>SUM(B5:B8)</f>
        <v>666</v>
      </c>
      <c r="C9" s="336">
        <f>SUM(C5:C8)</f>
        <v>711</v>
      </c>
      <c r="D9" s="336">
        <f>SUM(D5:D8)</f>
        <v>755</v>
      </c>
      <c r="E9" s="336">
        <f>SUM(E5:E8)</f>
        <v>797</v>
      </c>
      <c r="F9" s="364">
        <f>SUM(F5:F8)</f>
        <v>849</v>
      </c>
    </row>
    <row r="10" spans="1:6" x14ac:dyDescent="0.25">
      <c r="A10" s="337"/>
      <c r="B10" s="338"/>
      <c r="C10" s="338"/>
      <c r="D10" s="338"/>
      <c r="E10" s="338"/>
      <c r="F10" s="338"/>
    </row>
    <row r="11" spans="1:6" x14ac:dyDescent="0.25">
      <c r="A11" s="337"/>
      <c r="B11" s="338"/>
      <c r="C11" s="338"/>
      <c r="D11" s="338"/>
      <c r="E11" s="338"/>
      <c r="F11" s="338"/>
    </row>
    <row r="12" spans="1:6" x14ac:dyDescent="0.25">
      <c r="A12" s="337"/>
      <c r="B12" s="338"/>
      <c r="C12" s="338"/>
      <c r="D12" s="338"/>
      <c r="E12" s="338"/>
      <c r="F12" s="338"/>
    </row>
    <row r="13" spans="1:6" x14ac:dyDescent="0.25">
      <c r="A13" s="337"/>
      <c r="B13" s="338"/>
      <c r="C13" s="338"/>
      <c r="D13" s="338"/>
      <c r="E13" s="338"/>
      <c r="F13" s="338"/>
    </row>
    <row r="14" spans="1:6" x14ac:dyDescent="0.25">
      <c r="A14" s="337"/>
      <c r="B14" s="338"/>
      <c r="C14" s="338"/>
      <c r="D14" s="338"/>
      <c r="E14" s="338"/>
      <c r="F14" s="338"/>
    </row>
    <row r="15" spans="1:6" x14ac:dyDescent="0.25">
      <c r="A15" s="337"/>
      <c r="B15" s="338"/>
      <c r="C15" s="338"/>
      <c r="D15" s="338"/>
      <c r="E15" s="338"/>
      <c r="F15" s="338"/>
    </row>
    <row r="16" spans="1:6" x14ac:dyDescent="0.25">
      <c r="A16" s="337"/>
      <c r="B16" s="338"/>
      <c r="C16" s="338"/>
      <c r="D16" s="338"/>
      <c r="E16" s="338"/>
      <c r="F16" s="338"/>
    </row>
    <row r="17" spans="1:6" x14ac:dyDescent="0.25">
      <c r="A17" s="337"/>
      <c r="B17" s="338"/>
      <c r="C17" s="338"/>
      <c r="D17" s="338"/>
      <c r="E17" s="338"/>
      <c r="F17" s="338"/>
    </row>
    <row r="18" spans="1:6" x14ac:dyDescent="0.25">
      <c r="A18" s="337"/>
      <c r="B18" s="338"/>
      <c r="C18" s="338"/>
      <c r="D18" s="338"/>
      <c r="E18" s="338"/>
      <c r="F18" s="338"/>
    </row>
    <row r="19" spans="1:6" ht="68.45" customHeight="1" x14ac:dyDescent="0.25">
      <c r="A19" s="337"/>
      <c r="B19" s="338"/>
      <c r="C19" s="338"/>
      <c r="D19" s="338"/>
      <c r="E19" s="338"/>
      <c r="F19" s="338"/>
    </row>
    <row r="20" spans="1:6" x14ac:dyDescent="0.25">
      <c r="A20" s="337"/>
      <c r="B20" s="338"/>
      <c r="C20" s="338"/>
      <c r="D20" s="338"/>
      <c r="E20" s="338"/>
      <c r="F20" s="338"/>
    </row>
    <row r="21" spans="1:6" ht="16.899999999999999" customHeight="1" x14ac:dyDescent="0.25">
      <c r="A21" s="337"/>
      <c r="B21" s="338"/>
      <c r="C21" s="338"/>
      <c r="D21" s="338"/>
      <c r="E21" s="338"/>
      <c r="F21" s="338"/>
    </row>
    <row r="22" spans="1:6" ht="15.75" thickBot="1" x14ac:dyDescent="0.3">
      <c r="A22" s="339" t="s">
        <v>227</v>
      </c>
      <c r="E22" s="340" t="s">
        <v>449</v>
      </c>
      <c r="F22" s="341"/>
    </row>
    <row r="23" spans="1:6" s="330" customFormat="1" ht="13.5" thickBot="1" x14ac:dyDescent="0.25">
      <c r="A23" s="342" t="s">
        <v>215</v>
      </c>
      <c r="B23" s="343" t="s">
        <v>255</v>
      </c>
      <c r="C23" s="343" t="s">
        <v>407</v>
      </c>
      <c r="D23" s="343" t="s">
        <v>426</v>
      </c>
      <c r="E23" s="343" t="s">
        <v>409</v>
      </c>
      <c r="F23" s="344" t="s">
        <v>458</v>
      </c>
    </row>
    <row r="24" spans="1:6" ht="12.6" customHeight="1" thickBot="1" x14ac:dyDescent="0.3">
      <c r="A24" s="345" t="s">
        <v>447</v>
      </c>
      <c r="B24" s="346"/>
      <c r="C24" s="346"/>
      <c r="D24" s="346"/>
      <c r="E24" s="346"/>
      <c r="F24" s="365"/>
    </row>
    <row r="25" spans="1:6" x14ac:dyDescent="0.25">
      <c r="A25" s="347" t="s">
        <v>220</v>
      </c>
      <c r="B25" s="348">
        <v>51083</v>
      </c>
      <c r="C25" s="348">
        <v>44509</v>
      </c>
      <c r="D25" s="348">
        <v>47978</v>
      </c>
      <c r="E25" s="348">
        <v>48951</v>
      </c>
      <c r="F25" s="349">
        <v>49388</v>
      </c>
    </row>
    <row r="26" spans="1:6" x14ac:dyDescent="0.25">
      <c r="A26" s="350" t="s">
        <v>219</v>
      </c>
      <c r="B26" s="351">
        <v>33982</v>
      </c>
      <c r="C26" s="351">
        <v>33687</v>
      </c>
      <c r="D26" s="351">
        <v>34090</v>
      </c>
      <c r="E26" s="351">
        <v>35112</v>
      </c>
      <c r="F26" s="352">
        <v>35616</v>
      </c>
    </row>
    <row r="27" spans="1:6" x14ac:dyDescent="0.25">
      <c r="A27" s="350" t="s">
        <v>405</v>
      </c>
      <c r="B27" s="351">
        <v>5606</v>
      </c>
      <c r="C27" s="351">
        <v>1100</v>
      </c>
      <c r="D27" s="351">
        <v>4022</v>
      </c>
      <c r="E27" s="351">
        <v>0</v>
      </c>
      <c r="F27" s="352">
        <v>8819</v>
      </c>
    </row>
    <row r="28" spans="1:6" x14ac:dyDescent="0.25">
      <c r="A28" s="350" t="s">
        <v>221</v>
      </c>
      <c r="B28" s="351">
        <v>0</v>
      </c>
      <c r="C28" s="351">
        <v>0</v>
      </c>
      <c r="D28" s="351">
        <v>0</v>
      </c>
      <c r="E28" s="351">
        <v>0</v>
      </c>
      <c r="F28" s="353">
        <v>0</v>
      </c>
    </row>
    <row r="29" spans="1:6" ht="15.75" thickBot="1" x14ac:dyDescent="0.3">
      <c r="A29" s="350" t="s">
        <v>89</v>
      </c>
      <c r="B29" s="351">
        <v>1021978</v>
      </c>
      <c r="C29" s="351">
        <v>971642</v>
      </c>
      <c r="D29" s="351">
        <v>1032757</v>
      </c>
      <c r="E29" s="351">
        <v>1100404</v>
      </c>
      <c r="F29" s="352">
        <v>1930024</v>
      </c>
    </row>
    <row r="30" spans="1:6" x14ac:dyDescent="0.25">
      <c r="A30" s="354" t="s">
        <v>218</v>
      </c>
      <c r="B30" s="355">
        <v>47884</v>
      </c>
      <c r="C30" s="355">
        <v>0</v>
      </c>
      <c r="D30" s="355">
        <v>0</v>
      </c>
      <c r="E30" s="355">
        <v>0</v>
      </c>
      <c r="F30" s="356">
        <v>0</v>
      </c>
    </row>
    <row r="31" spans="1:6" ht="15.75" thickBot="1" x14ac:dyDescent="0.3">
      <c r="A31" s="357" t="s">
        <v>448</v>
      </c>
      <c r="B31" s="358">
        <v>0</v>
      </c>
      <c r="C31" s="358">
        <v>0</v>
      </c>
      <c r="D31" s="358">
        <v>0</v>
      </c>
      <c r="E31" s="358">
        <v>0</v>
      </c>
      <c r="F31" s="362">
        <v>5644</v>
      </c>
    </row>
    <row r="32" spans="1:6" ht="15.75" thickBot="1" x14ac:dyDescent="0.3">
      <c r="A32" s="359" t="s">
        <v>202</v>
      </c>
      <c r="B32" s="360">
        <f>SUM(B25:B31)</f>
        <v>1160533</v>
      </c>
      <c r="C32" s="360">
        <f>SUM(C25:C31)</f>
        <v>1050938</v>
      </c>
      <c r="D32" s="360">
        <f>SUM(D25:D31)</f>
        <v>1118847</v>
      </c>
      <c r="E32" s="360">
        <f>SUM(E25:E31)</f>
        <v>1184467</v>
      </c>
      <c r="F32" s="363">
        <f>SUM(F25:F31)</f>
        <v>2029491</v>
      </c>
    </row>
  </sheetData>
  <pageMargins left="0.78740157480314965" right="0.78740157480314965" top="0.59055118110236227" bottom="0.59055118110236227" header="0.31496062992125984" footer="0.51181102362204722"/>
  <pageSetup paperSize="9" scale="95" orientation="landscape" horizontalDpi="200" verticalDpi="200" r:id="rId1"/>
  <headerFooter alignWithMargins="0">
    <oddFooter>&amp;L&amp;"Arial,Dőlt"&amp;8&amp;Z&amp;F&amp;R&amp;9&amp;A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zoomScaleSheetLayoutView="100" workbookViewId="0">
      <selection activeCell="F23" sqref="F23"/>
    </sheetView>
  </sheetViews>
  <sheetFormatPr defaultColWidth="8.85546875" defaultRowHeight="14.25" customHeight="1" x14ac:dyDescent="0.2"/>
  <cols>
    <col min="1" max="1" width="42.28515625" style="802" customWidth="1"/>
    <col min="2" max="2" width="9.85546875" style="802" customWidth="1"/>
    <col min="3" max="4" width="9.140625" style="802" bestFit="1" customWidth="1"/>
    <col min="5" max="5" width="9.42578125" style="802" customWidth="1"/>
    <col min="6" max="6" width="12.140625" style="802" customWidth="1"/>
    <col min="7" max="16384" width="8.85546875" style="802"/>
  </cols>
  <sheetData>
    <row r="1" spans="1:6" ht="14.25" customHeight="1" x14ac:dyDescent="0.2">
      <c r="A1" s="799" t="s">
        <v>257</v>
      </c>
      <c r="B1" s="800"/>
      <c r="C1" s="800"/>
      <c r="D1" s="800"/>
      <c r="E1" s="800"/>
      <c r="F1" s="801" t="s">
        <v>1505</v>
      </c>
    </row>
    <row r="2" spans="1:6" ht="14.25" customHeight="1" x14ac:dyDescent="0.2">
      <c r="A2" s="800"/>
      <c r="B2" s="800"/>
      <c r="C2" s="800"/>
      <c r="D2" s="800"/>
      <c r="E2" s="800"/>
      <c r="F2" s="803" t="s">
        <v>1506</v>
      </c>
    </row>
    <row r="3" spans="1:6" ht="14.25" customHeight="1" x14ac:dyDescent="0.2">
      <c r="A3" s="800"/>
      <c r="B3" s="800"/>
      <c r="C3" s="800"/>
      <c r="D3" s="800"/>
      <c r="E3" s="800"/>
      <c r="F3" s="803"/>
    </row>
    <row r="4" spans="1:6" ht="14.25" customHeight="1" x14ac:dyDescent="0.2">
      <c r="A4" s="1302" t="s">
        <v>1507</v>
      </c>
      <c r="B4" s="1303"/>
      <c r="C4" s="1303"/>
      <c r="D4" s="1303"/>
      <c r="E4" s="1303"/>
      <c r="F4" s="1303"/>
    </row>
    <row r="5" spans="1:6" ht="14.25" customHeight="1" x14ac:dyDescent="0.2">
      <c r="A5" s="804"/>
      <c r="B5" s="805"/>
      <c r="C5" s="805"/>
      <c r="D5" s="805"/>
      <c r="E5" s="805"/>
      <c r="F5" s="805"/>
    </row>
    <row r="6" spans="1:6" ht="21" customHeight="1" thickBot="1" x14ac:dyDescent="0.25">
      <c r="A6" s="1304" t="s">
        <v>1508</v>
      </c>
      <c r="B6" s="1305"/>
      <c r="C6" s="1305"/>
      <c r="D6" s="1305"/>
      <c r="E6" s="1305"/>
      <c r="F6" s="1305"/>
    </row>
    <row r="7" spans="1:6" ht="28.5" customHeight="1" thickTop="1" thickBot="1" x14ac:dyDescent="0.25">
      <c r="A7" s="806" t="s">
        <v>215</v>
      </c>
      <c r="B7" s="807" t="s">
        <v>255</v>
      </c>
      <c r="C7" s="808" t="s">
        <v>407</v>
      </c>
      <c r="D7" s="807" t="s">
        <v>426</v>
      </c>
      <c r="E7" s="808" t="s">
        <v>409</v>
      </c>
      <c r="F7" s="809" t="s">
        <v>458</v>
      </c>
    </row>
    <row r="8" spans="1:6" ht="20.25" customHeight="1" x14ac:dyDescent="0.2">
      <c r="A8" s="810" t="s">
        <v>146</v>
      </c>
      <c r="B8" s="811"/>
      <c r="C8" s="811"/>
      <c r="D8" s="811"/>
      <c r="E8" s="812"/>
      <c r="F8" s="813"/>
    </row>
    <row r="9" spans="1:6" ht="21.75" customHeight="1" x14ac:dyDescent="0.2">
      <c r="A9" s="814" t="s">
        <v>1509</v>
      </c>
      <c r="B9" s="815">
        <v>22</v>
      </c>
      <c r="C9" s="815">
        <v>25</v>
      </c>
      <c r="D9" s="815">
        <v>26</v>
      </c>
      <c r="E9" s="816">
        <v>14</v>
      </c>
      <c r="F9" s="817">
        <v>16</v>
      </c>
    </row>
    <row r="10" spans="1:6" ht="16.149999999999999" customHeight="1" x14ac:dyDescent="0.2">
      <c r="A10" s="818" t="s">
        <v>1510</v>
      </c>
      <c r="B10" s="815">
        <v>3</v>
      </c>
      <c r="C10" s="815">
        <v>1</v>
      </c>
      <c r="D10" s="815">
        <v>0</v>
      </c>
      <c r="E10" s="816">
        <v>0</v>
      </c>
      <c r="F10" s="817">
        <v>0</v>
      </c>
    </row>
    <row r="11" spans="1:6" ht="16.899999999999999" customHeight="1" x14ac:dyDescent="0.2">
      <c r="A11" s="818" t="s">
        <v>1511</v>
      </c>
      <c r="B11" s="815">
        <v>19</v>
      </c>
      <c r="C11" s="815">
        <v>24</v>
      </c>
      <c r="D11" s="815">
        <v>26</v>
      </c>
      <c r="E11" s="816">
        <v>14</v>
      </c>
      <c r="F11" s="817">
        <v>16</v>
      </c>
    </row>
    <row r="12" spans="1:6" ht="21" customHeight="1" x14ac:dyDescent="0.2">
      <c r="A12" s="814" t="s">
        <v>1512</v>
      </c>
      <c r="B12" s="819">
        <v>6800</v>
      </c>
      <c r="C12" s="819">
        <v>7450</v>
      </c>
      <c r="D12" s="819">
        <v>7250</v>
      </c>
      <c r="E12" s="820">
        <v>3950</v>
      </c>
      <c r="F12" s="821">
        <v>4425</v>
      </c>
    </row>
    <row r="13" spans="1:6" ht="19.899999999999999" customHeight="1" x14ac:dyDescent="0.2">
      <c r="A13" s="814" t="s">
        <v>1513</v>
      </c>
      <c r="B13" s="819">
        <v>6800</v>
      </c>
      <c r="C13" s="819">
        <v>7450</v>
      </c>
      <c r="D13" s="819">
        <v>7250</v>
      </c>
      <c r="E13" s="820">
        <v>3950</v>
      </c>
      <c r="F13" s="821">
        <v>4425</v>
      </c>
    </row>
    <row r="14" spans="1:6" ht="36" customHeight="1" x14ac:dyDescent="0.2">
      <c r="A14" s="822" t="s">
        <v>1514</v>
      </c>
      <c r="B14" s="823">
        <v>3000</v>
      </c>
      <c r="C14" s="823">
        <v>1000</v>
      </c>
      <c r="D14" s="823">
        <v>0</v>
      </c>
      <c r="E14" s="824">
        <v>0</v>
      </c>
      <c r="F14" s="825">
        <v>0</v>
      </c>
    </row>
    <row r="15" spans="1:6" ht="22.5" customHeight="1" thickBot="1" x14ac:dyDescent="0.25">
      <c r="A15" s="826" t="s">
        <v>1515</v>
      </c>
      <c r="B15" s="827">
        <v>0</v>
      </c>
      <c r="C15" s="827">
        <v>0</v>
      </c>
      <c r="D15" s="827">
        <v>0</v>
      </c>
      <c r="E15" s="828">
        <v>0</v>
      </c>
      <c r="F15" s="829">
        <v>0</v>
      </c>
    </row>
    <row r="16" spans="1:6" ht="23.45" customHeight="1" x14ac:dyDescent="0.2">
      <c r="A16" s="830"/>
      <c r="B16" s="831"/>
      <c r="C16" s="831"/>
      <c r="D16" s="831"/>
      <c r="E16" s="831"/>
      <c r="F16" s="831"/>
    </row>
    <row r="17" spans="1:6" ht="14.25" customHeight="1" x14ac:dyDescent="0.2">
      <c r="A17" s="832"/>
      <c r="B17" s="832"/>
      <c r="C17" s="832"/>
      <c r="D17" s="832"/>
      <c r="E17" s="832"/>
      <c r="F17" s="801" t="s">
        <v>1505</v>
      </c>
    </row>
    <row r="18" spans="1:6" ht="14.25" customHeight="1" x14ac:dyDescent="0.2">
      <c r="A18" s="832"/>
      <c r="B18" s="832"/>
      <c r="C18" s="832"/>
      <c r="D18" s="832"/>
      <c r="E18" s="832"/>
      <c r="F18" s="803" t="s">
        <v>1506</v>
      </c>
    </row>
    <row r="19" spans="1:6" ht="19.149999999999999" customHeight="1" thickBot="1" x14ac:dyDescent="0.25">
      <c r="A19" s="833" t="s">
        <v>1777</v>
      </c>
      <c r="B19" s="800"/>
      <c r="C19" s="800"/>
      <c r="D19" s="800"/>
      <c r="E19" s="800"/>
      <c r="F19" s="800"/>
    </row>
    <row r="20" spans="1:6" ht="28.5" customHeight="1" thickBot="1" x14ac:dyDescent="0.25">
      <c r="A20" s="834" t="s">
        <v>215</v>
      </c>
      <c r="B20" s="835" t="s">
        <v>255</v>
      </c>
      <c r="C20" s="836" t="s">
        <v>407</v>
      </c>
      <c r="D20" s="837" t="s">
        <v>426</v>
      </c>
      <c r="E20" s="1062" t="s">
        <v>409</v>
      </c>
      <c r="F20" s="1063" t="s">
        <v>458</v>
      </c>
    </row>
    <row r="21" spans="1:6" ht="18.600000000000001" customHeight="1" x14ac:dyDescent="0.2">
      <c r="A21" s="1306" t="s">
        <v>1516</v>
      </c>
      <c r="B21" s="1307"/>
      <c r="C21" s="1307"/>
      <c r="D21" s="1307"/>
      <c r="E21" s="1307"/>
      <c r="F21" s="1308"/>
    </row>
    <row r="22" spans="1:6" ht="19.149999999999999" customHeight="1" x14ac:dyDescent="0.2">
      <c r="A22" s="838" t="s">
        <v>28</v>
      </c>
      <c r="B22" s="839">
        <v>140</v>
      </c>
      <c r="C22" s="839">
        <v>140</v>
      </c>
      <c r="D22" s="839">
        <v>139</v>
      </c>
      <c r="E22" s="839">
        <v>139</v>
      </c>
      <c r="F22" s="839">
        <v>137</v>
      </c>
    </row>
    <row r="23" spans="1:6" ht="19.149999999999999" customHeight="1" x14ac:dyDescent="0.2">
      <c r="A23" s="840" t="s">
        <v>1517</v>
      </c>
      <c r="B23" s="839">
        <v>61</v>
      </c>
      <c r="C23" s="839">
        <v>61</v>
      </c>
      <c r="D23" s="839">
        <v>61</v>
      </c>
      <c r="E23" s="841">
        <v>63</v>
      </c>
      <c r="F23" s="839">
        <v>61</v>
      </c>
    </row>
    <row r="24" spans="1:6" ht="15.6" customHeight="1" x14ac:dyDescent="0.2">
      <c r="A24" s="840" t="s">
        <v>1518</v>
      </c>
      <c r="B24" s="839">
        <v>63</v>
      </c>
      <c r="C24" s="839">
        <v>63</v>
      </c>
      <c r="D24" s="839">
        <v>64</v>
      </c>
      <c r="E24" s="841">
        <v>60</v>
      </c>
      <c r="F24" s="839">
        <v>61</v>
      </c>
    </row>
    <row r="25" spans="1:6" ht="19.899999999999999" customHeight="1" x14ac:dyDescent="0.2">
      <c r="A25" s="840" t="s">
        <v>1519</v>
      </c>
      <c r="B25" s="839">
        <v>4</v>
      </c>
      <c r="C25" s="839">
        <v>4</v>
      </c>
      <c r="D25" s="839">
        <v>4</v>
      </c>
      <c r="E25" s="841">
        <v>2</v>
      </c>
      <c r="F25" s="839">
        <v>2</v>
      </c>
    </row>
    <row r="26" spans="1:6" ht="18.600000000000001" customHeight="1" thickBot="1" x14ac:dyDescent="0.25">
      <c r="A26" s="840" t="s">
        <v>1520</v>
      </c>
      <c r="B26" s="839">
        <v>12</v>
      </c>
      <c r="C26" s="839">
        <v>12</v>
      </c>
      <c r="D26" s="839">
        <v>10</v>
      </c>
      <c r="E26" s="841">
        <v>14</v>
      </c>
      <c r="F26" s="842">
        <v>13</v>
      </c>
    </row>
    <row r="27" spans="1:6" ht="18" customHeight="1" x14ac:dyDescent="0.2">
      <c r="A27" s="1309" t="s">
        <v>1521</v>
      </c>
      <c r="B27" s="1310"/>
      <c r="C27" s="1310"/>
      <c r="D27" s="1310"/>
      <c r="E27" s="1311"/>
      <c r="F27" s="1312"/>
    </row>
    <row r="28" spans="1:6" ht="21" customHeight="1" x14ac:dyDescent="0.2">
      <c r="A28" s="843" t="s">
        <v>1522</v>
      </c>
      <c r="B28" s="844">
        <v>3600000</v>
      </c>
      <c r="C28" s="845">
        <v>5224000</v>
      </c>
      <c r="D28" s="845">
        <v>7733000</v>
      </c>
      <c r="E28" s="846">
        <v>2670000</v>
      </c>
      <c r="F28" s="1060">
        <v>17842531</v>
      </c>
    </row>
    <row r="29" spans="1:6" ht="24" customHeight="1" x14ac:dyDescent="0.25">
      <c r="A29" s="847" t="s">
        <v>1523</v>
      </c>
      <c r="B29" s="844">
        <v>11220000</v>
      </c>
      <c r="C29" s="844">
        <v>2566000</v>
      </c>
      <c r="D29" s="844">
        <v>4535000</v>
      </c>
      <c r="E29" s="844">
        <v>3136000</v>
      </c>
      <c r="F29" s="1061">
        <v>7261153</v>
      </c>
    </row>
    <row r="30" spans="1:6" ht="9" customHeight="1" x14ac:dyDescent="0.2"/>
    <row r="31" spans="1:6" ht="14.25" customHeight="1" x14ac:dyDescent="0.25">
      <c r="A31" s="848" t="s">
        <v>1524</v>
      </c>
      <c r="B31" s="848"/>
      <c r="C31" s="848"/>
      <c r="D31" s="848"/>
      <c r="E31" s="848"/>
      <c r="F31" s="848"/>
    </row>
    <row r="32" spans="1:6" ht="14.25" customHeight="1" x14ac:dyDescent="0.25">
      <c r="A32" s="848" t="s">
        <v>1525</v>
      </c>
      <c r="B32" s="848"/>
      <c r="C32" s="848"/>
      <c r="D32" s="848"/>
      <c r="E32" s="848"/>
      <c r="F32" s="848"/>
    </row>
    <row r="33" spans="1:12" ht="6.6" customHeight="1" x14ac:dyDescent="0.25">
      <c r="A33" s="848"/>
      <c r="B33" s="848"/>
      <c r="C33" s="848"/>
      <c r="D33" s="848"/>
      <c r="E33" s="848"/>
      <c r="F33" s="848"/>
    </row>
    <row r="34" spans="1:12" ht="31.15" customHeight="1" x14ac:dyDescent="0.25">
      <c r="A34" s="1313" t="s">
        <v>1778</v>
      </c>
      <c r="B34" s="1109"/>
      <c r="C34" s="1109"/>
      <c r="D34" s="1109"/>
      <c r="E34" s="1109"/>
      <c r="F34" s="1109"/>
      <c r="G34" s="1059"/>
      <c r="H34" s="1059"/>
      <c r="I34" s="1059"/>
      <c r="J34" s="1059"/>
      <c r="K34" s="1059"/>
      <c r="L34" s="1059"/>
    </row>
  </sheetData>
  <mergeCells count="5">
    <mergeCell ref="A4:F4"/>
    <mergeCell ref="A6:F6"/>
    <mergeCell ref="A21:F21"/>
    <mergeCell ref="A27:F27"/>
    <mergeCell ref="A34:F34"/>
  </mergeCells>
  <pageMargins left="0.78740157480314965" right="0.5511811023622047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view="pageBreakPreview" workbookViewId="0">
      <selection activeCell="F14" sqref="F14"/>
    </sheetView>
  </sheetViews>
  <sheetFormatPr defaultColWidth="9.140625" defaultRowHeight="15" x14ac:dyDescent="0.2"/>
  <cols>
    <col min="1" max="1" width="63.140625" style="36" customWidth="1"/>
    <col min="2" max="2" width="9.42578125" style="82" customWidth="1"/>
    <col min="3" max="3" width="12.85546875" style="36" customWidth="1"/>
    <col min="4" max="5" width="12.7109375" style="36" customWidth="1"/>
    <col min="6" max="6" width="12.42578125" style="36" customWidth="1"/>
    <col min="7" max="7" width="12.5703125" style="36" customWidth="1"/>
    <col min="8" max="16384" width="9.140625" style="36"/>
  </cols>
  <sheetData>
    <row r="1" spans="1:7" x14ac:dyDescent="0.2">
      <c r="A1" s="76" t="s">
        <v>257</v>
      </c>
      <c r="B1" s="1079" t="s">
        <v>83</v>
      </c>
      <c r="C1" s="1080"/>
      <c r="D1" s="1080"/>
      <c r="F1" s="83" t="s">
        <v>1380</v>
      </c>
      <c r="G1" s="84"/>
    </row>
    <row r="2" spans="1:7" ht="4.5" customHeight="1" x14ac:dyDescent="0.2">
      <c r="A2" s="76"/>
      <c r="F2" s="83"/>
      <c r="G2" s="84"/>
    </row>
    <row r="3" spans="1:7" s="76" customFormat="1" ht="14.25" x14ac:dyDescent="0.2">
      <c r="A3" s="34" t="s">
        <v>215</v>
      </c>
      <c r="B3" s="34" t="s">
        <v>23</v>
      </c>
      <c r="C3" s="85" t="s">
        <v>255</v>
      </c>
      <c r="D3" s="34" t="s">
        <v>407</v>
      </c>
      <c r="E3" s="34" t="s">
        <v>426</v>
      </c>
      <c r="F3" s="34" t="s">
        <v>409</v>
      </c>
      <c r="G3" s="85" t="s">
        <v>411</v>
      </c>
    </row>
    <row r="4" spans="1:7" ht="18.600000000000001" customHeight="1" x14ac:dyDescent="0.2">
      <c r="A4" s="798" t="s">
        <v>229</v>
      </c>
      <c r="B4" s="87"/>
      <c r="C4" s="88"/>
      <c r="D4" s="88"/>
      <c r="E4" s="88"/>
      <c r="F4" s="88"/>
      <c r="G4" s="88"/>
    </row>
    <row r="5" spans="1:7" x14ac:dyDescent="0.2">
      <c r="A5" s="89" t="s">
        <v>230</v>
      </c>
      <c r="B5" s="87"/>
      <c r="C5" s="88"/>
      <c r="D5" s="88"/>
      <c r="E5" s="88"/>
      <c r="F5" s="88"/>
      <c r="G5" s="88"/>
    </row>
    <row r="6" spans="1:7" x14ac:dyDescent="0.2">
      <c r="A6" s="90" t="s">
        <v>231</v>
      </c>
      <c r="B6" s="87" t="s">
        <v>232</v>
      </c>
      <c r="C6" s="88">
        <v>75</v>
      </c>
      <c r="D6" s="88">
        <v>75</v>
      </c>
      <c r="E6" s="88">
        <v>75</v>
      </c>
      <c r="F6" s="88">
        <v>75</v>
      </c>
      <c r="G6" s="88">
        <v>75</v>
      </c>
    </row>
    <row r="7" spans="1:7" x14ac:dyDescent="0.2">
      <c r="A7" s="90" t="s">
        <v>1394</v>
      </c>
      <c r="B7" s="87" t="s">
        <v>233</v>
      </c>
      <c r="C7" s="88">
        <v>58</v>
      </c>
      <c r="D7" s="88">
        <v>48</v>
      </c>
      <c r="E7" s="88">
        <v>56</v>
      </c>
      <c r="F7" s="88">
        <v>63</v>
      </c>
      <c r="G7" s="88">
        <v>69</v>
      </c>
    </row>
    <row r="8" spans="1:7" x14ac:dyDescent="0.2">
      <c r="A8" s="90" t="s">
        <v>234</v>
      </c>
      <c r="B8" s="87" t="s">
        <v>232</v>
      </c>
      <c r="C8" s="88">
        <v>6</v>
      </c>
      <c r="D8" s="88">
        <v>6</v>
      </c>
      <c r="E8" s="88">
        <v>6</v>
      </c>
      <c r="F8" s="88">
        <v>6</v>
      </c>
      <c r="G8" s="88">
        <v>6</v>
      </c>
    </row>
    <row r="9" spans="1:7" x14ac:dyDescent="0.2">
      <c r="A9" s="90" t="s">
        <v>235</v>
      </c>
      <c r="B9" s="87" t="s">
        <v>233</v>
      </c>
      <c r="C9" s="88">
        <v>14</v>
      </c>
      <c r="D9" s="88">
        <v>14</v>
      </c>
      <c r="E9" s="88">
        <v>14</v>
      </c>
      <c r="F9" s="88">
        <v>13</v>
      </c>
      <c r="G9" s="88">
        <v>13</v>
      </c>
    </row>
    <row r="10" spans="1:7" x14ac:dyDescent="0.2">
      <c r="A10" s="90" t="s">
        <v>1364</v>
      </c>
      <c r="B10" s="87" t="s">
        <v>233</v>
      </c>
      <c r="C10" s="88">
        <v>3</v>
      </c>
      <c r="D10" s="88">
        <v>3</v>
      </c>
      <c r="E10" s="88">
        <v>3</v>
      </c>
      <c r="F10" s="88">
        <v>3</v>
      </c>
      <c r="G10" s="88">
        <v>3</v>
      </c>
    </row>
    <row r="11" spans="1:7" x14ac:dyDescent="0.2">
      <c r="A11" s="90" t="s">
        <v>1395</v>
      </c>
      <c r="B11" s="87" t="s">
        <v>236</v>
      </c>
      <c r="C11" s="796">
        <v>77.3</v>
      </c>
      <c r="D11" s="796">
        <v>64</v>
      </c>
      <c r="E11" s="796">
        <v>74.599999999999994</v>
      </c>
      <c r="F11" s="797">
        <v>84</v>
      </c>
      <c r="G11" s="797">
        <v>92</v>
      </c>
    </row>
    <row r="12" spans="1:7" x14ac:dyDescent="0.2">
      <c r="A12" s="90" t="s">
        <v>1396</v>
      </c>
      <c r="B12" s="87" t="s">
        <v>233</v>
      </c>
      <c r="C12" s="796">
        <v>7.3</v>
      </c>
      <c r="D12" s="796">
        <v>10.7</v>
      </c>
      <c r="E12" s="796">
        <v>9.3000000000000007</v>
      </c>
      <c r="F12" s="796">
        <v>10.5</v>
      </c>
      <c r="G12" s="796">
        <v>11.5</v>
      </c>
    </row>
    <row r="13" spans="1:7" x14ac:dyDescent="0.2">
      <c r="A13" s="90" t="s">
        <v>1397</v>
      </c>
      <c r="B13" s="87" t="s">
        <v>233</v>
      </c>
      <c r="C13" s="796">
        <v>3.1</v>
      </c>
      <c r="D13" s="796">
        <v>4.5999999999999996</v>
      </c>
      <c r="E13" s="797">
        <v>4</v>
      </c>
      <c r="F13" s="796">
        <v>4.8</v>
      </c>
      <c r="G13" s="796">
        <v>5.3</v>
      </c>
    </row>
    <row r="14" spans="1:7" x14ac:dyDescent="0.2">
      <c r="A14" s="89" t="s">
        <v>238</v>
      </c>
      <c r="B14" s="87"/>
      <c r="C14" s="796"/>
      <c r="D14" s="796"/>
      <c r="E14" s="796"/>
      <c r="F14" s="796"/>
      <c r="G14" s="796"/>
    </row>
    <row r="15" spans="1:7" x14ac:dyDescent="0.2">
      <c r="A15" s="90" t="s">
        <v>231</v>
      </c>
      <c r="B15" s="87" t="s">
        <v>232</v>
      </c>
      <c r="C15" s="168" t="s">
        <v>1400</v>
      </c>
      <c r="D15" s="168" t="s">
        <v>1401</v>
      </c>
      <c r="E15" s="168" t="s">
        <v>1401</v>
      </c>
      <c r="F15" s="168" t="s">
        <v>1400</v>
      </c>
      <c r="G15" s="168" t="s">
        <v>1400</v>
      </c>
    </row>
    <row r="16" spans="1:7" x14ac:dyDescent="0.2">
      <c r="A16" s="90" t="s">
        <v>1399</v>
      </c>
      <c r="B16" s="87" t="s">
        <v>233</v>
      </c>
      <c r="C16" s="168" t="s">
        <v>1365</v>
      </c>
      <c r="D16" s="168" t="s">
        <v>1366</v>
      </c>
      <c r="E16" s="168" t="s">
        <v>1367</v>
      </c>
      <c r="F16" s="168" t="s">
        <v>1368</v>
      </c>
      <c r="G16" s="168" t="s">
        <v>1475</v>
      </c>
    </row>
    <row r="17" spans="1:7" x14ac:dyDescent="0.2">
      <c r="A17" s="90" t="s">
        <v>234</v>
      </c>
      <c r="B17" s="87" t="s">
        <v>232</v>
      </c>
      <c r="C17" s="168" t="s">
        <v>1369</v>
      </c>
      <c r="D17" s="168" t="s">
        <v>1370</v>
      </c>
      <c r="E17" s="168" t="s">
        <v>1370</v>
      </c>
      <c r="F17" s="168" t="s">
        <v>1369</v>
      </c>
      <c r="G17" s="168" t="s">
        <v>1369</v>
      </c>
    </row>
    <row r="18" spans="1:7" x14ac:dyDescent="0.2">
      <c r="A18" s="90" t="s">
        <v>239</v>
      </c>
      <c r="B18" s="87" t="s">
        <v>233</v>
      </c>
      <c r="C18" s="168" t="s">
        <v>1484</v>
      </c>
      <c r="D18" s="168" t="s">
        <v>1476</v>
      </c>
      <c r="E18" s="168" t="s">
        <v>1485</v>
      </c>
      <c r="F18" s="168" t="s">
        <v>1484</v>
      </c>
      <c r="G18" s="168" t="s">
        <v>1476</v>
      </c>
    </row>
    <row r="19" spans="1:7" x14ac:dyDescent="0.2">
      <c r="A19" s="90" t="s">
        <v>240</v>
      </c>
      <c r="B19" s="87" t="s">
        <v>236</v>
      </c>
      <c r="C19" s="168" t="s">
        <v>1371</v>
      </c>
      <c r="D19" s="168" t="s">
        <v>1372</v>
      </c>
      <c r="E19" s="168" t="s">
        <v>1373</v>
      </c>
      <c r="F19" s="168" t="s">
        <v>1374</v>
      </c>
      <c r="G19" s="168" t="s">
        <v>1477</v>
      </c>
    </row>
    <row r="20" spans="1:7" x14ac:dyDescent="0.2">
      <c r="A20" s="90" t="s">
        <v>241</v>
      </c>
      <c r="B20" s="87" t="s">
        <v>233</v>
      </c>
      <c r="C20" s="168" t="s">
        <v>1375</v>
      </c>
      <c r="D20" s="168" t="s">
        <v>1376</v>
      </c>
      <c r="E20" s="168" t="s">
        <v>1377</v>
      </c>
      <c r="F20" s="168" t="s">
        <v>1378</v>
      </c>
      <c r="G20" s="168" t="s">
        <v>1478</v>
      </c>
    </row>
    <row r="21" spans="1:7" x14ac:dyDescent="0.2">
      <c r="A21" s="90" t="s">
        <v>406</v>
      </c>
      <c r="B21" s="87" t="s">
        <v>233</v>
      </c>
      <c r="C21" s="168" t="s">
        <v>1479</v>
      </c>
      <c r="D21" s="168" t="s">
        <v>1480</v>
      </c>
      <c r="E21" s="168" t="s">
        <v>1481</v>
      </c>
      <c r="F21" s="168" t="s">
        <v>1482</v>
      </c>
      <c r="G21" s="168" t="s">
        <v>1483</v>
      </c>
    </row>
    <row r="22" spans="1:7" x14ac:dyDescent="0.2">
      <c r="A22" s="86" t="s">
        <v>1398</v>
      </c>
      <c r="B22" s="87"/>
      <c r="C22" s="168"/>
      <c r="D22" s="168"/>
      <c r="E22" s="168"/>
      <c r="F22" s="168"/>
      <c r="G22" s="168"/>
    </row>
    <row r="23" spans="1:7" x14ac:dyDescent="0.2">
      <c r="A23" s="89" t="s">
        <v>107</v>
      </c>
      <c r="B23" s="87"/>
      <c r="C23" s="168"/>
      <c r="D23" s="168"/>
      <c r="E23" s="168"/>
      <c r="F23" s="168"/>
      <c r="G23" s="168"/>
    </row>
    <row r="24" spans="1:7" x14ac:dyDescent="0.2">
      <c r="A24" s="90" t="s">
        <v>242</v>
      </c>
      <c r="B24" s="87" t="s">
        <v>243</v>
      </c>
      <c r="C24" s="168" t="s">
        <v>1489</v>
      </c>
      <c r="D24" s="168" t="s">
        <v>1489</v>
      </c>
      <c r="E24" s="168" t="s">
        <v>1489</v>
      </c>
      <c r="F24" s="168" t="s">
        <v>1489</v>
      </c>
      <c r="G24" s="168" t="s">
        <v>1489</v>
      </c>
    </row>
    <row r="25" spans="1:7" x14ac:dyDescent="0.2">
      <c r="A25" s="90" t="s">
        <v>244</v>
      </c>
      <c r="B25" s="87" t="s">
        <v>243</v>
      </c>
      <c r="C25" s="168" t="s">
        <v>1489</v>
      </c>
      <c r="D25" s="168" t="s">
        <v>1489</v>
      </c>
      <c r="E25" s="168" t="s">
        <v>1489</v>
      </c>
      <c r="F25" s="168" t="s">
        <v>1489</v>
      </c>
      <c r="G25" s="168" t="s">
        <v>1489</v>
      </c>
    </row>
    <row r="26" spans="1:7" x14ac:dyDescent="0.2">
      <c r="A26" s="90" t="s">
        <v>245</v>
      </c>
      <c r="B26" s="87" t="s">
        <v>233</v>
      </c>
      <c r="C26" s="168" t="s">
        <v>1489</v>
      </c>
      <c r="D26" s="168" t="s">
        <v>1490</v>
      </c>
      <c r="E26" s="168" t="s">
        <v>1491</v>
      </c>
      <c r="F26" s="168" t="s">
        <v>1492</v>
      </c>
      <c r="G26" s="168" t="s">
        <v>1493</v>
      </c>
    </row>
    <row r="27" spans="1:7" x14ac:dyDescent="0.2">
      <c r="A27" s="90" t="s">
        <v>404</v>
      </c>
      <c r="B27" s="87" t="s">
        <v>236</v>
      </c>
      <c r="C27" s="168" t="s">
        <v>1494</v>
      </c>
      <c r="D27" s="168" t="s">
        <v>1495</v>
      </c>
      <c r="E27" s="168" t="s">
        <v>1496</v>
      </c>
      <c r="F27" s="168" t="s">
        <v>1497</v>
      </c>
      <c r="G27" s="168" t="s">
        <v>1498</v>
      </c>
    </row>
    <row r="28" spans="1:7" x14ac:dyDescent="0.2">
      <c r="A28" s="89" t="s">
        <v>108</v>
      </c>
      <c r="B28" s="87"/>
      <c r="C28" s="168"/>
      <c r="D28" s="168"/>
      <c r="E28" s="168"/>
      <c r="F28" s="168"/>
      <c r="G28" s="168"/>
    </row>
    <row r="29" spans="1:7" x14ac:dyDescent="0.2">
      <c r="A29" s="90" t="s">
        <v>242</v>
      </c>
      <c r="B29" s="87" t="s">
        <v>243</v>
      </c>
      <c r="C29" s="168" t="s">
        <v>1491</v>
      </c>
      <c r="D29" s="168" t="s">
        <v>1491</v>
      </c>
      <c r="E29" s="168" t="s">
        <v>1491</v>
      </c>
      <c r="F29" s="168" t="s">
        <v>1491</v>
      </c>
      <c r="G29" s="168" t="s">
        <v>1491</v>
      </c>
    </row>
    <row r="30" spans="1:7" x14ac:dyDescent="0.2">
      <c r="A30" s="90" t="s">
        <v>244</v>
      </c>
      <c r="B30" s="87" t="s">
        <v>243</v>
      </c>
      <c r="C30" s="168" t="s">
        <v>1491</v>
      </c>
      <c r="D30" s="168" t="s">
        <v>1499</v>
      </c>
      <c r="E30" s="168" t="s">
        <v>1491</v>
      </c>
      <c r="F30" s="168" t="s">
        <v>1491</v>
      </c>
      <c r="G30" s="168" t="s">
        <v>1491</v>
      </c>
    </row>
    <row r="31" spans="1:7" x14ac:dyDescent="0.2">
      <c r="A31" s="90" t="s">
        <v>245</v>
      </c>
      <c r="B31" s="87" t="s">
        <v>233</v>
      </c>
      <c r="C31" s="168" t="s">
        <v>1491</v>
      </c>
      <c r="D31" s="168" t="s">
        <v>1491</v>
      </c>
      <c r="E31" s="168" t="s">
        <v>1491</v>
      </c>
      <c r="F31" s="168" t="s">
        <v>1489</v>
      </c>
      <c r="G31" s="168" t="s">
        <v>1491</v>
      </c>
    </row>
    <row r="32" spans="1:7" x14ac:dyDescent="0.2">
      <c r="A32" s="90" t="s">
        <v>404</v>
      </c>
      <c r="B32" s="87" t="s">
        <v>236</v>
      </c>
      <c r="C32" s="168" t="s">
        <v>1494</v>
      </c>
      <c r="D32" s="168" t="s">
        <v>1494</v>
      </c>
      <c r="E32" s="168" t="s">
        <v>1494</v>
      </c>
      <c r="F32" s="168" t="s">
        <v>1500</v>
      </c>
      <c r="G32" s="168" t="s">
        <v>1494</v>
      </c>
    </row>
    <row r="33" spans="1:7" x14ac:dyDescent="0.2">
      <c r="A33" s="89" t="s">
        <v>105</v>
      </c>
      <c r="B33" s="87"/>
      <c r="C33" s="171"/>
      <c r="D33" s="168"/>
      <c r="E33" s="168"/>
      <c r="F33" s="168"/>
      <c r="G33" s="168"/>
    </row>
    <row r="34" spans="1:7" x14ac:dyDescent="0.2">
      <c r="A34" s="37" t="s">
        <v>242</v>
      </c>
      <c r="B34" s="87" t="s">
        <v>233</v>
      </c>
      <c r="C34" s="172" t="s">
        <v>1492</v>
      </c>
      <c r="D34" s="168" t="s">
        <v>1492</v>
      </c>
      <c r="E34" s="168" t="s">
        <v>1492</v>
      </c>
      <c r="F34" s="168" t="s">
        <v>1492</v>
      </c>
      <c r="G34" s="168" t="s">
        <v>1492</v>
      </c>
    </row>
    <row r="35" spans="1:7" x14ac:dyDescent="0.2">
      <c r="A35" s="37" t="s">
        <v>246</v>
      </c>
      <c r="B35" s="87" t="s">
        <v>236</v>
      </c>
      <c r="C35" s="168" t="s">
        <v>1494</v>
      </c>
      <c r="D35" s="168" t="s">
        <v>1494</v>
      </c>
      <c r="E35" s="168" t="s">
        <v>1494</v>
      </c>
      <c r="F35" s="172" t="s">
        <v>1494</v>
      </c>
      <c r="G35" s="172" t="s">
        <v>1494</v>
      </c>
    </row>
    <row r="36" spans="1:7" x14ac:dyDescent="0.2">
      <c r="A36" s="93" t="s">
        <v>106</v>
      </c>
      <c r="B36" s="87"/>
      <c r="C36" s="168"/>
      <c r="D36" s="168"/>
      <c r="E36" s="168"/>
      <c r="F36" s="168"/>
      <c r="G36" s="168"/>
    </row>
    <row r="37" spans="1:7" x14ac:dyDescent="0.2">
      <c r="A37" s="37" t="s">
        <v>242</v>
      </c>
      <c r="B37" s="87" t="s">
        <v>233</v>
      </c>
      <c r="C37" s="168" t="s">
        <v>1501</v>
      </c>
      <c r="D37" s="168" t="s">
        <v>1501</v>
      </c>
      <c r="E37" s="168" t="s">
        <v>1501</v>
      </c>
      <c r="F37" s="168" t="s">
        <v>1501</v>
      </c>
      <c r="G37" s="168" t="s">
        <v>1501</v>
      </c>
    </row>
    <row r="38" spans="1:7" x14ac:dyDescent="0.2">
      <c r="A38" s="37" t="s">
        <v>246</v>
      </c>
      <c r="B38" s="87" t="s">
        <v>236</v>
      </c>
      <c r="C38" s="168" t="s">
        <v>1494</v>
      </c>
      <c r="D38" s="168" t="s">
        <v>1494</v>
      </c>
      <c r="E38" s="168" t="s">
        <v>1494</v>
      </c>
      <c r="F38" s="172" t="s">
        <v>1494</v>
      </c>
      <c r="G38" s="172" t="s">
        <v>1494</v>
      </c>
    </row>
    <row r="39" spans="1:7" x14ac:dyDescent="0.2">
      <c r="A39" s="93" t="s">
        <v>247</v>
      </c>
      <c r="B39" s="87"/>
      <c r="C39" s="168"/>
      <c r="D39" s="168"/>
      <c r="E39" s="168"/>
      <c r="F39" s="168"/>
      <c r="G39" s="168"/>
    </row>
    <row r="40" spans="1:7" x14ac:dyDescent="0.2">
      <c r="A40" s="37" t="s">
        <v>248</v>
      </c>
      <c r="B40" s="87" t="s">
        <v>232</v>
      </c>
      <c r="C40" s="168" t="s">
        <v>1486</v>
      </c>
      <c r="D40" s="168" t="s">
        <v>1486</v>
      </c>
      <c r="E40" s="168" t="s">
        <v>1486</v>
      </c>
      <c r="F40" s="168" t="s">
        <v>1486</v>
      </c>
      <c r="G40" s="168" t="s">
        <v>1487</v>
      </c>
    </row>
    <row r="41" spans="1:7" x14ac:dyDescent="0.2">
      <c r="A41" s="37" t="s">
        <v>249</v>
      </c>
      <c r="B41" s="87" t="s">
        <v>232</v>
      </c>
      <c r="C41" s="168" t="s">
        <v>1486</v>
      </c>
      <c r="D41" s="168" t="s">
        <v>1486</v>
      </c>
      <c r="E41" s="168" t="s">
        <v>1486</v>
      </c>
      <c r="F41" s="168" t="s">
        <v>1486</v>
      </c>
      <c r="G41" s="168" t="s">
        <v>1487</v>
      </c>
    </row>
    <row r="42" spans="1:7" x14ac:dyDescent="0.2">
      <c r="A42" s="37" t="s">
        <v>250</v>
      </c>
      <c r="B42" s="87" t="s">
        <v>233</v>
      </c>
      <c r="C42" s="168"/>
      <c r="D42" s="168"/>
      <c r="E42" s="168"/>
      <c r="F42" s="168"/>
      <c r="G42" s="168"/>
    </row>
    <row r="43" spans="1:7" x14ac:dyDescent="0.2">
      <c r="A43" s="93" t="s">
        <v>1488</v>
      </c>
      <c r="B43" s="87"/>
      <c r="C43" s="168"/>
      <c r="D43" s="168"/>
      <c r="E43" s="168"/>
      <c r="F43" s="168"/>
      <c r="G43" s="168"/>
    </row>
    <row r="44" spans="1:7" x14ac:dyDescent="0.2">
      <c r="A44" s="90" t="s">
        <v>251</v>
      </c>
      <c r="B44" s="87" t="s">
        <v>232</v>
      </c>
      <c r="C44" s="173">
        <v>77829</v>
      </c>
      <c r="D44" s="173">
        <v>62963</v>
      </c>
      <c r="E44" s="173">
        <v>69852</v>
      </c>
      <c r="F44" s="173">
        <v>71650</v>
      </c>
      <c r="G44" s="173">
        <v>81297</v>
      </c>
    </row>
    <row r="45" spans="1:7" x14ac:dyDescent="0.2">
      <c r="A45" s="90" t="s">
        <v>252</v>
      </c>
      <c r="B45" s="87" t="s">
        <v>232</v>
      </c>
      <c r="C45" s="173">
        <v>77829</v>
      </c>
      <c r="D45" s="173">
        <v>62963</v>
      </c>
      <c r="E45" s="173">
        <v>69852</v>
      </c>
      <c r="F45" s="173">
        <v>71650</v>
      </c>
      <c r="G45" s="173">
        <v>81297</v>
      </c>
    </row>
    <row r="46" spans="1:7" x14ac:dyDescent="0.2">
      <c r="A46" s="89"/>
      <c r="B46" s="87"/>
      <c r="C46" s="173"/>
      <c r="D46" s="173"/>
      <c r="E46" s="173"/>
      <c r="F46" s="173"/>
      <c r="G46" s="174"/>
    </row>
    <row r="47" spans="1:7" x14ac:dyDescent="0.2">
      <c r="A47" s="93" t="s">
        <v>208</v>
      </c>
      <c r="B47" s="87"/>
      <c r="C47" s="153"/>
      <c r="D47" s="153"/>
      <c r="E47" s="153"/>
      <c r="F47" s="153"/>
      <c r="G47" s="153"/>
    </row>
    <row r="48" spans="1:7" x14ac:dyDescent="0.25">
      <c r="A48" s="92" t="s">
        <v>1379</v>
      </c>
      <c r="B48" s="87" t="s">
        <v>233</v>
      </c>
      <c r="C48" s="176">
        <v>16635</v>
      </c>
      <c r="D48" s="176">
        <v>16511</v>
      </c>
      <c r="E48" s="176">
        <v>16317</v>
      </c>
      <c r="F48" s="176">
        <v>16163</v>
      </c>
      <c r="G48" s="175">
        <v>16063</v>
      </c>
    </row>
    <row r="49" spans="1:7" x14ac:dyDescent="0.25">
      <c r="A49" s="91" t="s">
        <v>112</v>
      </c>
      <c r="B49" s="87" t="s">
        <v>233</v>
      </c>
      <c r="C49" s="176">
        <v>125</v>
      </c>
      <c r="D49" s="176">
        <v>142</v>
      </c>
      <c r="E49" s="176">
        <v>147</v>
      </c>
      <c r="F49" s="176">
        <v>122</v>
      </c>
      <c r="G49" s="308">
        <v>103</v>
      </c>
    </row>
    <row r="50" spans="1:7" x14ac:dyDescent="0.25">
      <c r="A50" s="91" t="s">
        <v>1389</v>
      </c>
      <c r="B50" s="87" t="s">
        <v>233</v>
      </c>
      <c r="C50" s="176"/>
      <c r="D50" s="176"/>
      <c r="E50" s="176"/>
      <c r="F50" s="176">
        <v>1</v>
      </c>
      <c r="G50" s="308"/>
    </row>
    <row r="51" spans="1:7" x14ac:dyDescent="0.25">
      <c r="A51" s="91" t="s">
        <v>1381</v>
      </c>
      <c r="B51" s="87" t="s">
        <v>232</v>
      </c>
      <c r="C51" s="176">
        <v>3</v>
      </c>
      <c r="D51" s="176">
        <v>7</v>
      </c>
      <c r="E51" s="176"/>
      <c r="F51" s="176"/>
      <c r="G51" s="175">
        <v>5</v>
      </c>
    </row>
    <row r="52" spans="1:7" x14ac:dyDescent="0.25">
      <c r="A52" s="91" t="s">
        <v>1391</v>
      </c>
      <c r="B52" s="87" t="s">
        <v>233</v>
      </c>
      <c r="C52" s="176">
        <v>152</v>
      </c>
      <c r="D52" s="176">
        <v>132</v>
      </c>
      <c r="E52" s="176">
        <v>145</v>
      </c>
      <c r="F52" s="176">
        <v>133</v>
      </c>
      <c r="G52" s="175">
        <v>118</v>
      </c>
    </row>
    <row r="53" spans="1:7" x14ac:dyDescent="0.25">
      <c r="A53" s="91" t="s">
        <v>1390</v>
      </c>
      <c r="B53" s="87" t="s">
        <v>233</v>
      </c>
      <c r="C53" s="176">
        <v>291</v>
      </c>
      <c r="D53" s="176">
        <v>322</v>
      </c>
      <c r="E53" s="176">
        <v>298</v>
      </c>
      <c r="F53" s="176">
        <v>247</v>
      </c>
      <c r="G53" s="175">
        <v>274</v>
      </c>
    </row>
    <row r="54" spans="1:7" x14ac:dyDescent="0.2">
      <c r="C54" s="169"/>
      <c r="D54" s="169"/>
      <c r="E54" s="169"/>
      <c r="F54" s="169"/>
      <c r="G54" s="169"/>
    </row>
    <row r="55" spans="1:7" x14ac:dyDescent="0.2">
      <c r="C55" s="169"/>
      <c r="D55" s="169"/>
      <c r="E55" s="169"/>
      <c r="F55" s="169"/>
      <c r="G55" s="169"/>
    </row>
    <row r="56" spans="1:7" x14ac:dyDescent="0.2">
      <c r="C56" s="169"/>
      <c r="D56" s="169"/>
      <c r="E56" s="169"/>
      <c r="F56" s="169"/>
      <c r="G56" s="169"/>
    </row>
    <row r="57" spans="1:7" x14ac:dyDescent="0.2">
      <c r="C57" s="169"/>
      <c r="D57" s="169"/>
      <c r="E57" s="169"/>
      <c r="F57" s="169"/>
      <c r="G57" s="169"/>
    </row>
    <row r="58" spans="1:7" x14ac:dyDescent="0.2">
      <c r="C58" s="169"/>
      <c r="D58" s="169"/>
      <c r="E58" s="169"/>
      <c r="F58" s="169"/>
      <c r="G58" s="169"/>
    </row>
    <row r="59" spans="1:7" x14ac:dyDescent="0.2">
      <c r="C59" s="169"/>
      <c r="D59" s="169"/>
      <c r="E59" s="169"/>
      <c r="F59" s="169"/>
      <c r="G59" s="169"/>
    </row>
    <row r="60" spans="1:7" x14ac:dyDescent="0.2">
      <c r="C60" s="169"/>
      <c r="D60" s="169"/>
      <c r="E60" s="169"/>
      <c r="F60" s="169"/>
      <c r="G60" s="169"/>
    </row>
    <row r="61" spans="1:7" x14ac:dyDescent="0.2">
      <c r="C61" s="169"/>
      <c r="D61" s="169"/>
      <c r="E61" s="169"/>
      <c r="F61" s="169"/>
      <c r="G61" s="169"/>
    </row>
    <row r="62" spans="1:7" x14ac:dyDescent="0.2">
      <c r="C62" s="169"/>
      <c r="D62" s="169"/>
      <c r="E62" s="169"/>
      <c r="F62" s="169"/>
      <c r="G62" s="169"/>
    </row>
    <row r="63" spans="1:7" x14ac:dyDescent="0.2">
      <c r="C63" s="169"/>
      <c r="D63" s="169"/>
      <c r="E63" s="169"/>
      <c r="F63" s="169"/>
      <c r="G63" s="169"/>
    </row>
    <row r="64" spans="1:7" x14ac:dyDescent="0.2">
      <c r="C64" s="169"/>
      <c r="D64" s="169"/>
      <c r="E64" s="169"/>
      <c r="F64" s="169"/>
      <c r="G64" s="169"/>
    </row>
    <row r="65" spans="3:7" x14ac:dyDescent="0.2">
      <c r="C65" s="169"/>
      <c r="D65" s="169"/>
      <c r="E65" s="169"/>
      <c r="F65" s="169"/>
      <c r="G65" s="169"/>
    </row>
    <row r="66" spans="3:7" x14ac:dyDescent="0.2">
      <c r="C66" s="169"/>
      <c r="D66" s="169"/>
      <c r="E66" s="169"/>
      <c r="F66" s="169"/>
      <c r="G66" s="169"/>
    </row>
    <row r="67" spans="3:7" x14ac:dyDescent="0.2">
      <c r="C67" s="169"/>
      <c r="D67" s="169"/>
      <c r="E67" s="169"/>
      <c r="F67" s="169"/>
      <c r="G67" s="169"/>
    </row>
    <row r="68" spans="3:7" x14ac:dyDescent="0.2">
      <c r="C68" s="169"/>
      <c r="D68" s="169"/>
      <c r="E68" s="169"/>
      <c r="F68" s="169"/>
      <c r="G68" s="169"/>
    </row>
    <row r="69" spans="3:7" x14ac:dyDescent="0.2">
      <c r="C69" s="169"/>
      <c r="D69" s="169"/>
      <c r="E69" s="169"/>
      <c r="F69" s="169"/>
      <c r="G69" s="169"/>
    </row>
    <row r="70" spans="3:7" x14ac:dyDescent="0.2">
      <c r="C70" s="169"/>
      <c r="D70" s="169"/>
      <c r="E70" s="169"/>
      <c r="F70" s="169"/>
      <c r="G70" s="169"/>
    </row>
    <row r="71" spans="3:7" x14ac:dyDescent="0.2">
      <c r="C71" s="169"/>
      <c r="D71" s="169"/>
      <c r="E71" s="169"/>
      <c r="F71" s="169"/>
      <c r="G71" s="169"/>
    </row>
    <row r="72" spans="3:7" x14ac:dyDescent="0.2">
      <c r="C72" s="169"/>
      <c r="D72" s="169"/>
      <c r="E72" s="169"/>
      <c r="F72" s="169"/>
      <c r="G72" s="169"/>
    </row>
    <row r="73" spans="3:7" x14ac:dyDescent="0.2">
      <c r="C73" s="169"/>
      <c r="D73" s="169"/>
      <c r="E73" s="169"/>
      <c r="F73" s="169"/>
      <c r="G73" s="169"/>
    </row>
    <row r="74" spans="3:7" x14ac:dyDescent="0.2">
      <c r="C74" s="169"/>
      <c r="D74" s="169"/>
      <c r="E74" s="169"/>
      <c r="F74" s="169"/>
      <c r="G74" s="169"/>
    </row>
    <row r="75" spans="3:7" x14ac:dyDescent="0.2">
      <c r="C75" s="169"/>
      <c r="D75" s="169"/>
      <c r="E75" s="169"/>
      <c r="F75" s="169"/>
      <c r="G75" s="169"/>
    </row>
    <row r="76" spans="3:7" x14ac:dyDescent="0.2">
      <c r="C76" s="169"/>
      <c r="D76" s="169"/>
      <c r="E76" s="169"/>
      <c r="F76" s="169"/>
      <c r="G76" s="169"/>
    </row>
    <row r="77" spans="3:7" x14ac:dyDescent="0.2">
      <c r="C77" s="169"/>
      <c r="D77" s="169"/>
      <c r="E77" s="169"/>
      <c r="F77" s="169"/>
      <c r="G77" s="169"/>
    </row>
    <row r="78" spans="3:7" x14ac:dyDescent="0.2">
      <c r="C78" s="169"/>
      <c r="D78" s="169"/>
      <c r="E78" s="169"/>
      <c r="F78" s="169"/>
      <c r="G78" s="169"/>
    </row>
    <row r="79" spans="3:7" x14ac:dyDescent="0.2">
      <c r="C79" s="169"/>
      <c r="D79" s="169"/>
      <c r="E79" s="169"/>
      <c r="F79" s="169"/>
      <c r="G79" s="169"/>
    </row>
    <row r="80" spans="3:7" x14ac:dyDescent="0.2">
      <c r="C80" s="169"/>
      <c r="D80" s="169"/>
      <c r="E80" s="169"/>
      <c r="F80" s="169"/>
      <c r="G80" s="169"/>
    </row>
    <row r="81" spans="3:7" x14ac:dyDescent="0.2">
      <c r="C81" s="169"/>
      <c r="D81" s="169"/>
      <c r="E81" s="169"/>
      <c r="F81" s="169"/>
      <c r="G81" s="169"/>
    </row>
    <row r="82" spans="3:7" x14ac:dyDescent="0.2">
      <c r="C82" s="169"/>
      <c r="D82" s="169"/>
      <c r="E82" s="169"/>
      <c r="F82" s="169"/>
      <c r="G82" s="169"/>
    </row>
    <row r="83" spans="3:7" x14ac:dyDescent="0.2">
      <c r="C83" s="169"/>
      <c r="D83" s="169"/>
      <c r="E83" s="169"/>
      <c r="F83" s="169"/>
      <c r="G83" s="169"/>
    </row>
    <row r="84" spans="3:7" x14ac:dyDescent="0.2">
      <c r="C84" s="169"/>
      <c r="D84" s="169"/>
      <c r="E84" s="169"/>
      <c r="F84" s="169"/>
      <c r="G84" s="169"/>
    </row>
    <row r="85" spans="3:7" x14ac:dyDescent="0.2">
      <c r="C85" s="169"/>
      <c r="D85" s="169"/>
      <c r="E85" s="169"/>
      <c r="F85" s="169"/>
      <c r="G85" s="169"/>
    </row>
    <row r="86" spans="3:7" x14ac:dyDescent="0.2">
      <c r="C86" s="169"/>
      <c r="D86" s="169"/>
      <c r="E86" s="169"/>
      <c r="F86" s="169"/>
      <c r="G86" s="169"/>
    </row>
    <row r="87" spans="3:7" x14ac:dyDescent="0.2">
      <c r="C87" s="169"/>
      <c r="D87" s="169"/>
      <c r="E87" s="169"/>
      <c r="F87" s="169"/>
      <c r="G87" s="169"/>
    </row>
    <row r="88" spans="3:7" x14ac:dyDescent="0.2">
      <c r="C88" s="169"/>
      <c r="D88" s="169"/>
      <c r="E88" s="169"/>
      <c r="F88" s="169"/>
      <c r="G88" s="169"/>
    </row>
    <row r="89" spans="3:7" x14ac:dyDescent="0.2">
      <c r="C89" s="169"/>
      <c r="D89" s="169"/>
      <c r="E89" s="169"/>
      <c r="F89" s="169"/>
      <c r="G89" s="169"/>
    </row>
    <row r="90" spans="3:7" x14ac:dyDescent="0.2">
      <c r="C90" s="169"/>
      <c r="D90" s="169"/>
      <c r="E90" s="169"/>
      <c r="F90" s="169"/>
      <c r="G90" s="169"/>
    </row>
    <row r="91" spans="3:7" x14ac:dyDescent="0.2">
      <c r="C91" s="169"/>
      <c r="D91" s="169"/>
      <c r="E91" s="169"/>
      <c r="F91" s="169"/>
      <c r="G91" s="169"/>
    </row>
    <row r="92" spans="3:7" x14ac:dyDescent="0.2">
      <c r="C92" s="169"/>
      <c r="D92" s="169"/>
      <c r="E92" s="169"/>
      <c r="F92" s="169"/>
      <c r="G92" s="169"/>
    </row>
    <row r="93" spans="3:7" x14ac:dyDescent="0.2">
      <c r="C93" s="169"/>
      <c r="D93" s="169"/>
      <c r="E93" s="169"/>
      <c r="F93" s="169"/>
      <c r="G93" s="169"/>
    </row>
    <row r="94" spans="3:7" x14ac:dyDescent="0.2">
      <c r="C94" s="169"/>
      <c r="D94" s="169"/>
      <c r="E94" s="169"/>
      <c r="F94" s="169"/>
      <c r="G94" s="169"/>
    </row>
    <row r="95" spans="3:7" x14ac:dyDescent="0.2">
      <c r="C95" s="169"/>
      <c r="D95" s="169"/>
      <c r="E95" s="169"/>
      <c r="F95" s="169"/>
      <c r="G95" s="169"/>
    </row>
    <row r="96" spans="3:7" x14ac:dyDescent="0.2">
      <c r="C96" s="169"/>
      <c r="D96" s="169"/>
      <c r="E96" s="169"/>
      <c r="F96" s="169"/>
      <c r="G96" s="169"/>
    </row>
    <row r="97" spans="3:7" x14ac:dyDescent="0.2">
      <c r="C97" s="169"/>
      <c r="D97" s="169"/>
      <c r="E97" s="169"/>
      <c r="F97" s="169"/>
      <c r="G97" s="169"/>
    </row>
    <row r="98" spans="3:7" x14ac:dyDescent="0.2">
      <c r="C98" s="169"/>
      <c r="D98" s="169"/>
      <c r="E98" s="169"/>
      <c r="F98" s="169"/>
      <c r="G98" s="169"/>
    </row>
    <row r="99" spans="3:7" x14ac:dyDescent="0.2">
      <c r="C99" s="169"/>
      <c r="D99" s="169"/>
      <c r="E99" s="169"/>
      <c r="F99" s="169"/>
      <c r="G99" s="169"/>
    </row>
    <row r="100" spans="3:7" x14ac:dyDescent="0.2">
      <c r="C100" s="169"/>
      <c r="D100" s="169"/>
      <c r="E100" s="169"/>
      <c r="F100" s="169"/>
      <c r="G100" s="169"/>
    </row>
    <row r="101" spans="3:7" x14ac:dyDescent="0.2">
      <c r="C101" s="169"/>
      <c r="D101" s="169"/>
      <c r="E101" s="169"/>
      <c r="F101" s="169"/>
      <c r="G101" s="169"/>
    </row>
    <row r="102" spans="3:7" x14ac:dyDescent="0.2">
      <c r="C102" s="169"/>
      <c r="D102" s="169"/>
      <c r="E102" s="169"/>
      <c r="F102" s="169"/>
      <c r="G102" s="169"/>
    </row>
    <row r="103" spans="3:7" x14ac:dyDescent="0.2">
      <c r="C103" s="169"/>
      <c r="D103" s="169"/>
      <c r="E103" s="169"/>
      <c r="F103" s="169"/>
      <c r="G103" s="169"/>
    </row>
    <row r="104" spans="3:7" x14ac:dyDescent="0.2">
      <c r="C104" s="169"/>
      <c r="D104" s="169"/>
      <c r="E104" s="169"/>
      <c r="F104" s="169"/>
      <c r="G104" s="169"/>
    </row>
    <row r="105" spans="3:7" x14ac:dyDescent="0.2">
      <c r="C105" s="169"/>
      <c r="D105" s="169"/>
      <c r="E105" s="169"/>
      <c r="F105" s="169"/>
      <c r="G105" s="169"/>
    </row>
    <row r="106" spans="3:7" x14ac:dyDescent="0.2">
      <c r="C106" s="169"/>
      <c r="D106" s="169"/>
      <c r="E106" s="169"/>
      <c r="F106" s="169"/>
      <c r="G106" s="169"/>
    </row>
    <row r="107" spans="3:7" x14ac:dyDescent="0.2">
      <c r="C107" s="169"/>
      <c r="D107" s="169"/>
      <c r="E107" s="169"/>
      <c r="F107" s="169"/>
      <c r="G107" s="169"/>
    </row>
    <row r="108" spans="3:7" x14ac:dyDescent="0.2">
      <c r="C108" s="169"/>
      <c r="D108" s="169"/>
      <c r="E108" s="169"/>
      <c r="F108" s="169"/>
      <c r="G108" s="169"/>
    </row>
    <row r="109" spans="3:7" x14ac:dyDescent="0.2">
      <c r="C109" s="169"/>
      <c r="D109" s="169"/>
      <c r="E109" s="169"/>
      <c r="F109" s="169"/>
      <c r="G109" s="169"/>
    </row>
    <row r="110" spans="3:7" x14ac:dyDescent="0.2">
      <c r="C110" s="169"/>
      <c r="D110" s="169"/>
      <c r="E110" s="169"/>
      <c r="F110" s="169"/>
      <c r="G110" s="169"/>
    </row>
    <row r="111" spans="3:7" x14ac:dyDescent="0.2">
      <c r="C111" s="169"/>
      <c r="D111" s="169"/>
      <c r="E111" s="169"/>
      <c r="F111" s="169"/>
      <c r="G111" s="169"/>
    </row>
    <row r="112" spans="3:7" x14ac:dyDescent="0.2">
      <c r="C112" s="169"/>
      <c r="D112" s="169"/>
      <c r="E112" s="169"/>
      <c r="F112" s="169"/>
      <c r="G112" s="169"/>
    </row>
    <row r="113" spans="3:7" x14ac:dyDescent="0.2">
      <c r="C113" s="169"/>
      <c r="D113" s="169"/>
      <c r="E113" s="169"/>
      <c r="F113" s="169"/>
      <c r="G113" s="169"/>
    </row>
    <row r="114" spans="3:7" x14ac:dyDescent="0.2">
      <c r="C114" s="169"/>
      <c r="D114" s="169"/>
      <c r="E114" s="169"/>
      <c r="F114" s="169"/>
      <c r="G114" s="169"/>
    </row>
    <row r="115" spans="3:7" x14ac:dyDescent="0.2">
      <c r="C115" s="169"/>
      <c r="D115" s="169"/>
      <c r="E115" s="169"/>
      <c r="F115" s="169"/>
      <c r="G115" s="169"/>
    </row>
    <row r="116" spans="3:7" x14ac:dyDescent="0.2">
      <c r="C116" s="169"/>
      <c r="D116" s="169"/>
      <c r="E116" s="169"/>
      <c r="F116" s="169"/>
      <c r="G116" s="169"/>
    </row>
    <row r="117" spans="3:7" x14ac:dyDescent="0.2">
      <c r="C117" s="169"/>
      <c r="D117" s="169"/>
      <c r="E117" s="169"/>
      <c r="F117" s="169"/>
      <c r="G117" s="169"/>
    </row>
    <row r="118" spans="3:7" x14ac:dyDescent="0.2">
      <c r="C118" s="169"/>
      <c r="D118" s="169"/>
      <c r="E118" s="169"/>
      <c r="F118" s="169"/>
      <c r="G118" s="169"/>
    </row>
    <row r="119" spans="3:7" x14ac:dyDescent="0.2">
      <c r="C119" s="169"/>
      <c r="D119" s="169"/>
      <c r="E119" s="169"/>
      <c r="F119" s="169"/>
      <c r="G119" s="169"/>
    </row>
    <row r="120" spans="3:7" x14ac:dyDescent="0.2">
      <c r="C120" s="169"/>
      <c r="D120" s="169"/>
      <c r="E120" s="169"/>
      <c r="F120" s="169"/>
      <c r="G120" s="169"/>
    </row>
    <row r="121" spans="3:7" x14ac:dyDescent="0.2">
      <c r="C121" s="169"/>
      <c r="D121" s="169"/>
      <c r="E121" s="169"/>
      <c r="F121" s="169"/>
      <c r="G121" s="169"/>
    </row>
    <row r="122" spans="3:7" x14ac:dyDescent="0.2">
      <c r="C122" s="169"/>
      <c r="D122" s="169"/>
      <c r="E122" s="169"/>
      <c r="F122" s="169"/>
      <c r="G122" s="169"/>
    </row>
    <row r="123" spans="3:7" x14ac:dyDescent="0.2">
      <c r="C123" s="169"/>
      <c r="D123" s="169"/>
      <c r="E123" s="169"/>
      <c r="F123" s="169"/>
      <c r="G123" s="169"/>
    </row>
    <row r="124" spans="3:7" x14ac:dyDescent="0.2">
      <c r="C124" s="169"/>
      <c r="D124" s="169"/>
      <c r="E124" s="169"/>
      <c r="F124" s="169"/>
      <c r="G124" s="169"/>
    </row>
    <row r="125" spans="3:7" x14ac:dyDescent="0.2">
      <c r="C125" s="169"/>
      <c r="D125" s="169"/>
      <c r="E125" s="169"/>
      <c r="F125" s="169"/>
      <c r="G125" s="169"/>
    </row>
    <row r="126" spans="3:7" x14ac:dyDescent="0.2">
      <c r="C126" s="169"/>
      <c r="D126" s="169"/>
      <c r="E126" s="169"/>
      <c r="F126" s="169"/>
      <c r="G126" s="169"/>
    </row>
    <row r="127" spans="3:7" x14ac:dyDescent="0.2">
      <c r="C127" s="169"/>
      <c r="D127" s="169"/>
      <c r="E127" s="169"/>
      <c r="F127" s="169"/>
      <c r="G127" s="169"/>
    </row>
    <row r="128" spans="3:7" x14ac:dyDescent="0.2">
      <c r="C128" s="169"/>
      <c r="D128" s="169"/>
      <c r="E128" s="169"/>
      <c r="F128" s="169"/>
      <c r="G128" s="169"/>
    </row>
    <row r="129" spans="3:7" x14ac:dyDescent="0.2">
      <c r="C129" s="169"/>
      <c r="D129" s="169"/>
      <c r="E129" s="169"/>
      <c r="F129" s="169"/>
      <c r="G129" s="169"/>
    </row>
    <row r="130" spans="3:7" x14ac:dyDescent="0.2">
      <c r="C130" s="169"/>
      <c r="D130" s="169"/>
      <c r="E130" s="169"/>
      <c r="F130" s="169"/>
      <c r="G130" s="169"/>
    </row>
    <row r="131" spans="3:7" x14ac:dyDescent="0.2">
      <c r="C131" s="169"/>
      <c r="D131" s="169"/>
      <c r="E131" s="169"/>
      <c r="F131" s="169"/>
      <c r="G131" s="169"/>
    </row>
    <row r="132" spans="3:7" x14ac:dyDescent="0.2">
      <c r="C132" s="169"/>
      <c r="D132" s="169"/>
      <c r="E132" s="169"/>
      <c r="F132" s="169"/>
      <c r="G132" s="169"/>
    </row>
    <row r="133" spans="3:7" x14ac:dyDescent="0.2">
      <c r="C133" s="169"/>
      <c r="D133" s="169"/>
      <c r="E133" s="169"/>
      <c r="F133" s="169"/>
      <c r="G133" s="169"/>
    </row>
    <row r="134" spans="3:7" x14ac:dyDescent="0.2">
      <c r="C134" s="169"/>
      <c r="D134" s="169"/>
      <c r="E134" s="169"/>
      <c r="F134" s="169"/>
      <c r="G134" s="169"/>
    </row>
    <row r="135" spans="3:7" x14ac:dyDescent="0.2">
      <c r="C135" s="169"/>
      <c r="D135" s="169"/>
      <c r="E135" s="169"/>
      <c r="F135" s="169"/>
      <c r="G135" s="169"/>
    </row>
    <row r="136" spans="3:7" x14ac:dyDescent="0.2">
      <c r="C136" s="169"/>
      <c r="D136" s="169"/>
      <c r="E136" s="169"/>
      <c r="F136" s="169"/>
      <c r="G136" s="169"/>
    </row>
  </sheetData>
  <mergeCells count="1">
    <mergeCell ref="B1:D1"/>
  </mergeCells>
  <phoneticPr fontId="2" type="noConversion"/>
  <pageMargins left="0.39370078740157483" right="0.39370078740157483" top="0.78740157480314965" bottom="0.39370078740157483" header="0.51181102362204722" footer="0.31496062992125984"/>
  <pageSetup paperSize="9" scale="93" orientation="landscape" r:id="rId1"/>
  <headerFooter alignWithMargins="0">
    <oddFooter>&amp;L&amp;"Arial,Dőlt"&amp;8&amp;Z&amp;F&amp;R&amp;9&amp;A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1"/>
  <sheetViews>
    <sheetView view="pageBreakPreview" topLeftCell="A31" workbookViewId="0">
      <selection activeCell="Q52" sqref="Q52"/>
    </sheetView>
  </sheetViews>
  <sheetFormatPr defaultColWidth="9.140625" defaultRowHeight="15" x14ac:dyDescent="0.25"/>
  <cols>
    <col min="1" max="1" width="4" style="94" customWidth="1"/>
    <col min="2" max="2" width="31.85546875" style="94" customWidth="1"/>
    <col min="3" max="3" width="16.28515625" style="220" customWidth="1"/>
    <col min="4" max="4" width="16.5703125" style="220" customWidth="1"/>
    <col min="5" max="5" width="16.28515625" style="220" customWidth="1"/>
    <col min="6" max="6" width="16.42578125" style="220" customWidth="1"/>
    <col min="7" max="7" width="16.28515625" style="220" customWidth="1"/>
    <col min="8" max="8" width="9.140625" style="94"/>
    <col min="9" max="9" width="12.140625" style="94" customWidth="1"/>
    <col min="10" max="16384" width="9.140625" style="94"/>
  </cols>
  <sheetData>
    <row r="1" spans="1:14" x14ac:dyDescent="0.25">
      <c r="B1" s="77" t="s">
        <v>257</v>
      </c>
      <c r="C1" s="221"/>
    </row>
    <row r="2" spans="1:14" x14ac:dyDescent="0.25">
      <c r="B2" s="77"/>
      <c r="C2" s="221"/>
    </row>
    <row r="3" spans="1:14" ht="30.75" customHeight="1" x14ac:dyDescent="0.25">
      <c r="B3" s="1083" t="s">
        <v>450</v>
      </c>
      <c r="C3" s="1083"/>
      <c r="D3" s="1083"/>
      <c r="E3" s="1083"/>
      <c r="F3" s="1083"/>
      <c r="G3" s="1083"/>
    </row>
    <row r="4" spans="1:14" x14ac:dyDescent="0.25">
      <c r="B4" s="96"/>
    </row>
    <row r="5" spans="1:14" ht="15.75" thickBot="1" x14ac:dyDescent="0.3">
      <c r="B5" s="96" t="s">
        <v>253</v>
      </c>
      <c r="G5" s="220" t="s">
        <v>1773</v>
      </c>
    </row>
    <row r="6" spans="1:14" s="219" customFormat="1" ht="24.75" customHeight="1" thickBot="1" x14ac:dyDescent="0.25">
      <c r="A6" s="1053"/>
      <c r="B6" s="1049" t="s">
        <v>215</v>
      </c>
      <c r="C6" s="1050" t="s">
        <v>255</v>
      </c>
      <c r="D6" s="1050" t="s">
        <v>407</v>
      </c>
      <c r="E6" s="1050" t="s">
        <v>426</v>
      </c>
      <c r="F6" s="1050" t="s">
        <v>409</v>
      </c>
      <c r="G6" s="1051" t="s">
        <v>458</v>
      </c>
    </row>
    <row r="7" spans="1:14" s="222" customFormat="1" ht="27" customHeight="1" x14ac:dyDescent="0.2">
      <c r="A7" s="1052">
        <v>1</v>
      </c>
      <c r="B7" s="1048" t="s">
        <v>333</v>
      </c>
      <c r="C7" s="1064">
        <v>212734851</v>
      </c>
      <c r="D7" s="1064">
        <v>235350187</v>
      </c>
      <c r="E7" s="1064">
        <v>437161990</v>
      </c>
      <c r="F7" s="1064">
        <v>444686515</v>
      </c>
      <c r="G7" s="1065">
        <v>756975737</v>
      </c>
      <c r="N7" s="223"/>
    </row>
    <row r="8" spans="1:14" s="222" customFormat="1" ht="33.75" customHeight="1" x14ac:dyDescent="0.25">
      <c r="A8" s="1042">
        <v>2</v>
      </c>
      <c r="B8" s="226" t="s">
        <v>332</v>
      </c>
      <c r="C8" s="1066">
        <v>318116417</v>
      </c>
      <c r="D8" s="1066">
        <v>337293470</v>
      </c>
      <c r="E8" s="1066">
        <v>361046980</v>
      </c>
      <c r="F8" s="1066">
        <v>417132134</v>
      </c>
      <c r="G8" s="1065">
        <v>496319300</v>
      </c>
    </row>
    <row r="9" spans="1:14" s="222" customFormat="1" ht="54" customHeight="1" x14ac:dyDescent="0.2">
      <c r="A9" s="1042">
        <v>3</v>
      </c>
      <c r="B9" s="321" t="s">
        <v>1527</v>
      </c>
      <c r="C9" s="1066">
        <v>420991498</v>
      </c>
      <c r="D9" s="1066">
        <v>325503361</v>
      </c>
      <c r="E9" s="1066">
        <v>344396195</v>
      </c>
      <c r="F9" s="1066">
        <v>428291981</v>
      </c>
      <c r="G9" s="1065">
        <v>514997864</v>
      </c>
    </row>
    <row r="10" spans="1:14" s="222" customFormat="1" ht="20.45" customHeight="1" x14ac:dyDescent="0.2">
      <c r="A10" s="1042"/>
      <c r="B10" s="321" t="s">
        <v>1526</v>
      </c>
      <c r="C10" s="1066"/>
      <c r="D10" s="1066">
        <v>116353960</v>
      </c>
      <c r="E10" s="1066">
        <v>144654787</v>
      </c>
      <c r="F10" s="1066">
        <v>187698978</v>
      </c>
      <c r="G10" s="1065">
        <v>192335044</v>
      </c>
    </row>
    <row r="11" spans="1:14" s="222" customFormat="1" ht="34.9" customHeight="1" x14ac:dyDescent="0.25">
      <c r="A11" s="1042">
        <v>4</v>
      </c>
      <c r="B11" s="226" t="s">
        <v>454</v>
      </c>
      <c r="C11" s="1066">
        <v>40400552</v>
      </c>
      <c r="D11" s="1066">
        <v>47539689</v>
      </c>
      <c r="E11" s="1066">
        <v>50292266</v>
      </c>
      <c r="F11" s="1066">
        <v>49070521</v>
      </c>
      <c r="G11" s="1065">
        <v>76060050</v>
      </c>
    </row>
    <row r="12" spans="1:14" s="222" customFormat="1" ht="33" customHeight="1" x14ac:dyDescent="0.25">
      <c r="A12" s="1042">
        <v>5</v>
      </c>
      <c r="B12" s="226" t="s">
        <v>455</v>
      </c>
      <c r="C12" s="1066">
        <v>18324000</v>
      </c>
      <c r="D12" s="1066">
        <v>11555818</v>
      </c>
      <c r="E12" s="1066">
        <v>125480515</v>
      </c>
      <c r="F12" s="1066">
        <v>135850993</v>
      </c>
      <c r="G12" s="1065"/>
    </row>
    <row r="13" spans="1:14" s="222" customFormat="1" ht="18.75" customHeight="1" x14ac:dyDescent="0.2">
      <c r="A13" s="1042">
        <v>6</v>
      </c>
      <c r="B13" s="321" t="s">
        <v>330</v>
      </c>
      <c r="C13" s="1066">
        <v>1345278</v>
      </c>
      <c r="D13" s="1066"/>
      <c r="E13" s="1066">
        <v>10529096</v>
      </c>
      <c r="F13" s="1066">
        <v>34731855</v>
      </c>
      <c r="G13" s="1065">
        <v>64146977</v>
      </c>
    </row>
    <row r="14" spans="1:14" s="222" customFormat="1" ht="31.9" customHeight="1" x14ac:dyDescent="0.2">
      <c r="A14" s="1042">
        <v>7</v>
      </c>
      <c r="B14" s="227" t="s">
        <v>287</v>
      </c>
      <c r="C14" s="1067">
        <f>SUM(C7:C13)</f>
        <v>1011912596</v>
      </c>
      <c r="D14" s="1067">
        <f>SUM(D7:D12)</f>
        <v>1073596485</v>
      </c>
      <c r="E14" s="1067">
        <f>SUM(E7:E13)</f>
        <v>1473561829</v>
      </c>
      <c r="F14" s="1067">
        <f>SUM(F7:F13)</f>
        <v>1697462977</v>
      </c>
      <c r="G14" s="1068">
        <f>SUM(G7:G13)</f>
        <v>2100834972</v>
      </c>
    </row>
    <row r="15" spans="1:14" s="222" customFormat="1" ht="35.25" customHeight="1" x14ac:dyDescent="0.2">
      <c r="A15" s="1042">
        <v>8</v>
      </c>
      <c r="B15" s="321" t="s">
        <v>331</v>
      </c>
      <c r="C15" s="1066">
        <v>697132790</v>
      </c>
      <c r="D15" s="1066">
        <v>831778226</v>
      </c>
      <c r="E15" s="1066">
        <v>884652208</v>
      </c>
      <c r="F15" s="1066">
        <v>889606956</v>
      </c>
      <c r="G15" s="1065">
        <v>918001128</v>
      </c>
    </row>
    <row r="16" spans="1:14" s="222" customFormat="1" ht="31.9" customHeight="1" x14ac:dyDescent="0.2">
      <c r="A16" s="1042">
        <v>9</v>
      </c>
      <c r="B16" s="227" t="s">
        <v>456</v>
      </c>
      <c r="C16" s="1067">
        <v>1709045386</v>
      </c>
      <c r="D16" s="1067">
        <v>1905374711</v>
      </c>
      <c r="E16" s="1067">
        <v>2358214037</v>
      </c>
      <c r="F16" s="1067">
        <v>2587069933</v>
      </c>
      <c r="G16" s="1068">
        <v>3018836100</v>
      </c>
    </row>
    <row r="17" spans="1:7" s="222" customFormat="1" ht="29.25" customHeight="1" x14ac:dyDescent="0.25">
      <c r="A17" s="1042">
        <v>10</v>
      </c>
      <c r="B17" s="226" t="s">
        <v>299</v>
      </c>
      <c r="C17" s="1066">
        <v>484998883</v>
      </c>
      <c r="D17" s="1066">
        <v>250983172</v>
      </c>
      <c r="E17" s="1066">
        <v>278539074</v>
      </c>
      <c r="F17" s="1066">
        <v>275056877</v>
      </c>
      <c r="G17" s="1065">
        <v>62500000</v>
      </c>
    </row>
    <row r="18" spans="1:7" s="222" customFormat="1" ht="18" customHeight="1" x14ac:dyDescent="0.2">
      <c r="A18" s="1042">
        <v>11</v>
      </c>
      <c r="B18" s="321" t="s">
        <v>288</v>
      </c>
      <c r="C18" s="1066">
        <v>1164834228</v>
      </c>
      <c r="D18" s="1066">
        <v>1056001551</v>
      </c>
      <c r="E18" s="1066">
        <v>1125434893</v>
      </c>
      <c r="F18" s="1066">
        <v>1199800997</v>
      </c>
      <c r="G18" s="1065">
        <v>2049871925</v>
      </c>
    </row>
    <row r="19" spans="1:7" s="222" customFormat="1" ht="18.75" customHeight="1" x14ac:dyDescent="0.2">
      <c r="A19" s="1042">
        <v>12</v>
      </c>
      <c r="B19" s="321" t="s">
        <v>289</v>
      </c>
      <c r="C19" s="1066">
        <v>681214589</v>
      </c>
      <c r="D19" s="1066">
        <v>541406484</v>
      </c>
      <c r="E19" s="1066">
        <v>677656830</v>
      </c>
      <c r="F19" s="1066">
        <v>688828412</v>
      </c>
      <c r="G19" s="1065">
        <v>961485255</v>
      </c>
    </row>
    <row r="20" spans="1:7" s="222" customFormat="1" ht="19.5" customHeight="1" x14ac:dyDescent="0.2">
      <c r="A20" s="1042">
        <v>13</v>
      </c>
      <c r="B20" s="321" t="s">
        <v>290</v>
      </c>
      <c r="C20" s="1066">
        <v>47116607</v>
      </c>
      <c r="D20" s="1066">
        <v>28493714</v>
      </c>
      <c r="E20" s="1066">
        <v>144474259</v>
      </c>
      <c r="F20" s="1066">
        <v>33411277</v>
      </c>
      <c r="G20" s="1065">
        <v>18565330</v>
      </c>
    </row>
    <row r="21" spans="1:7" s="222" customFormat="1" ht="21" customHeight="1" x14ac:dyDescent="0.2">
      <c r="A21" s="1042">
        <v>14</v>
      </c>
      <c r="B21" s="321" t="s">
        <v>291</v>
      </c>
      <c r="C21" s="1066">
        <v>205297397</v>
      </c>
      <c r="D21" s="1066">
        <v>45641412</v>
      </c>
      <c r="E21" s="1066">
        <v>10301969</v>
      </c>
      <c r="F21" s="1066">
        <v>19959000</v>
      </c>
      <c r="G21" s="1065">
        <v>78317035</v>
      </c>
    </row>
    <row r="22" spans="1:7" s="222" customFormat="1" ht="23.25" customHeight="1" x14ac:dyDescent="0.2">
      <c r="A22" s="1042">
        <v>15</v>
      </c>
      <c r="B22" s="321" t="s">
        <v>292</v>
      </c>
      <c r="C22" s="1066">
        <v>7132308</v>
      </c>
      <c r="D22" s="1066">
        <v>7828000</v>
      </c>
      <c r="E22" s="1066">
        <v>9903244</v>
      </c>
      <c r="F22" s="1066">
        <v>213269890</v>
      </c>
      <c r="G22" s="1065">
        <v>8396104</v>
      </c>
    </row>
    <row r="23" spans="1:7" s="222" customFormat="1" ht="30.6" customHeight="1" x14ac:dyDescent="0.2">
      <c r="A23" s="1042">
        <v>16</v>
      </c>
      <c r="B23" s="227" t="s">
        <v>300</v>
      </c>
      <c r="C23" s="1067">
        <f>SUM(C16:C22)</f>
        <v>4299639398</v>
      </c>
      <c r="D23" s="1067">
        <f>SUM(D16:D22)</f>
        <v>3835729044</v>
      </c>
      <c r="E23" s="1067">
        <f>SUM(E16:E22)</f>
        <v>4604524306</v>
      </c>
      <c r="F23" s="1067">
        <f>SUM(F16:F22)</f>
        <v>5017396386</v>
      </c>
      <c r="G23" s="1068">
        <f>SUM(G16:G22)</f>
        <v>6197971749</v>
      </c>
    </row>
    <row r="24" spans="1:7" s="222" customFormat="1" ht="30" customHeight="1" x14ac:dyDescent="0.25">
      <c r="A24" s="1042">
        <v>17</v>
      </c>
      <c r="B24" s="226" t="s">
        <v>293</v>
      </c>
      <c r="C24" s="1066">
        <v>149243077</v>
      </c>
      <c r="D24" s="1066">
        <v>950225</v>
      </c>
      <c r="E24" s="1066">
        <v>43029569</v>
      </c>
      <c r="F24" s="1066">
        <v>42210000</v>
      </c>
      <c r="G24" s="1065">
        <v>163789010</v>
      </c>
    </row>
    <row r="25" spans="1:7" s="222" customFormat="1" ht="28.5" customHeight="1" x14ac:dyDescent="0.2">
      <c r="A25" s="1042">
        <v>18</v>
      </c>
      <c r="B25" s="321" t="s">
        <v>459</v>
      </c>
      <c r="C25" s="1066">
        <v>0</v>
      </c>
      <c r="D25" s="1066">
        <v>0</v>
      </c>
      <c r="E25" s="1066">
        <v>0</v>
      </c>
      <c r="F25" s="1066">
        <v>249524710</v>
      </c>
      <c r="G25" s="1069">
        <v>0</v>
      </c>
    </row>
    <row r="26" spans="1:7" s="222" customFormat="1" ht="18.75" customHeight="1" x14ac:dyDescent="0.2">
      <c r="A26" s="1042">
        <v>19</v>
      </c>
      <c r="B26" s="321" t="s">
        <v>294</v>
      </c>
      <c r="C26" s="1066">
        <v>1095798295</v>
      </c>
      <c r="D26" s="1066">
        <v>1269017064</v>
      </c>
      <c r="E26" s="1066">
        <v>291071215</v>
      </c>
      <c r="F26" s="1066">
        <v>433428665</v>
      </c>
      <c r="G26" s="1065">
        <v>223549896</v>
      </c>
    </row>
    <row r="27" spans="1:7" s="222" customFormat="1" ht="32.25" customHeight="1" x14ac:dyDescent="0.25">
      <c r="A27" s="1042">
        <v>20</v>
      </c>
      <c r="B27" s="226" t="s">
        <v>295</v>
      </c>
      <c r="C27" s="1066">
        <v>37773913</v>
      </c>
      <c r="D27" s="1066">
        <v>54927653</v>
      </c>
      <c r="E27" s="1066">
        <v>53948825</v>
      </c>
      <c r="F27" s="1066">
        <v>59484025</v>
      </c>
      <c r="G27" s="1065">
        <v>68356669</v>
      </c>
    </row>
    <row r="28" spans="1:7" s="222" customFormat="1" ht="18.75" customHeight="1" x14ac:dyDescent="0.2">
      <c r="A28" s="1042">
        <v>21</v>
      </c>
      <c r="B28" s="321" t="s">
        <v>296</v>
      </c>
      <c r="C28" s="1066"/>
      <c r="D28" s="1066"/>
      <c r="E28" s="1066"/>
      <c r="F28" s="1066"/>
      <c r="G28" s="1065">
        <v>1350000000</v>
      </c>
    </row>
    <row r="29" spans="1:7" s="222" customFormat="1" ht="33.6" customHeight="1" x14ac:dyDescent="0.2">
      <c r="A29" s="1042">
        <v>22</v>
      </c>
      <c r="B29" s="227" t="s">
        <v>460</v>
      </c>
      <c r="C29" s="1067">
        <f>SUM(C24:C27)</f>
        <v>1282815285</v>
      </c>
      <c r="D29" s="1067">
        <f>SUM(D24:D27)</f>
        <v>1324894942</v>
      </c>
      <c r="E29" s="1067">
        <f>SUM(E24:E27)</f>
        <v>388049609</v>
      </c>
      <c r="F29" s="1067">
        <f>SUM(F24:F28)</f>
        <v>784647400</v>
      </c>
      <c r="G29" s="1068">
        <f>SUM(G24:G28)</f>
        <v>1805695575</v>
      </c>
    </row>
    <row r="30" spans="1:7" s="222" customFormat="1" ht="37.15" customHeight="1" thickBot="1" x14ac:dyDescent="0.25">
      <c r="A30" s="1043">
        <v>23</v>
      </c>
      <c r="B30" s="1036" t="s">
        <v>297</v>
      </c>
      <c r="C30" s="1070">
        <f>SUM(C23+C29)</f>
        <v>5582454683</v>
      </c>
      <c r="D30" s="1071">
        <f>SUM(D23+D29)</f>
        <v>5160623986</v>
      </c>
      <c r="E30" s="1071">
        <f>SUM(E23+E29)</f>
        <v>4992573915</v>
      </c>
      <c r="F30" s="1071">
        <f>SUM(F23+F29)</f>
        <v>5802043786</v>
      </c>
      <c r="G30" s="1072">
        <f>SUM(G23+G29)</f>
        <v>8003667324</v>
      </c>
    </row>
    <row r="31" spans="1:7" ht="9.6" customHeight="1" x14ac:dyDescent="0.25">
      <c r="A31" s="228"/>
      <c r="B31" s="1033"/>
      <c r="C31" s="1034"/>
      <c r="D31" s="1034"/>
      <c r="E31" s="1034"/>
      <c r="F31" s="1034"/>
      <c r="G31" s="1035"/>
    </row>
    <row r="32" spans="1:7" ht="15.75" thickBot="1" x14ac:dyDescent="0.3">
      <c r="A32" s="229"/>
      <c r="B32" s="230" t="s">
        <v>254</v>
      </c>
      <c r="C32" s="229"/>
      <c r="D32" s="229"/>
      <c r="E32" s="229"/>
      <c r="F32" s="229"/>
      <c r="G32" s="229"/>
    </row>
    <row r="33" spans="1:7" ht="16.899999999999999" customHeight="1" thickBot="1" x14ac:dyDescent="0.3">
      <c r="A33" s="1081" t="s">
        <v>215</v>
      </c>
      <c r="B33" s="1082"/>
      <c r="C33" s="97" t="s">
        <v>255</v>
      </c>
      <c r="D33" s="97" t="s">
        <v>407</v>
      </c>
      <c r="E33" s="97" t="s">
        <v>426</v>
      </c>
      <c r="F33" s="97" t="s">
        <v>409</v>
      </c>
      <c r="G33" s="1039" t="s">
        <v>458</v>
      </c>
    </row>
    <row r="34" spans="1:7" x14ac:dyDescent="0.25">
      <c r="A34" s="1044" t="s">
        <v>92</v>
      </c>
      <c r="B34" s="231" t="s">
        <v>16</v>
      </c>
      <c r="C34" s="101">
        <v>1562905614</v>
      </c>
      <c r="D34" s="101">
        <v>1653755797</v>
      </c>
      <c r="E34" s="101">
        <v>1767236443</v>
      </c>
      <c r="F34" s="101">
        <v>2160670268</v>
      </c>
      <c r="G34" s="1040">
        <v>2420457274</v>
      </c>
    </row>
    <row r="35" spans="1:7" x14ac:dyDescent="0.25">
      <c r="A35" s="1045" t="s">
        <v>93</v>
      </c>
      <c r="B35" s="232" t="s">
        <v>17</v>
      </c>
      <c r="C35" s="98">
        <v>284880736</v>
      </c>
      <c r="D35" s="98">
        <v>270761361</v>
      </c>
      <c r="E35" s="98">
        <v>263460516</v>
      </c>
      <c r="F35" s="98">
        <v>274658598</v>
      </c>
      <c r="G35" s="99">
        <v>300373419</v>
      </c>
    </row>
    <row r="36" spans="1:7" x14ac:dyDescent="0.25">
      <c r="A36" s="1045" t="s">
        <v>34</v>
      </c>
      <c r="B36" s="232" t="s">
        <v>451</v>
      </c>
      <c r="C36" s="98">
        <v>1522848056</v>
      </c>
      <c r="D36" s="98">
        <v>2052904244</v>
      </c>
      <c r="E36" s="98">
        <v>1703222466</v>
      </c>
      <c r="F36" s="98">
        <v>1867149379</v>
      </c>
      <c r="G36" s="99">
        <v>3815162988</v>
      </c>
    </row>
    <row r="37" spans="1:7" ht="30" x14ac:dyDescent="0.25">
      <c r="A37" s="1045" t="s">
        <v>114</v>
      </c>
      <c r="B37" s="232" t="s">
        <v>457</v>
      </c>
      <c r="C37" s="98">
        <v>223176953</v>
      </c>
      <c r="D37" s="98">
        <v>216315980</v>
      </c>
      <c r="E37" s="98">
        <v>326071340</v>
      </c>
      <c r="F37" s="98">
        <v>320479561</v>
      </c>
      <c r="G37" s="99">
        <v>499733462</v>
      </c>
    </row>
    <row r="38" spans="1:7" x14ac:dyDescent="0.25">
      <c r="A38" s="1045" t="s">
        <v>115</v>
      </c>
      <c r="B38" s="232" t="s">
        <v>452</v>
      </c>
      <c r="C38" s="98">
        <v>26624225</v>
      </c>
      <c r="D38" s="98">
        <v>30101246</v>
      </c>
      <c r="E38" s="98">
        <v>27923115</v>
      </c>
      <c r="F38" s="98">
        <v>33772229</v>
      </c>
      <c r="G38" s="99">
        <v>37946754</v>
      </c>
    </row>
    <row r="39" spans="1:7" ht="30.75" thickBot="1" x14ac:dyDescent="0.3">
      <c r="A39" s="1046" t="s">
        <v>116</v>
      </c>
      <c r="B39" s="232" t="s">
        <v>453</v>
      </c>
      <c r="C39" s="100">
        <v>1239877110</v>
      </c>
      <c r="D39" s="100">
        <v>645714143</v>
      </c>
      <c r="E39" s="100">
        <v>471151370</v>
      </c>
      <c r="F39" s="100">
        <v>921763855</v>
      </c>
      <c r="G39" s="501">
        <v>583995036</v>
      </c>
    </row>
    <row r="40" spans="1:7" ht="21.6" customHeight="1" thickBot="1" x14ac:dyDescent="0.3">
      <c r="A40" s="1047" t="s">
        <v>20</v>
      </c>
      <c r="B40" s="1037" t="s">
        <v>18</v>
      </c>
      <c r="C40" s="1038">
        <f>SUM(C34:C39)</f>
        <v>4860312694</v>
      </c>
      <c r="D40" s="1038">
        <f>SUM(D34:D39)</f>
        <v>4869552771</v>
      </c>
      <c r="E40" s="1038">
        <f>SUM(E34:E39)</f>
        <v>4559065250</v>
      </c>
      <c r="F40" s="1038">
        <f>SUM(F34:F39)</f>
        <v>5578493890</v>
      </c>
      <c r="G40" s="1041">
        <f>SUM(G34:G39)</f>
        <v>7657668933</v>
      </c>
    </row>
    <row r="41" spans="1:7" x14ac:dyDescent="0.25">
      <c r="B41" s="102"/>
    </row>
  </sheetData>
  <mergeCells count="2">
    <mergeCell ref="A33:B33"/>
    <mergeCell ref="B3:G3"/>
  </mergeCells>
  <phoneticPr fontId="2" type="noConversion"/>
  <pageMargins left="0.9055118110236221" right="0.6692913385826772" top="0.98425196850393704" bottom="0.98425196850393704" header="0.51181102362204722" footer="0.51181102362204722"/>
  <pageSetup paperSize="9" scale="7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6"/>
  <sheetViews>
    <sheetView view="pageLayout" topLeftCell="A156" zoomScaleSheetLayoutView="100" workbookViewId="0">
      <selection activeCell="A205" sqref="A205:XFD205"/>
    </sheetView>
  </sheetViews>
  <sheetFormatPr defaultRowHeight="12.75" x14ac:dyDescent="0.2"/>
  <cols>
    <col min="1" max="1" width="58.5703125" customWidth="1"/>
    <col min="2" max="2" width="16.85546875" customWidth="1"/>
    <col min="3" max="3" width="13.28515625" customWidth="1"/>
    <col min="4" max="4" width="15.5703125" customWidth="1"/>
  </cols>
  <sheetData>
    <row r="1" spans="1:4" ht="19.5" thickBot="1" x14ac:dyDescent="0.35">
      <c r="A1" s="1085" t="s">
        <v>1158</v>
      </c>
      <c r="B1" s="1086"/>
      <c r="C1" s="1086"/>
      <c r="D1" s="1086"/>
    </row>
    <row r="2" spans="1:4" ht="47.25" x14ac:dyDescent="0.2">
      <c r="A2" s="262" t="s">
        <v>102</v>
      </c>
      <c r="B2" s="263" t="s">
        <v>390</v>
      </c>
      <c r="C2" s="263" t="s">
        <v>391</v>
      </c>
      <c r="D2" s="264" t="s">
        <v>103</v>
      </c>
    </row>
    <row r="3" spans="1:4" ht="31.5" x14ac:dyDescent="0.25">
      <c r="A3" s="496" t="s">
        <v>1159</v>
      </c>
      <c r="B3" s="497"/>
      <c r="C3" s="497"/>
      <c r="D3" s="498"/>
    </row>
    <row r="4" spans="1:4" ht="15" x14ac:dyDescent="0.2">
      <c r="A4" s="159" t="s">
        <v>1160</v>
      </c>
      <c r="B4" s="98">
        <v>80000</v>
      </c>
      <c r="C4" s="98">
        <v>0</v>
      </c>
      <c r="D4" s="99">
        <v>80000</v>
      </c>
    </row>
    <row r="5" spans="1:4" ht="15" x14ac:dyDescent="0.2">
      <c r="A5" s="159" t="s">
        <v>1161</v>
      </c>
      <c r="B5" s="98">
        <v>700000</v>
      </c>
      <c r="C5" s="98">
        <v>0</v>
      </c>
      <c r="D5" s="99">
        <v>700000</v>
      </c>
    </row>
    <row r="6" spans="1:4" ht="15" x14ac:dyDescent="0.2">
      <c r="A6" s="499" t="s">
        <v>202</v>
      </c>
      <c r="B6" s="260">
        <f>SUM(B4:B5)</f>
        <v>780000</v>
      </c>
      <c r="C6" s="260">
        <v>0</v>
      </c>
      <c r="D6" s="224">
        <f>SUM(D4:D5)</f>
        <v>780000</v>
      </c>
    </row>
    <row r="7" spans="1:4" ht="15" x14ac:dyDescent="0.2">
      <c r="A7" s="500"/>
      <c r="B7" s="100"/>
      <c r="C7" s="100"/>
      <c r="D7" s="501"/>
    </row>
    <row r="8" spans="1:4" s="302" customFormat="1" ht="15" x14ac:dyDescent="0.2">
      <c r="A8" s="502" t="s">
        <v>312</v>
      </c>
      <c r="B8" s="98"/>
      <c r="C8" s="98"/>
      <c r="D8" s="99"/>
    </row>
    <row r="9" spans="1:4" ht="15" x14ac:dyDescent="0.2">
      <c r="A9" s="503" t="s">
        <v>1162</v>
      </c>
      <c r="B9" s="98">
        <v>500000</v>
      </c>
      <c r="C9" s="98">
        <v>0</v>
      </c>
      <c r="D9" s="99">
        <v>500000</v>
      </c>
    </row>
    <row r="10" spans="1:4" ht="15" x14ac:dyDescent="0.2">
      <c r="A10" s="503" t="s">
        <v>1163</v>
      </c>
      <c r="B10" s="98">
        <v>250000</v>
      </c>
      <c r="C10" s="98">
        <v>0</v>
      </c>
      <c r="D10" s="99">
        <v>250000</v>
      </c>
    </row>
    <row r="11" spans="1:4" ht="15" x14ac:dyDescent="0.2">
      <c r="A11" s="504" t="s">
        <v>1164</v>
      </c>
      <c r="B11" s="505">
        <v>300000</v>
      </c>
      <c r="C11" s="98">
        <v>0</v>
      </c>
      <c r="D11" s="99">
        <v>300000</v>
      </c>
    </row>
    <row r="12" spans="1:4" ht="15" x14ac:dyDescent="0.2">
      <c r="A12" s="504" t="s">
        <v>1165</v>
      </c>
      <c r="B12" s="98">
        <v>700000</v>
      </c>
      <c r="C12" s="98">
        <v>0</v>
      </c>
      <c r="D12" s="99">
        <v>700000</v>
      </c>
    </row>
    <row r="13" spans="1:4" ht="15" x14ac:dyDescent="0.2">
      <c r="A13" s="504" t="s">
        <v>1166</v>
      </c>
      <c r="B13" s="98">
        <v>6500000</v>
      </c>
      <c r="C13" s="98">
        <v>0</v>
      </c>
      <c r="D13" s="99">
        <v>6500000</v>
      </c>
    </row>
    <row r="14" spans="1:4" ht="15" x14ac:dyDescent="0.2">
      <c r="A14" s="506" t="s">
        <v>202</v>
      </c>
      <c r="B14" s="260">
        <f>SUM(B9:B13)</f>
        <v>8250000</v>
      </c>
      <c r="C14" s="260">
        <f>SUM(C9:C13)</f>
        <v>0</v>
      </c>
      <c r="D14" s="224">
        <f>SUM(D9:D13)</f>
        <v>8250000</v>
      </c>
    </row>
    <row r="15" spans="1:4" ht="15" x14ac:dyDescent="0.2">
      <c r="A15" s="504"/>
      <c r="B15" s="98"/>
      <c r="C15" s="507"/>
      <c r="D15" s="99"/>
    </row>
    <row r="16" spans="1:4" ht="15" x14ac:dyDescent="0.2">
      <c r="A16" s="508" t="s">
        <v>131</v>
      </c>
      <c r="B16" s="98"/>
      <c r="C16" s="507"/>
      <c r="D16" s="99"/>
    </row>
    <row r="17" spans="1:4" ht="31.5" x14ac:dyDescent="0.2">
      <c r="A17" s="509" t="s">
        <v>1167</v>
      </c>
      <c r="B17" s="98">
        <v>300000</v>
      </c>
      <c r="C17" s="98">
        <v>0</v>
      </c>
      <c r="D17" s="99">
        <v>300000</v>
      </c>
    </row>
    <row r="18" spans="1:4" ht="15.75" x14ac:dyDescent="0.2">
      <c r="A18" s="235" t="s">
        <v>1168</v>
      </c>
      <c r="B18" s="98">
        <v>500000</v>
      </c>
      <c r="C18" s="98">
        <v>0</v>
      </c>
      <c r="D18" s="99">
        <v>500000</v>
      </c>
    </row>
    <row r="19" spans="1:4" ht="15.75" x14ac:dyDescent="0.2">
      <c r="A19" s="510" t="s">
        <v>202</v>
      </c>
      <c r="B19" s="260">
        <f>SUM(B17:B18)</f>
        <v>800000</v>
      </c>
      <c r="C19" s="260">
        <f>SUM(C17:C18)</f>
        <v>0</v>
      </c>
      <c r="D19" s="224">
        <f>SUM(D17:D18)</f>
        <v>800000</v>
      </c>
    </row>
    <row r="20" spans="1:4" ht="15" x14ac:dyDescent="0.2">
      <c r="A20" s="511"/>
      <c r="B20" s="98"/>
      <c r="C20" s="98"/>
      <c r="D20" s="99"/>
    </row>
    <row r="21" spans="1:4" ht="15" x14ac:dyDescent="0.2">
      <c r="A21" s="512" t="s">
        <v>1169</v>
      </c>
      <c r="B21" s="98"/>
      <c r="C21" s="98"/>
      <c r="D21" s="99"/>
    </row>
    <row r="22" spans="1:4" ht="15" x14ac:dyDescent="0.2">
      <c r="A22" s="159" t="s">
        <v>396</v>
      </c>
      <c r="B22" s="98">
        <v>4653505</v>
      </c>
      <c r="C22" s="98">
        <v>0</v>
      </c>
      <c r="D22" s="99">
        <v>4653505</v>
      </c>
    </row>
    <row r="23" spans="1:4" ht="30" x14ac:dyDescent="0.2">
      <c r="A23" s="159" t="s">
        <v>397</v>
      </c>
      <c r="B23" s="98">
        <v>11133889</v>
      </c>
      <c r="C23" s="98">
        <v>0</v>
      </c>
      <c r="D23" s="99">
        <v>11133889</v>
      </c>
    </row>
    <row r="24" spans="1:4" ht="30" x14ac:dyDescent="0.2">
      <c r="A24" s="159" t="s">
        <v>1170</v>
      </c>
      <c r="B24" s="98">
        <v>25200000</v>
      </c>
      <c r="C24" s="98">
        <v>0</v>
      </c>
      <c r="D24" s="99">
        <v>25200000</v>
      </c>
    </row>
    <row r="25" spans="1:4" ht="15" x14ac:dyDescent="0.2">
      <c r="A25" s="503" t="s">
        <v>398</v>
      </c>
      <c r="B25" s="98">
        <v>262612</v>
      </c>
      <c r="C25" s="98">
        <v>0</v>
      </c>
      <c r="D25" s="99">
        <v>262612</v>
      </c>
    </row>
    <row r="26" spans="1:4" ht="15" x14ac:dyDescent="0.2">
      <c r="A26" s="159" t="s">
        <v>395</v>
      </c>
      <c r="B26" s="98">
        <v>1058659</v>
      </c>
      <c r="C26" s="98">
        <v>0</v>
      </c>
      <c r="D26" s="99">
        <v>1058659</v>
      </c>
    </row>
    <row r="27" spans="1:4" ht="15" x14ac:dyDescent="0.2">
      <c r="A27" s="159" t="s">
        <v>1171</v>
      </c>
      <c r="B27" s="98">
        <v>4325916</v>
      </c>
      <c r="C27" s="98">
        <v>0</v>
      </c>
      <c r="D27" s="99">
        <v>4325916</v>
      </c>
    </row>
    <row r="28" spans="1:4" ht="15.75" x14ac:dyDescent="0.2">
      <c r="A28" s="510" t="s">
        <v>202</v>
      </c>
      <c r="B28" s="260">
        <f>SUM(B22:B27)</f>
        <v>46634581</v>
      </c>
      <c r="C28" s="260">
        <f>SUM(C22:C27)</f>
        <v>0</v>
      </c>
      <c r="D28" s="224">
        <f>SUM(D22:D27)</f>
        <v>46634581</v>
      </c>
    </row>
    <row r="29" spans="1:4" ht="15.75" x14ac:dyDescent="0.2">
      <c r="A29" s="235"/>
      <c r="B29" s="256"/>
      <c r="C29" s="256"/>
      <c r="D29" s="261"/>
    </row>
    <row r="30" spans="1:4" ht="15.75" x14ac:dyDescent="0.2">
      <c r="A30" s="512" t="s">
        <v>1172</v>
      </c>
      <c r="B30" s="256"/>
      <c r="C30" s="256"/>
      <c r="D30" s="261"/>
    </row>
    <row r="31" spans="1:4" ht="15.75" x14ac:dyDescent="0.2">
      <c r="A31" s="509" t="s">
        <v>1173</v>
      </c>
      <c r="B31" s="98">
        <v>348296</v>
      </c>
      <c r="C31" s="98">
        <v>0</v>
      </c>
      <c r="D31" s="99">
        <v>348296</v>
      </c>
    </row>
    <row r="32" spans="1:4" ht="15.75" x14ac:dyDescent="0.2">
      <c r="A32" s="509" t="s">
        <v>1174</v>
      </c>
      <c r="B32" s="98">
        <v>525221</v>
      </c>
      <c r="C32" s="98">
        <v>0</v>
      </c>
      <c r="D32" s="99">
        <v>525221</v>
      </c>
    </row>
    <row r="33" spans="1:4" ht="15" x14ac:dyDescent="0.25">
      <c r="A33" s="513" t="s">
        <v>202</v>
      </c>
      <c r="B33" s="514">
        <f>SUM(B31:B32)</f>
        <v>873517</v>
      </c>
      <c r="C33" s="514">
        <f>SUM(C31:C32)</f>
        <v>0</v>
      </c>
      <c r="D33" s="515">
        <f t="shared" ref="D33" si="0">SUM(D31:D32)</f>
        <v>873517</v>
      </c>
    </row>
    <row r="34" spans="1:4" ht="15.75" x14ac:dyDescent="0.25">
      <c r="A34" s="516"/>
      <c r="B34" s="497"/>
      <c r="C34" s="497"/>
      <c r="D34" s="498"/>
    </row>
    <row r="35" spans="1:4" ht="15.75" x14ac:dyDescent="0.25">
      <c r="A35" s="496" t="s">
        <v>257</v>
      </c>
      <c r="B35" s="188"/>
      <c r="C35" s="188"/>
      <c r="D35" s="517"/>
    </row>
    <row r="36" spans="1:4" ht="15.75" x14ac:dyDescent="0.25">
      <c r="A36" s="518" t="s">
        <v>1175</v>
      </c>
      <c r="B36" s="919">
        <v>679320</v>
      </c>
      <c r="C36" s="514">
        <v>0</v>
      </c>
      <c r="D36" s="920">
        <v>679320</v>
      </c>
    </row>
    <row r="37" spans="1:4" ht="15.75" x14ac:dyDescent="0.25">
      <c r="A37" s="519" t="s">
        <v>1176</v>
      </c>
      <c r="B37" s="100">
        <v>348000</v>
      </c>
      <c r="C37" s="100">
        <v>0</v>
      </c>
      <c r="D37" s="920">
        <f>SUM(B37:C37)</f>
        <v>348000</v>
      </c>
    </row>
    <row r="38" spans="1:4" ht="15.75" x14ac:dyDescent="0.25">
      <c r="A38" s="519" t="s">
        <v>401</v>
      </c>
      <c r="B38" s="100">
        <v>1094000</v>
      </c>
      <c r="C38" s="100">
        <v>1748224</v>
      </c>
      <c r="D38" s="920">
        <f>SUM(B38:C38)</f>
        <v>2842224</v>
      </c>
    </row>
    <row r="39" spans="1:4" ht="15.75" x14ac:dyDescent="0.25">
      <c r="A39" s="519" t="s">
        <v>1177</v>
      </c>
      <c r="B39" s="100">
        <v>29770237</v>
      </c>
      <c r="C39" s="100">
        <v>9923412</v>
      </c>
      <c r="D39" s="920">
        <f>SUM(B39:C39)</f>
        <v>39693649</v>
      </c>
    </row>
    <row r="40" spans="1:4" ht="31.5" x14ac:dyDescent="0.25">
      <c r="A40" s="519" t="s">
        <v>1178</v>
      </c>
      <c r="B40" s="100">
        <v>17976000</v>
      </c>
      <c r="C40" s="100">
        <v>0</v>
      </c>
      <c r="D40" s="920">
        <f>SUM(B40:C40)</f>
        <v>17976000</v>
      </c>
    </row>
    <row r="41" spans="1:4" ht="15.75" x14ac:dyDescent="0.25">
      <c r="A41" s="519" t="s">
        <v>1179</v>
      </c>
      <c r="B41" s="100">
        <v>48188000</v>
      </c>
      <c r="C41" s="100">
        <v>0</v>
      </c>
      <c r="D41" s="920">
        <f>SUM(B41:C41)</f>
        <v>48188000</v>
      </c>
    </row>
    <row r="42" spans="1:4" ht="16.5" thickBot="1" x14ac:dyDescent="0.3">
      <c r="A42" s="918" t="s">
        <v>202</v>
      </c>
      <c r="B42" s="921">
        <f>SUM(B36:B41)</f>
        <v>98055557</v>
      </c>
      <c r="C42" s="921">
        <f>SUM(C36:C41)</f>
        <v>11671636</v>
      </c>
      <c r="D42" s="922">
        <f>SUM(D36:D41)</f>
        <v>109727193</v>
      </c>
    </row>
    <row r="43" spans="1:4" ht="16.5" thickBot="1" x14ac:dyDescent="0.3">
      <c r="A43" s="520" t="s">
        <v>690</v>
      </c>
      <c r="B43" s="521">
        <f>SUM(B6,B14,B19,B28,B33,B42)</f>
        <v>155393655</v>
      </c>
      <c r="C43" s="521">
        <f>SUM(C42)</f>
        <v>11671636</v>
      </c>
      <c r="D43" s="522">
        <f>SUM(D6,D14,D19,D28,D33,D42)</f>
        <v>167065291</v>
      </c>
    </row>
    <row r="44" spans="1:4" ht="15.75" x14ac:dyDescent="0.25">
      <c r="A44" s="272"/>
      <c r="B44" s="276"/>
      <c r="C44" s="276"/>
      <c r="D44" s="277"/>
    </row>
    <row r="46" spans="1:4" ht="18.75" x14ac:dyDescent="0.3">
      <c r="A46" s="1087" t="s">
        <v>1195</v>
      </c>
      <c r="B46" s="1088"/>
      <c r="C46" s="1088"/>
      <c r="D46" s="1088"/>
    </row>
    <row r="47" spans="1:4" ht="13.5" thickBot="1" x14ac:dyDescent="0.25">
      <c r="A47" s="278"/>
      <c r="B47" s="278"/>
      <c r="C47" s="278"/>
      <c r="D47" s="278"/>
    </row>
    <row r="48" spans="1:4" ht="31.5" x14ac:dyDescent="0.2">
      <c r="A48" s="262" t="s">
        <v>102</v>
      </c>
      <c r="B48" s="263" t="s">
        <v>393</v>
      </c>
      <c r="C48" s="263" t="s">
        <v>1249</v>
      </c>
      <c r="D48" s="264" t="s">
        <v>394</v>
      </c>
    </row>
    <row r="49" spans="1:4" ht="15.75" x14ac:dyDescent="0.25">
      <c r="A49" s="496" t="s">
        <v>171</v>
      </c>
      <c r="B49" s="497"/>
      <c r="C49" s="497"/>
      <c r="D49" s="498"/>
    </row>
    <row r="50" spans="1:4" ht="15" x14ac:dyDescent="0.2">
      <c r="A50" s="159" t="s">
        <v>1180</v>
      </c>
      <c r="B50" s="98">
        <v>200000</v>
      </c>
      <c r="C50" s="98">
        <v>0</v>
      </c>
      <c r="D50" s="99">
        <v>200000</v>
      </c>
    </row>
    <row r="51" spans="1:4" ht="15" x14ac:dyDescent="0.2">
      <c r="A51" s="159" t="s">
        <v>1180</v>
      </c>
      <c r="B51" s="98">
        <v>100000</v>
      </c>
      <c r="C51" s="98">
        <v>0</v>
      </c>
      <c r="D51" s="99">
        <v>100000</v>
      </c>
    </row>
    <row r="52" spans="1:4" ht="15" x14ac:dyDescent="0.2">
      <c r="A52" s="506" t="s">
        <v>202</v>
      </c>
      <c r="B52" s="260">
        <f>SUM(B50:B51)</f>
        <v>300000</v>
      </c>
      <c r="C52" s="260">
        <f>SUM(C50:C51)</f>
        <v>0</v>
      </c>
      <c r="D52" s="224">
        <f>SUM(D50:D51)</f>
        <v>300000</v>
      </c>
    </row>
    <row r="53" spans="1:4" ht="15" x14ac:dyDescent="0.2">
      <c r="A53" s="159"/>
      <c r="B53" s="98"/>
      <c r="C53" s="98"/>
      <c r="D53" s="99"/>
    </row>
    <row r="54" spans="1:4" ht="31.5" x14ac:dyDescent="0.25">
      <c r="A54" s="496" t="s">
        <v>1159</v>
      </c>
      <c r="B54" s="497"/>
      <c r="C54" s="497"/>
      <c r="D54" s="498"/>
    </row>
    <row r="55" spans="1:4" ht="15" x14ac:dyDescent="0.2">
      <c r="A55" s="159" t="s">
        <v>1181</v>
      </c>
      <c r="B55" s="98">
        <v>500000</v>
      </c>
      <c r="C55" s="98">
        <v>0</v>
      </c>
      <c r="D55" s="99">
        <v>500000</v>
      </c>
    </row>
    <row r="56" spans="1:4" ht="15" x14ac:dyDescent="0.2">
      <c r="A56" s="159" t="s">
        <v>1182</v>
      </c>
      <c r="B56" s="98">
        <v>240500</v>
      </c>
      <c r="C56" s="98">
        <v>0</v>
      </c>
      <c r="D56" s="99">
        <v>240500</v>
      </c>
    </row>
    <row r="57" spans="1:4" ht="15" x14ac:dyDescent="0.2">
      <c r="A57" s="506" t="s">
        <v>202</v>
      </c>
      <c r="B57" s="260">
        <f>SUM(B55:B56)</f>
        <v>740500</v>
      </c>
      <c r="C57" s="260">
        <f>SUM(C55:C56)</f>
        <v>0</v>
      </c>
      <c r="D57" s="260">
        <f>SUM(D55:D56)</f>
        <v>740500</v>
      </c>
    </row>
    <row r="58" spans="1:4" ht="15" x14ac:dyDescent="0.2">
      <c r="A58" s="500"/>
      <c r="B58" s="100"/>
      <c r="C58" s="100"/>
      <c r="D58" s="501"/>
    </row>
    <row r="59" spans="1:4" ht="15" x14ac:dyDescent="0.2">
      <c r="A59" s="502" t="s">
        <v>312</v>
      </c>
      <c r="B59" s="98"/>
      <c r="C59" s="98"/>
      <c r="D59" s="99"/>
    </row>
    <row r="60" spans="1:4" ht="15" x14ac:dyDescent="0.2">
      <c r="A60" s="503" t="s">
        <v>1183</v>
      </c>
      <c r="B60" s="98">
        <v>500000</v>
      </c>
      <c r="C60" s="98">
        <v>0</v>
      </c>
      <c r="D60" s="99">
        <v>500000</v>
      </c>
    </row>
    <row r="61" spans="1:4" ht="15" x14ac:dyDescent="0.2">
      <c r="A61" s="503" t="s">
        <v>1184</v>
      </c>
      <c r="B61" s="98">
        <v>700000</v>
      </c>
      <c r="C61" s="98">
        <v>0</v>
      </c>
      <c r="D61" s="99">
        <v>700000</v>
      </c>
    </row>
    <row r="62" spans="1:4" ht="15" x14ac:dyDescent="0.2">
      <c r="A62" s="503" t="s">
        <v>1185</v>
      </c>
      <c r="B62" s="98">
        <v>4400000</v>
      </c>
      <c r="C62" s="98">
        <v>0</v>
      </c>
      <c r="D62" s="99">
        <v>4400000</v>
      </c>
    </row>
    <row r="63" spans="1:4" ht="15" x14ac:dyDescent="0.2">
      <c r="A63" s="506" t="s">
        <v>202</v>
      </c>
      <c r="B63" s="260">
        <f>SUM(B60:B62)</f>
        <v>5600000</v>
      </c>
      <c r="C63" s="260">
        <f>SUM(C60:C62)</f>
        <v>0</v>
      </c>
      <c r="D63" s="260">
        <f>SUM(D60:D62)</f>
        <v>5600000</v>
      </c>
    </row>
    <row r="64" spans="1:4" ht="15" x14ac:dyDescent="0.2">
      <c r="A64" s="504"/>
      <c r="B64" s="98"/>
      <c r="C64" s="507"/>
      <c r="D64" s="99"/>
    </row>
    <row r="65" spans="1:4" ht="15" x14ac:dyDescent="0.2">
      <c r="A65" s="508" t="s">
        <v>131</v>
      </c>
      <c r="B65" s="98"/>
      <c r="C65" s="507"/>
      <c r="D65" s="99"/>
    </row>
    <row r="66" spans="1:4" ht="15.75" x14ac:dyDescent="0.2">
      <c r="A66" s="509" t="s">
        <v>1186</v>
      </c>
      <c r="B66" s="98">
        <v>900000</v>
      </c>
      <c r="C66" s="98">
        <v>0</v>
      </c>
      <c r="D66" s="99">
        <v>900000</v>
      </c>
    </row>
    <row r="67" spans="1:4" ht="15.75" x14ac:dyDescent="0.2">
      <c r="A67" s="235" t="s">
        <v>1187</v>
      </c>
      <c r="B67" s="98">
        <v>530293</v>
      </c>
      <c r="C67" s="98">
        <v>0</v>
      </c>
      <c r="D67" s="99">
        <v>530293</v>
      </c>
    </row>
    <row r="68" spans="1:4" ht="15.75" x14ac:dyDescent="0.2">
      <c r="A68" s="510" t="s">
        <v>202</v>
      </c>
      <c r="B68" s="260">
        <f>SUM(B66:B67)</f>
        <v>1430293</v>
      </c>
      <c r="C68" s="260">
        <f>SUM(C66:C67)</f>
        <v>0</v>
      </c>
      <c r="D68" s="260">
        <f t="shared" ref="D68" si="1">SUM(D66:D67)</f>
        <v>1430293</v>
      </c>
    </row>
    <row r="69" spans="1:4" ht="15" x14ac:dyDescent="0.2">
      <c r="A69" s="511"/>
      <c r="B69" s="98"/>
      <c r="C69" s="98"/>
      <c r="D69" s="99"/>
    </row>
    <row r="70" spans="1:4" ht="15" x14ac:dyDescent="0.2">
      <c r="A70" s="512" t="s">
        <v>1169</v>
      </c>
      <c r="B70" s="98"/>
      <c r="C70" s="98"/>
      <c r="D70" s="99"/>
    </row>
    <row r="71" spans="1:4" ht="15" x14ac:dyDescent="0.2">
      <c r="A71" s="159" t="s">
        <v>396</v>
      </c>
      <c r="B71" s="98">
        <v>37326292</v>
      </c>
      <c r="C71" s="98">
        <v>0</v>
      </c>
      <c r="D71" s="99">
        <v>37326292</v>
      </c>
    </row>
    <row r="72" spans="1:4" ht="30" x14ac:dyDescent="0.2">
      <c r="A72" s="159" t="s">
        <v>397</v>
      </c>
      <c r="B72" s="98">
        <v>16463795</v>
      </c>
      <c r="C72" s="98">
        <v>0</v>
      </c>
      <c r="D72" s="99">
        <v>16463795</v>
      </c>
    </row>
    <row r="73" spans="1:4" ht="30" x14ac:dyDescent="0.2">
      <c r="A73" s="159" t="s">
        <v>1188</v>
      </c>
      <c r="B73" s="98">
        <v>31181359</v>
      </c>
      <c r="C73" s="98">
        <v>0</v>
      </c>
      <c r="D73" s="99">
        <v>31181359</v>
      </c>
    </row>
    <row r="74" spans="1:4" ht="15" x14ac:dyDescent="0.2">
      <c r="A74" s="159" t="s">
        <v>1189</v>
      </c>
      <c r="B74" s="98">
        <v>25000000</v>
      </c>
      <c r="C74" s="98">
        <v>0</v>
      </c>
      <c r="D74" s="99">
        <v>25000000</v>
      </c>
    </row>
    <row r="75" spans="1:4" ht="15" x14ac:dyDescent="0.2">
      <c r="A75" s="503" t="s">
        <v>398</v>
      </c>
      <c r="B75" s="98">
        <v>557864</v>
      </c>
      <c r="C75" s="98">
        <v>0</v>
      </c>
      <c r="D75" s="99">
        <v>557864</v>
      </c>
    </row>
    <row r="76" spans="1:4" ht="15" x14ac:dyDescent="0.2">
      <c r="A76" s="159" t="s">
        <v>395</v>
      </c>
      <c r="B76" s="98">
        <v>1261555</v>
      </c>
      <c r="C76" s="98">
        <v>0</v>
      </c>
      <c r="D76" s="99">
        <v>1261555</v>
      </c>
    </row>
    <row r="77" spans="1:4" ht="15" x14ac:dyDescent="0.2">
      <c r="A77" s="159" t="s">
        <v>1171</v>
      </c>
      <c r="B77" s="98">
        <v>5433683</v>
      </c>
      <c r="C77" s="98">
        <v>0</v>
      </c>
      <c r="D77" s="99">
        <v>5433683</v>
      </c>
    </row>
    <row r="78" spans="1:4" ht="15.75" x14ac:dyDescent="0.2">
      <c r="A78" s="510" t="s">
        <v>202</v>
      </c>
      <c r="B78" s="260">
        <f>SUM(B71:B77)</f>
        <v>117224548</v>
      </c>
      <c r="C78" s="260">
        <f>SUM(C71:C77)</f>
        <v>0</v>
      </c>
      <c r="D78" s="224">
        <f>SUM(D71:D77)</f>
        <v>117224548</v>
      </c>
    </row>
    <row r="79" spans="1:4" ht="15.75" x14ac:dyDescent="0.2">
      <c r="A79" s="235"/>
      <c r="B79" s="256"/>
      <c r="C79" s="256"/>
      <c r="D79" s="261"/>
    </row>
    <row r="80" spans="1:4" ht="15.75" x14ac:dyDescent="0.2">
      <c r="A80" s="512" t="s">
        <v>1172</v>
      </c>
      <c r="B80" s="256"/>
      <c r="C80" s="256"/>
      <c r="D80" s="261"/>
    </row>
    <row r="81" spans="1:4" ht="15.75" x14ac:dyDescent="0.2">
      <c r="A81" s="509"/>
      <c r="B81" s="98"/>
      <c r="C81" s="98"/>
      <c r="D81" s="99"/>
    </row>
    <row r="82" spans="1:4" ht="15" x14ac:dyDescent="0.25">
      <c r="A82" s="513" t="s">
        <v>202</v>
      </c>
      <c r="B82" s="514">
        <f>SUM(B81:B81)</f>
        <v>0</v>
      </c>
      <c r="C82" s="514"/>
      <c r="D82" s="515">
        <f>SUM(D81:D81)</f>
        <v>0</v>
      </c>
    </row>
    <row r="83" spans="1:4" ht="15.75" x14ac:dyDescent="0.25">
      <c r="A83" s="516"/>
      <c r="B83" s="497"/>
      <c r="C83" s="497"/>
      <c r="D83" s="498"/>
    </row>
    <row r="84" spans="1:4" ht="15.75" x14ac:dyDescent="0.25">
      <c r="A84" s="523" t="s">
        <v>257</v>
      </c>
      <c r="B84" s="188"/>
      <c r="C84" s="188"/>
      <c r="D84" s="517"/>
    </row>
    <row r="85" spans="1:4" ht="15" x14ac:dyDescent="0.25">
      <c r="A85" s="524" t="s">
        <v>1190</v>
      </c>
      <c r="B85" s="919">
        <v>23622047</v>
      </c>
      <c r="C85" s="919">
        <v>1132799</v>
      </c>
      <c r="D85" s="920">
        <v>24754846</v>
      </c>
    </row>
    <row r="86" spans="1:4" ht="30" x14ac:dyDescent="0.25">
      <c r="A86" s="524" t="s">
        <v>1191</v>
      </c>
      <c r="B86" s="919">
        <v>7857818</v>
      </c>
      <c r="C86" s="919">
        <v>0</v>
      </c>
      <c r="D86" s="920">
        <v>7857818</v>
      </c>
    </row>
    <row r="87" spans="1:4" ht="15" x14ac:dyDescent="0.25">
      <c r="A87" s="524" t="s">
        <v>401</v>
      </c>
      <c r="B87" s="919">
        <v>1835000</v>
      </c>
      <c r="C87" s="919">
        <v>0</v>
      </c>
      <c r="D87" s="920">
        <v>1835000</v>
      </c>
    </row>
    <row r="88" spans="1:4" ht="15" x14ac:dyDescent="0.25">
      <c r="A88" s="524" t="s">
        <v>1192</v>
      </c>
      <c r="B88" s="919">
        <v>3000000</v>
      </c>
      <c r="C88" s="919">
        <v>0</v>
      </c>
      <c r="D88" s="920">
        <v>3000000</v>
      </c>
    </row>
    <row r="89" spans="1:4" ht="15" x14ac:dyDescent="0.25">
      <c r="A89" s="524" t="s">
        <v>1193</v>
      </c>
      <c r="B89" s="919">
        <v>1087500</v>
      </c>
      <c r="C89" s="919">
        <v>0</v>
      </c>
      <c r="D89" s="920">
        <v>1087500</v>
      </c>
    </row>
    <row r="90" spans="1:4" ht="15" x14ac:dyDescent="0.25">
      <c r="A90" s="524" t="s">
        <v>1194</v>
      </c>
      <c r="B90" s="919">
        <v>4386198</v>
      </c>
      <c r="C90" s="919">
        <v>0</v>
      </c>
      <c r="D90" s="920">
        <v>4386198</v>
      </c>
    </row>
    <row r="91" spans="1:4" ht="16.5" thickBot="1" x14ac:dyDescent="0.3">
      <c r="A91" s="918" t="s">
        <v>202</v>
      </c>
      <c r="B91" s="260">
        <f>SUM(B85:B90)</f>
        <v>41788563</v>
      </c>
      <c r="C91" s="260">
        <f>SUM(C85:C90)</f>
        <v>1132799</v>
      </c>
      <c r="D91" s="260">
        <f>SUM(D85:D90)</f>
        <v>42921362</v>
      </c>
    </row>
    <row r="92" spans="1:4" ht="16.5" thickBot="1" x14ac:dyDescent="0.3">
      <c r="A92" s="520" t="s">
        <v>690</v>
      </c>
      <c r="B92" s="521">
        <f>SUM(B52,B57,B63,B68,B78,B82,B91)</f>
        <v>167083904</v>
      </c>
      <c r="C92" s="521">
        <f>SUM(C52,C57,C63,C68,C78,C82,C91)</f>
        <v>1132799</v>
      </c>
      <c r="D92" s="521">
        <f>SUM(D52,D57,D63,D68,D78,D82,D91)</f>
        <v>168216703</v>
      </c>
    </row>
    <row r="94" spans="1:4" ht="18.75" x14ac:dyDescent="0.3">
      <c r="A94" s="1087" t="s">
        <v>1217</v>
      </c>
      <c r="B94" s="1088"/>
      <c r="C94" s="1088"/>
      <c r="D94" s="1088"/>
    </row>
    <row r="95" spans="1:4" ht="13.5" thickBot="1" x14ac:dyDescent="0.25">
      <c r="A95" s="278"/>
      <c r="B95" s="278"/>
      <c r="C95" s="278"/>
      <c r="D95" s="278"/>
    </row>
    <row r="96" spans="1:4" ht="31.5" x14ac:dyDescent="0.2">
      <c r="A96" s="262" t="s">
        <v>102</v>
      </c>
      <c r="B96" s="263" t="s">
        <v>393</v>
      </c>
      <c r="C96" s="263" t="s">
        <v>1249</v>
      </c>
      <c r="D96" s="264" t="s">
        <v>394</v>
      </c>
    </row>
    <row r="97" spans="1:4" ht="15.75" x14ac:dyDescent="0.2">
      <c r="A97" s="923" t="s">
        <v>301</v>
      </c>
      <c r="B97" s="283"/>
      <c r="C97" s="283"/>
      <c r="D97" s="284"/>
    </row>
    <row r="98" spans="1:4" ht="15.75" x14ac:dyDescent="0.2">
      <c r="A98" s="269" t="s">
        <v>1196</v>
      </c>
      <c r="B98" s="289">
        <v>0</v>
      </c>
      <c r="C98" s="289">
        <v>0</v>
      </c>
      <c r="D98" s="290">
        <v>0</v>
      </c>
    </row>
    <row r="99" spans="1:4" ht="15.75" x14ac:dyDescent="0.2">
      <c r="A99" s="269"/>
      <c r="B99" s="265"/>
      <c r="C99" s="265"/>
      <c r="D99" s="266"/>
    </row>
    <row r="100" spans="1:4" ht="15.75" x14ac:dyDescent="0.2">
      <c r="A100" s="923" t="s">
        <v>171</v>
      </c>
      <c r="B100" s="285"/>
      <c r="C100" s="286"/>
      <c r="D100" s="287"/>
    </row>
    <row r="101" spans="1:4" ht="15.75" x14ac:dyDescent="0.2">
      <c r="A101" s="924" t="s">
        <v>1197</v>
      </c>
      <c r="B101" s="925">
        <v>350000</v>
      </c>
      <c r="C101" s="926">
        <v>0</v>
      </c>
      <c r="D101" s="927">
        <v>350000</v>
      </c>
    </row>
    <row r="102" spans="1:4" ht="15.75" x14ac:dyDescent="0.2">
      <c r="A102" s="267" t="s">
        <v>202</v>
      </c>
      <c r="B102" s="294">
        <v>350000</v>
      </c>
      <c r="C102" s="929">
        <v>0</v>
      </c>
      <c r="D102" s="930">
        <v>350000</v>
      </c>
    </row>
    <row r="103" spans="1:4" ht="15.75" x14ac:dyDescent="0.2">
      <c r="A103" s="269"/>
      <c r="B103" s="270"/>
      <c r="C103" s="270"/>
      <c r="D103" s="271"/>
    </row>
    <row r="104" spans="1:4" ht="15.75" x14ac:dyDescent="0.2">
      <c r="A104" s="936" t="s">
        <v>109</v>
      </c>
      <c r="B104" s="265"/>
      <c r="C104" s="268"/>
      <c r="D104" s="266"/>
    </row>
    <row r="105" spans="1:4" ht="31.5" x14ac:dyDescent="0.2">
      <c r="A105" s="269" t="s">
        <v>1198</v>
      </c>
      <c r="B105" s="289">
        <v>4496867</v>
      </c>
      <c r="C105" s="928">
        <v>0</v>
      </c>
      <c r="D105" s="290">
        <v>4496867</v>
      </c>
    </row>
    <row r="106" spans="1:4" ht="15.75" x14ac:dyDescent="0.2">
      <c r="A106" s="269" t="s">
        <v>1199</v>
      </c>
      <c r="B106" s="289">
        <v>5000000</v>
      </c>
      <c r="C106" s="289">
        <v>0</v>
      </c>
      <c r="D106" s="290">
        <v>5000000</v>
      </c>
    </row>
    <row r="107" spans="1:4" ht="15.75" x14ac:dyDescent="0.2">
      <c r="A107" s="267" t="s">
        <v>202</v>
      </c>
      <c r="B107" s="294">
        <v>9496867</v>
      </c>
      <c r="C107" s="929">
        <v>0</v>
      </c>
      <c r="D107" s="930">
        <v>9496867</v>
      </c>
    </row>
    <row r="108" spans="1:4" ht="15.75" x14ac:dyDescent="0.2">
      <c r="A108" s="279"/>
      <c r="B108" s="270"/>
      <c r="C108" s="280"/>
      <c r="D108" s="271"/>
    </row>
    <row r="109" spans="1:4" ht="31.5" x14ac:dyDescent="0.25">
      <c r="A109" s="932" t="s">
        <v>1159</v>
      </c>
      <c r="B109" s="274"/>
      <c r="C109" s="274"/>
      <c r="D109" s="275"/>
    </row>
    <row r="110" spans="1:4" ht="15" x14ac:dyDescent="0.2">
      <c r="A110" s="288" t="s">
        <v>1200</v>
      </c>
      <c r="B110" s="289">
        <v>2342876</v>
      </c>
      <c r="C110" s="289">
        <v>413000</v>
      </c>
      <c r="D110" s="290">
        <v>2755876</v>
      </c>
    </row>
    <row r="111" spans="1:4" ht="15" x14ac:dyDescent="0.2">
      <c r="A111" s="288" t="s">
        <v>1201</v>
      </c>
      <c r="B111" s="289">
        <v>600000</v>
      </c>
      <c r="C111" s="289">
        <v>0</v>
      </c>
      <c r="D111" s="290">
        <v>600000</v>
      </c>
    </row>
    <row r="112" spans="1:4" ht="15.75" x14ac:dyDescent="0.2">
      <c r="A112" s="267" t="s">
        <v>202</v>
      </c>
      <c r="B112" s="294">
        <v>2942876</v>
      </c>
      <c r="C112" s="294">
        <v>413000</v>
      </c>
      <c r="D112" s="930">
        <v>3355876</v>
      </c>
    </row>
    <row r="113" spans="1:4" ht="15" x14ac:dyDescent="0.2">
      <c r="A113" s="288"/>
      <c r="B113" s="289"/>
      <c r="C113" s="289"/>
      <c r="D113" s="290"/>
    </row>
    <row r="114" spans="1:4" ht="15" x14ac:dyDescent="0.2">
      <c r="A114" s="931" t="s">
        <v>312</v>
      </c>
      <c r="B114" s="289"/>
      <c r="C114" s="289"/>
      <c r="D114" s="290"/>
    </row>
    <row r="115" spans="1:4" ht="15.75" x14ac:dyDescent="0.25">
      <c r="A115" s="272" t="s">
        <v>1202</v>
      </c>
      <c r="B115" s="459">
        <v>16998999</v>
      </c>
      <c r="C115" s="459">
        <v>5658127</v>
      </c>
      <c r="D115" s="935">
        <v>22657126</v>
      </c>
    </row>
    <row r="116" spans="1:4" ht="15.75" x14ac:dyDescent="0.25">
      <c r="A116" s="272" t="s">
        <v>1203</v>
      </c>
      <c r="B116" s="459">
        <v>300000</v>
      </c>
      <c r="C116" s="459">
        <v>0</v>
      </c>
      <c r="D116" s="935">
        <v>300000</v>
      </c>
    </row>
    <row r="117" spans="1:4" ht="15.75" x14ac:dyDescent="0.25">
      <c r="A117" s="272" t="s">
        <v>1204</v>
      </c>
      <c r="B117" s="459">
        <v>5000000</v>
      </c>
      <c r="C117" s="459">
        <v>0</v>
      </c>
      <c r="D117" s="935">
        <v>5000000</v>
      </c>
    </row>
    <row r="118" spans="1:4" ht="15.75" x14ac:dyDescent="0.25">
      <c r="A118" s="272" t="s">
        <v>1205</v>
      </c>
      <c r="B118" s="459">
        <v>800000</v>
      </c>
      <c r="C118" s="459">
        <v>0</v>
      </c>
      <c r="D118" s="935">
        <v>800000</v>
      </c>
    </row>
    <row r="119" spans="1:4" ht="15.75" x14ac:dyDescent="0.25">
      <c r="A119" s="272" t="s">
        <v>1206</v>
      </c>
      <c r="B119" s="459">
        <v>5000000</v>
      </c>
      <c r="C119" s="459">
        <v>0</v>
      </c>
      <c r="D119" s="935">
        <v>5000000</v>
      </c>
    </row>
    <row r="120" spans="1:4" ht="15.75" x14ac:dyDescent="0.25">
      <c r="A120" s="273" t="s">
        <v>202</v>
      </c>
      <c r="B120" s="552">
        <f>B115+B116+B117+B118+B119</f>
        <v>28098999</v>
      </c>
      <c r="C120" s="552">
        <f t="shared" ref="C120:D120" si="2">C115+C116+C117+C118+C119</f>
        <v>5658127</v>
      </c>
      <c r="D120" s="933">
        <f t="shared" si="2"/>
        <v>33757126</v>
      </c>
    </row>
    <row r="121" spans="1:4" ht="15.75" x14ac:dyDescent="0.25">
      <c r="A121" s="273"/>
      <c r="B121" s="282"/>
      <c r="C121" s="282"/>
      <c r="D121" s="291"/>
    </row>
    <row r="122" spans="1:4" ht="15.75" x14ac:dyDescent="0.2">
      <c r="A122" s="936" t="s">
        <v>131</v>
      </c>
      <c r="B122" s="265"/>
      <c r="C122" s="265"/>
      <c r="D122" s="266"/>
    </row>
    <row r="123" spans="1:4" ht="15.75" x14ac:dyDescent="0.2">
      <c r="A123" s="269" t="s">
        <v>1207</v>
      </c>
      <c r="B123" s="289">
        <v>1730905</v>
      </c>
      <c r="C123" s="289">
        <v>0</v>
      </c>
      <c r="D123" s="290">
        <v>1730905</v>
      </c>
    </row>
    <row r="124" spans="1:4" ht="15.75" x14ac:dyDescent="0.2">
      <c r="A124" s="269" t="s">
        <v>1208</v>
      </c>
      <c r="B124" s="289">
        <v>800000</v>
      </c>
      <c r="C124" s="289">
        <v>0</v>
      </c>
      <c r="D124" s="290">
        <v>800000</v>
      </c>
    </row>
    <row r="125" spans="1:4" ht="15.75" x14ac:dyDescent="0.25">
      <c r="A125" s="301" t="s">
        <v>202</v>
      </c>
      <c r="B125" s="270">
        <f>B123+B124</f>
        <v>2530905</v>
      </c>
      <c r="C125" s="270">
        <f t="shared" ref="C125:D125" si="3">C123+C124</f>
        <v>0</v>
      </c>
      <c r="D125" s="933">
        <f t="shared" si="3"/>
        <v>2530905</v>
      </c>
    </row>
    <row r="126" spans="1:4" ht="15.75" x14ac:dyDescent="0.25">
      <c r="A126" s="272"/>
      <c r="B126" s="274"/>
      <c r="C126" s="274"/>
      <c r="D126" s="275"/>
    </row>
    <row r="127" spans="1:4" ht="15.75" x14ac:dyDescent="0.25">
      <c r="A127" s="932" t="s">
        <v>1169</v>
      </c>
      <c r="B127" s="274"/>
      <c r="C127" s="274"/>
      <c r="D127" s="275"/>
    </row>
    <row r="128" spans="1:4" ht="15" x14ac:dyDescent="0.25">
      <c r="A128" s="937" t="s">
        <v>1209</v>
      </c>
      <c r="B128" s="459">
        <v>8929788</v>
      </c>
      <c r="C128" s="459">
        <v>0</v>
      </c>
      <c r="D128" s="935">
        <v>8929788</v>
      </c>
    </row>
    <row r="129" spans="1:4" ht="30" x14ac:dyDescent="0.25">
      <c r="A129" s="937" t="s">
        <v>1210</v>
      </c>
      <c r="B129" s="459">
        <v>32463788</v>
      </c>
      <c r="C129" s="459">
        <v>0</v>
      </c>
      <c r="D129" s="935">
        <v>32463788</v>
      </c>
    </row>
    <row r="130" spans="1:4" ht="15" x14ac:dyDescent="0.25">
      <c r="A130" s="937" t="s">
        <v>398</v>
      </c>
      <c r="B130" s="459">
        <v>627750</v>
      </c>
      <c r="C130" s="459">
        <v>0</v>
      </c>
      <c r="D130" s="935">
        <v>627750</v>
      </c>
    </row>
    <row r="131" spans="1:4" ht="15" x14ac:dyDescent="0.25">
      <c r="A131" s="937" t="s">
        <v>395</v>
      </c>
      <c r="B131" s="459">
        <v>1182966</v>
      </c>
      <c r="C131" s="459">
        <v>0</v>
      </c>
      <c r="D131" s="935">
        <v>1182966</v>
      </c>
    </row>
    <row r="132" spans="1:4" ht="15" x14ac:dyDescent="0.25">
      <c r="A132" s="937" t="s">
        <v>1171</v>
      </c>
      <c r="B132" s="459">
        <v>3352276</v>
      </c>
      <c r="C132" s="459">
        <v>0</v>
      </c>
      <c r="D132" s="935">
        <v>3352276</v>
      </c>
    </row>
    <row r="133" spans="1:4" ht="15" x14ac:dyDescent="0.25">
      <c r="A133" s="939" t="s">
        <v>202</v>
      </c>
      <c r="B133" s="552">
        <f>B128+B129+B130+B131+B132</f>
        <v>46556568</v>
      </c>
      <c r="C133" s="552">
        <f t="shared" ref="C133:D133" si="4">C128+C129+C130+C131+C132</f>
        <v>0</v>
      </c>
      <c r="D133" s="552">
        <f t="shared" si="4"/>
        <v>46556568</v>
      </c>
    </row>
    <row r="134" spans="1:4" ht="15.75" x14ac:dyDescent="0.25">
      <c r="A134" s="272"/>
      <c r="B134" s="276"/>
      <c r="C134" s="276"/>
      <c r="D134" s="277"/>
    </row>
    <row r="135" spans="1:4" ht="15" x14ac:dyDescent="0.25">
      <c r="A135" s="938" t="s">
        <v>257</v>
      </c>
      <c r="B135" s="459"/>
      <c r="C135" s="459"/>
      <c r="D135" s="935"/>
    </row>
    <row r="136" spans="1:4" ht="30" x14ac:dyDescent="0.25">
      <c r="A136" s="937" t="s">
        <v>1211</v>
      </c>
      <c r="B136" s="459">
        <v>4344211</v>
      </c>
      <c r="C136" s="459">
        <v>0</v>
      </c>
      <c r="D136" s="935">
        <v>4344211</v>
      </c>
    </row>
    <row r="137" spans="1:4" ht="15" x14ac:dyDescent="0.25">
      <c r="A137" s="937" t="s">
        <v>1212</v>
      </c>
      <c r="B137" s="459">
        <v>9000000</v>
      </c>
      <c r="C137" s="459">
        <v>0</v>
      </c>
      <c r="D137" s="935">
        <v>9000000</v>
      </c>
    </row>
    <row r="138" spans="1:4" ht="30" x14ac:dyDescent="0.25">
      <c r="A138" s="937" t="s">
        <v>1213</v>
      </c>
      <c r="B138" s="459">
        <v>221574520</v>
      </c>
      <c r="C138" s="459">
        <v>14228827</v>
      </c>
      <c r="D138" s="935">
        <v>235803347</v>
      </c>
    </row>
    <row r="139" spans="1:4" ht="15" x14ac:dyDescent="0.25">
      <c r="A139" s="937" t="s">
        <v>401</v>
      </c>
      <c r="B139" s="459">
        <v>2369000</v>
      </c>
      <c r="C139" s="459">
        <v>0</v>
      </c>
      <c r="D139" s="935">
        <v>2369000</v>
      </c>
    </row>
    <row r="140" spans="1:4" ht="22.5" customHeight="1" x14ac:dyDescent="0.25">
      <c r="A140" s="937" t="s">
        <v>1214</v>
      </c>
      <c r="B140" s="459">
        <v>3000000</v>
      </c>
      <c r="C140" s="459">
        <v>0</v>
      </c>
      <c r="D140" s="935">
        <v>3000000</v>
      </c>
    </row>
    <row r="141" spans="1:4" ht="15" x14ac:dyDescent="0.25">
      <c r="A141" s="937" t="s">
        <v>1215</v>
      </c>
      <c r="B141" s="459">
        <v>1497000</v>
      </c>
      <c r="C141" s="459">
        <v>0</v>
      </c>
      <c r="D141" s="935">
        <v>1497000</v>
      </c>
    </row>
    <row r="142" spans="1:4" ht="15" x14ac:dyDescent="0.25">
      <c r="A142" s="940" t="s">
        <v>237</v>
      </c>
      <c r="B142" s="552">
        <v>241784731</v>
      </c>
      <c r="C142" s="552">
        <v>14228827</v>
      </c>
      <c r="D142" s="933">
        <v>256013558</v>
      </c>
    </row>
    <row r="143" spans="1:4" ht="13.5" thickBot="1" x14ac:dyDescent="0.25"/>
    <row r="144" spans="1:4" ht="18.75" customHeight="1" thickBot="1" x14ac:dyDescent="0.3">
      <c r="A144" s="520" t="s">
        <v>113</v>
      </c>
      <c r="B144" s="521">
        <f>B142+B133+B125+B120+B112+B107+B102</f>
        <v>331760946</v>
      </c>
      <c r="C144" s="521">
        <f>C142+C133+C125+C120+C112+C107+C102</f>
        <v>20299954</v>
      </c>
      <c r="D144" s="521">
        <f>D142+D133+D125+D120+D112+D107+D102</f>
        <v>352060900</v>
      </c>
    </row>
    <row r="145" spans="1:4" x14ac:dyDescent="0.2">
      <c r="B145" s="941"/>
    </row>
    <row r="146" spans="1:4" ht="18.75" x14ac:dyDescent="0.3">
      <c r="A146" s="1087" t="s">
        <v>1216</v>
      </c>
      <c r="B146" s="1088"/>
      <c r="C146" s="1088"/>
      <c r="D146" s="1088"/>
    </row>
    <row r="147" spans="1:4" ht="13.5" thickBot="1" x14ac:dyDescent="0.25">
      <c r="A147" s="278"/>
      <c r="B147" s="278"/>
      <c r="C147" s="278"/>
      <c r="D147" s="278"/>
    </row>
    <row r="148" spans="1:4" ht="31.5" x14ac:dyDescent="0.2">
      <c r="A148" s="262" t="s">
        <v>102</v>
      </c>
      <c r="B148" s="263" t="s">
        <v>393</v>
      </c>
      <c r="C148" s="263" t="s">
        <v>1249</v>
      </c>
      <c r="D148" s="264" t="s">
        <v>394</v>
      </c>
    </row>
    <row r="149" spans="1:4" ht="15.75" x14ac:dyDescent="0.2">
      <c r="A149" s="936" t="s">
        <v>171</v>
      </c>
      <c r="B149" s="289"/>
      <c r="C149" s="289"/>
      <c r="D149" s="290"/>
    </row>
    <row r="150" spans="1:4" ht="15.75" x14ac:dyDescent="0.2">
      <c r="A150" s="269" t="s">
        <v>1218</v>
      </c>
      <c r="B150" s="289">
        <v>100000</v>
      </c>
      <c r="C150" s="289">
        <v>0</v>
      </c>
      <c r="D150" s="290">
        <v>100000</v>
      </c>
    </row>
    <row r="151" spans="1:4" ht="15.75" x14ac:dyDescent="0.2">
      <c r="A151" s="267" t="s">
        <v>202</v>
      </c>
      <c r="B151" s="294">
        <f>B150</f>
        <v>100000</v>
      </c>
      <c r="C151" s="294">
        <f t="shared" ref="C151:D151" si="5">C150</f>
        <v>0</v>
      </c>
      <c r="D151" s="294">
        <f t="shared" si="5"/>
        <v>100000</v>
      </c>
    </row>
    <row r="152" spans="1:4" ht="15" x14ac:dyDescent="0.2">
      <c r="A152" s="970"/>
      <c r="B152" s="289"/>
      <c r="C152" s="289"/>
      <c r="D152" s="290"/>
    </row>
    <row r="153" spans="1:4" ht="31.5" x14ac:dyDescent="0.2">
      <c r="A153" s="936" t="s">
        <v>1219</v>
      </c>
      <c r="B153" s="289"/>
      <c r="C153" s="289"/>
      <c r="D153" s="290"/>
    </row>
    <row r="154" spans="1:4" ht="15.75" x14ac:dyDescent="0.2">
      <c r="A154" s="281" t="s">
        <v>1220</v>
      </c>
      <c r="B154" s="950">
        <v>2750000</v>
      </c>
      <c r="C154" s="950">
        <v>0</v>
      </c>
      <c r="D154" s="951">
        <v>2750000</v>
      </c>
    </row>
    <row r="155" spans="1:4" ht="15.75" x14ac:dyDescent="0.2">
      <c r="A155" s="281" t="s">
        <v>1221</v>
      </c>
      <c r="B155" s="950">
        <v>56145586</v>
      </c>
      <c r="C155" s="950">
        <v>0</v>
      </c>
      <c r="D155" s="951">
        <v>56145586</v>
      </c>
    </row>
    <row r="156" spans="1:4" ht="31.5" x14ac:dyDescent="0.2">
      <c r="A156" s="281" t="s">
        <v>1222</v>
      </c>
      <c r="B156" s="950">
        <v>4498268</v>
      </c>
      <c r="C156" s="950">
        <v>0</v>
      </c>
      <c r="D156" s="951">
        <v>4498268</v>
      </c>
    </row>
    <row r="157" spans="1:4" ht="15.75" x14ac:dyDescent="0.2">
      <c r="A157" s="281" t="s">
        <v>1223</v>
      </c>
      <c r="B157" s="950">
        <v>8112067</v>
      </c>
      <c r="C157" s="950">
        <v>0</v>
      </c>
      <c r="D157" s="951">
        <v>8112067</v>
      </c>
    </row>
    <row r="158" spans="1:4" ht="15.75" customHeight="1" x14ac:dyDescent="0.2">
      <c r="A158" s="281" t="s">
        <v>1224</v>
      </c>
      <c r="B158" s="950">
        <v>56145586</v>
      </c>
      <c r="C158" s="950">
        <v>0</v>
      </c>
      <c r="D158" s="951">
        <v>56145586</v>
      </c>
    </row>
    <row r="159" spans="1:4" ht="15.75" x14ac:dyDescent="0.2">
      <c r="A159" s="292" t="s">
        <v>202</v>
      </c>
      <c r="B159" s="294">
        <f>SUM(B154:B158)</f>
        <v>127651507</v>
      </c>
      <c r="C159" s="294">
        <f t="shared" ref="C159:D159" si="6">C154+C155+C156+C158+C157</f>
        <v>0</v>
      </c>
      <c r="D159" s="294">
        <f t="shared" si="6"/>
        <v>127651507</v>
      </c>
    </row>
    <row r="160" spans="1:4" ht="7.15" customHeight="1" x14ac:dyDescent="0.2">
      <c r="A160" s="293"/>
      <c r="B160" s="289"/>
      <c r="C160" s="289"/>
      <c r="D160" s="290"/>
    </row>
    <row r="161" spans="1:4" ht="15.75" x14ac:dyDescent="0.2">
      <c r="A161" s="943" t="s">
        <v>312</v>
      </c>
      <c r="B161" s="289"/>
      <c r="C161" s="289"/>
      <c r="D161" s="290"/>
    </row>
    <row r="162" spans="1:4" ht="15.75" x14ac:dyDescent="0.25">
      <c r="A162" s="944" t="s">
        <v>1225</v>
      </c>
      <c r="B162" s="950">
        <v>7314264</v>
      </c>
      <c r="C162" s="950">
        <v>0</v>
      </c>
      <c r="D162" s="951">
        <v>7314264</v>
      </c>
    </row>
    <row r="163" spans="1:4" ht="15.75" customHeight="1" x14ac:dyDescent="0.2">
      <c r="A163" s="293" t="s">
        <v>1226</v>
      </c>
      <c r="B163" s="950">
        <v>3784450</v>
      </c>
      <c r="C163" s="950">
        <v>0</v>
      </c>
      <c r="D163" s="951">
        <v>3784450</v>
      </c>
    </row>
    <row r="164" spans="1:4" ht="15.75" x14ac:dyDescent="0.2">
      <c r="A164" s="281" t="s">
        <v>1227</v>
      </c>
      <c r="B164" s="950">
        <v>3000000</v>
      </c>
      <c r="C164" s="950">
        <v>0</v>
      </c>
      <c r="D164" s="951">
        <v>3000000</v>
      </c>
    </row>
    <row r="165" spans="1:4" ht="15.75" x14ac:dyDescent="0.2">
      <c r="A165" s="945" t="s">
        <v>1228</v>
      </c>
      <c r="B165" s="950">
        <v>800000</v>
      </c>
      <c r="C165" s="950">
        <v>0</v>
      </c>
      <c r="D165" s="951">
        <v>800000</v>
      </c>
    </row>
    <row r="166" spans="1:4" ht="15.75" x14ac:dyDescent="0.2">
      <c r="A166" s="281" t="s">
        <v>1229</v>
      </c>
      <c r="B166" s="950">
        <v>4500000</v>
      </c>
      <c r="C166" s="950">
        <v>0</v>
      </c>
      <c r="D166" s="951">
        <v>4500000</v>
      </c>
    </row>
    <row r="167" spans="1:4" ht="15.75" x14ac:dyDescent="0.2">
      <c r="A167" s="942" t="s">
        <v>1230</v>
      </c>
      <c r="B167" s="925">
        <v>5000000</v>
      </c>
      <c r="C167" s="925">
        <v>0</v>
      </c>
      <c r="D167" s="927">
        <v>5000000</v>
      </c>
    </row>
    <row r="168" spans="1:4" ht="15.75" x14ac:dyDescent="0.2">
      <c r="A168" s="292" t="s">
        <v>202</v>
      </c>
      <c r="B168" s="952">
        <f>B162+B163+B164+B165+B166+B167</f>
        <v>24398714</v>
      </c>
      <c r="C168" s="952">
        <f t="shared" ref="C168:D168" si="7">C162+C163+C164+C165+C166+C167</f>
        <v>0</v>
      </c>
      <c r="D168" s="952">
        <f t="shared" si="7"/>
        <v>24398714</v>
      </c>
    </row>
    <row r="169" spans="1:4" ht="7.5" customHeight="1" x14ac:dyDescent="0.25">
      <c r="A169" s="972"/>
      <c r="B169" s="448"/>
      <c r="C169" s="448"/>
      <c r="D169" s="934"/>
    </row>
    <row r="170" spans="1:4" ht="15" x14ac:dyDescent="0.2">
      <c r="A170" s="931" t="s">
        <v>131</v>
      </c>
      <c r="B170" s="289"/>
      <c r="C170" s="289"/>
      <c r="D170" s="290"/>
    </row>
    <row r="171" spans="1:4" ht="15" x14ac:dyDescent="0.2">
      <c r="A171" s="288" t="s">
        <v>1231</v>
      </c>
      <c r="B171" s="289">
        <v>4990000</v>
      </c>
      <c r="C171" s="294">
        <v>0</v>
      </c>
      <c r="D171" s="290">
        <v>4990000</v>
      </c>
    </row>
    <row r="172" spans="1:4" ht="15" customHeight="1" x14ac:dyDescent="0.2">
      <c r="A172" s="288" t="s">
        <v>1232</v>
      </c>
      <c r="B172" s="289">
        <v>400000</v>
      </c>
      <c r="C172" s="289">
        <v>0</v>
      </c>
      <c r="D172" s="290">
        <v>400000</v>
      </c>
    </row>
    <row r="173" spans="1:4" ht="17.25" customHeight="1" x14ac:dyDescent="0.2">
      <c r="A173" s="295" t="s">
        <v>1233</v>
      </c>
      <c r="B173" s="296">
        <v>600000</v>
      </c>
      <c r="C173" s="296">
        <v>0</v>
      </c>
      <c r="D173" s="297">
        <v>600000</v>
      </c>
    </row>
    <row r="174" spans="1:4" ht="15.75" x14ac:dyDescent="0.2">
      <c r="A174" s="292" t="s">
        <v>202</v>
      </c>
      <c r="B174" s="294">
        <f>B171+B172+B173</f>
        <v>5990000</v>
      </c>
      <c r="C174" s="294">
        <f t="shared" ref="C174:D174" si="8">C171+C172+C173</f>
        <v>0</v>
      </c>
      <c r="D174" s="294">
        <f t="shared" si="8"/>
        <v>5990000</v>
      </c>
    </row>
    <row r="175" spans="1:4" ht="7.9" customHeight="1" x14ac:dyDescent="0.2">
      <c r="A175" s="288"/>
      <c r="B175" s="289"/>
      <c r="C175" s="289"/>
      <c r="D175" s="290"/>
    </row>
    <row r="176" spans="1:4" ht="18.75" customHeight="1" x14ac:dyDescent="0.2">
      <c r="A176" s="946" t="s">
        <v>1234</v>
      </c>
      <c r="B176" s="289"/>
      <c r="C176" s="289"/>
      <c r="D176" s="290"/>
    </row>
    <row r="177" spans="1:4" ht="15" x14ac:dyDescent="0.2">
      <c r="A177" s="298" t="s">
        <v>1235</v>
      </c>
      <c r="B177" s="289">
        <v>8973229</v>
      </c>
      <c r="C177" s="289">
        <v>0</v>
      </c>
      <c r="D177" s="290">
        <v>8973229</v>
      </c>
    </row>
    <row r="178" spans="1:4" ht="15.75" x14ac:dyDescent="0.2">
      <c r="A178" s="292" t="s">
        <v>202</v>
      </c>
      <c r="B178" s="294">
        <f>B177</f>
        <v>8973229</v>
      </c>
      <c r="C178" s="294">
        <f t="shared" ref="C178:D178" si="9">C177</f>
        <v>0</v>
      </c>
      <c r="D178" s="294">
        <f t="shared" si="9"/>
        <v>8973229</v>
      </c>
    </row>
    <row r="179" spans="1:4" ht="8.25" customHeight="1" x14ac:dyDescent="0.2">
      <c r="A179" s="971"/>
      <c r="B179" s="299"/>
      <c r="C179" s="289"/>
      <c r="D179" s="290"/>
    </row>
    <row r="180" spans="1:4" ht="15" x14ac:dyDescent="0.2">
      <c r="A180" s="947" t="s">
        <v>1236</v>
      </c>
      <c r="B180" s="289"/>
      <c r="C180" s="289"/>
      <c r="D180" s="290"/>
    </row>
    <row r="181" spans="1:4" ht="15" x14ac:dyDescent="0.2">
      <c r="A181" s="948" t="s">
        <v>1237</v>
      </c>
      <c r="B181" s="289">
        <v>212998</v>
      </c>
      <c r="C181" s="289">
        <v>0</v>
      </c>
      <c r="D181" s="290">
        <v>212998</v>
      </c>
    </row>
    <row r="182" spans="1:4" ht="15" x14ac:dyDescent="0.2">
      <c r="A182" s="948" t="s">
        <v>1238</v>
      </c>
      <c r="B182" s="289">
        <v>574656</v>
      </c>
      <c r="C182" s="289">
        <v>0</v>
      </c>
      <c r="D182" s="290">
        <v>574656</v>
      </c>
    </row>
    <row r="183" spans="1:4" ht="15.75" x14ac:dyDescent="0.2">
      <c r="A183" s="269" t="s">
        <v>400</v>
      </c>
      <c r="B183" s="289">
        <v>1345728</v>
      </c>
      <c r="C183" s="289">
        <v>0</v>
      </c>
      <c r="D183" s="290">
        <v>1345728</v>
      </c>
    </row>
    <row r="184" spans="1:4" ht="15.75" x14ac:dyDescent="0.2">
      <c r="A184" s="269" t="s">
        <v>1239</v>
      </c>
      <c r="B184" s="289">
        <v>546583</v>
      </c>
      <c r="C184" s="289">
        <v>0</v>
      </c>
      <c r="D184" s="290">
        <v>546583</v>
      </c>
    </row>
    <row r="185" spans="1:4" ht="15.6" customHeight="1" x14ac:dyDescent="0.2">
      <c r="A185" s="269" t="s">
        <v>1240</v>
      </c>
      <c r="B185" s="289">
        <v>678000</v>
      </c>
      <c r="C185" s="289">
        <v>0</v>
      </c>
      <c r="D185" s="290">
        <v>678000</v>
      </c>
    </row>
    <row r="186" spans="1:4" ht="15.75" x14ac:dyDescent="0.2">
      <c r="A186" s="269" t="s">
        <v>399</v>
      </c>
      <c r="B186" s="289">
        <v>1689554</v>
      </c>
      <c r="C186" s="289">
        <v>0</v>
      </c>
      <c r="D186" s="290">
        <v>1689554</v>
      </c>
    </row>
    <row r="187" spans="1:4" ht="15.75" x14ac:dyDescent="0.2">
      <c r="A187" s="292" t="s">
        <v>202</v>
      </c>
      <c r="B187" s="294">
        <f>B181+B182+B183+B184+B185+B186</f>
        <v>5047519</v>
      </c>
      <c r="C187" s="294">
        <f t="shared" ref="C187:D187" si="10">C181+C182+C183+C184+C185+C186</f>
        <v>0</v>
      </c>
      <c r="D187" s="294">
        <f t="shared" si="10"/>
        <v>5047519</v>
      </c>
    </row>
    <row r="188" spans="1:4" ht="7.5" customHeight="1" x14ac:dyDescent="0.2">
      <c r="A188" s="288"/>
      <c r="B188" s="289"/>
      <c r="C188" s="289"/>
      <c r="D188" s="290"/>
    </row>
    <row r="189" spans="1:4" ht="15" x14ac:dyDescent="0.2">
      <c r="A189" s="931" t="s">
        <v>257</v>
      </c>
      <c r="B189" s="289"/>
      <c r="C189" s="289"/>
      <c r="D189" s="290"/>
    </row>
    <row r="190" spans="1:4" ht="15.75" x14ac:dyDescent="0.2">
      <c r="A190" s="281" t="s">
        <v>1241</v>
      </c>
      <c r="B190" s="950">
        <v>30000000</v>
      </c>
      <c r="C190" s="950">
        <v>7000000</v>
      </c>
      <c r="D190" s="951">
        <v>37000000</v>
      </c>
    </row>
    <row r="191" spans="1:4" ht="15.75" x14ac:dyDescent="0.2">
      <c r="A191" s="281" t="s">
        <v>1242</v>
      </c>
      <c r="B191" s="950"/>
      <c r="C191" s="950"/>
      <c r="D191" s="951"/>
    </row>
    <row r="192" spans="1:4" ht="15.75" x14ac:dyDescent="0.2">
      <c r="A192" s="281" t="s">
        <v>1560</v>
      </c>
      <c r="B192" s="950">
        <v>2393149</v>
      </c>
      <c r="C192" s="950">
        <v>1282847</v>
      </c>
      <c r="D192" s="951">
        <v>3675996</v>
      </c>
    </row>
    <row r="193" spans="1:5" ht="14.45" customHeight="1" x14ac:dyDescent="0.2">
      <c r="A193" s="281" t="s">
        <v>1561</v>
      </c>
      <c r="B193" s="950">
        <v>2690278</v>
      </c>
      <c r="C193" s="950">
        <v>1589030</v>
      </c>
      <c r="D193" s="951">
        <v>4279308</v>
      </c>
    </row>
    <row r="194" spans="1:5" ht="15.75" x14ac:dyDescent="0.2">
      <c r="A194" s="281" t="s">
        <v>1562</v>
      </c>
      <c r="B194" s="950">
        <v>346151</v>
      </c>
      <c r="C194" s="950">
        <v>86538</v>
      </c>
      <c r="D194" s="951">
        <v>432689</v>
      </c>
    </row>
    <row r="195" spans="1:5" ht="15.75" x14ac:dyDescent="0.2">
      <c r="A195" s="281" t="s">
        <v>1563</v>
      </c>
      <c r="B195" s="950">
        <v>276393</v>
      </c>
      <c r="C195" s="950">
        <v>69098</v>
      </c>
      <c r="D195" s="951">
        <v>345491</v>
      </c>
    </row>
    <row r="196" spans="1:5" ht="15.75" x14ac:dyDescent="0.2">
      <c r="A196" s="281" t="s">
        <v>1564</v>
      </c>
      <c r="B196" s="950">
        <v>980421</v>
      </c>
      <c r="C196" s="950">
        <v>434506</v>
      </c>
      <c r="D196" s="951">
        <v>1414927</v>
      </c>
    </row>
    <row r="197" spans="1:5" ht="15.75" x14ac:dyDescent="0.2">
      <c r="A197" s="281" t="s">
        <v>1565</v>
      </c>
      <c r="B197" s="950">
        <v>3459703</v>
      </c>
      <c r="C197" s="950">
        <v>1333526</v>
      </c>
      <c r="D197" s="951">
        <v>4793229</v>
      </c>
    </row>
    <row r="198" spans="1:5" ht="15.75" x14ac:dyDescent="0.2">
      <c r="A198" s="281" t="s">
        <v>1566</v>
      </c>
      <c r="B198" s="950">
        <v>430714</v>
      </c>
      <c r="C198" s="950">
        <v>107678</v>
      </c>
      <c r="D198" s="951">
        <v>538392</v>
      </c>
    </row>
    <row r="199" spans="1:5" ht="15.75" x14ac:dyDescent="0.25">
      <c r="A199" s="272" t="s">
        <v>1567</v>
      </c>
      <c r="B199" s="953">
        <v>2808498</v>
      </c>
      <c r="C199" s="953">
        <v>2789726</v>
      </c>
      <c r="D199" s="954">
        <v>5598224</v>
      </c>
    </row>
    <row r="200" spans="1:5" ht="15.75" x14ac:dyDescent="0.25">
      <c r="A200" s="272" t="s">
        <v>1568</v>
      </c>
      <c r="B200" s="953">
        <v>2213504</v>
      </c>
      <c r="C200" s="953">
        <v>1289387</v>
      </c>
      <c r="D200" s="954">
        <v>3502891</v>
      </c>
    </row>
    <row r="201" spans="1:5" ht="15.75" x14ac:dyDescent="0.25">
      <c r="A201" s="272" t="s">
        <v>1569</v>
      </c>
      <c r="B201" s="953">
        <v>3063282</v>
      </c>
      <c r="C201" s="953">
        <v>1568301</v>
      </c>
      <c r="D201" s="954">
        <v>4631583</v>
      </c>
    </row>
    <row r="202" spans="1:5" ht="15.75" x14ac:dyDescent="0.25">
      <c r="A202" s="272" t="s">
        <v>1570</v>
      </c>
      <c r="B202" s="953">
        <v>3052458</v>
      </c>
      <c r="C202" s="953">
        <v>1424339</v>
      </c>
      <c r="D202" s="954">
        <v>4476797</v>
      </c>
    </row>
    <row r="203" spans="1:5" ht="16.5" thickBot="1" x14ac:dyDescent="0.3">
      <c r="A203" s="949" t="s">
        <v>237</v>
      </c>
      <c r="B203" s="955">
        <f>B202+B201+B198+B200+B199+B197+B196+B195+B194+B192+B193+B190</f>
        <v>51714551</v>
      </c>
      <c r="C203" s="955">
        <f t="shared" ref="C203:D203" si="11">C202+C201+C198+C200+C199+C197+C196+C195+C194+C192+C193+C190</f>
        <v>18974976</v>
      </c>
      <c r="D203" s="956">
        <f t="shared" si="11"/>
        <v>70689527</v>
      </c>
    </row>
    <row r="204" spans="1:5" ht="16.5" thickBot="1" x14ac:dyDescent="0.3">
      <c r="A204" s="520" t="s">
        <v>113</v>
      </c>
      <c r="B204" s="521">
        <f>SUM(B151+B159+B168+B174+B178+B187+B203)</f>
        <v>223875520</v>
      </c>
      <c r="C204" s="521">
        <f t="shared" ref="C204:D204" si="12">SUM(C151+C159+C168+C174+C178+C187+C203)</f>
        <v>18974976</v>
      </c>
      <c r="D204" s="521">
        <f t="shared" si="12"/>
        <v>242850496</v>
      </c>
    </row>
    <row r="205" spans="1:5" ht="15.75" x14ac:dyDescent="0.25">
      <c r="A205" s="917"/>
      <c r="B205" s="536"/>
      <c r="C205" s="536"/>
      <c r="D205" s="537"/>
    </row>
    <row r="206" spans="1:5" ht="15.75" x14ac:dyDescent="0.25">
      <c r="A206" s="1089"/>
      <c r="B206" s="1090"/>
      <c r="C206" s="1090"/>
      <c r="D206" s="1090"/>
      <c r="E206" s="1090"/>
    </row>
    <row r="207" spans="1:5" ht="1.9" customHeight="1" x14ac:dyDescent="0.3">
      <c r="A207" s="1087"/>
      <c r="B207" s="1088"/>
      <c r="C207" s="1088"/>
      <c r="D207" s="1088"/>
    </row>
    <row r="208" spans="1:5" ht="19.5" thickBot="1" x14ac:dyDescent="0.35">
      <c r="A208" s="1084" t="s">
        <v>1601</v>
      </c>
      <c r="B208" s="1084"/>
      <c r="C208" s="1084"/>
      <c r="D208" s="1084"/>
    </row>
    <row r="209" spans="1:4" ht="31.5" x14ac:dyDescent="0.2">
      <c r="A209" s="262" t="s">
        <v>102</v>
      </c>
      <c r="B209" s="263" t="s">
        <v>393</v>
      </c>
      <c r="C209" s="263" t="s">
        <v>1249</v>
      </c>
      <c r="D209" s="264" t="s">
        <v>394</v>
      </c>
    </row>
    <row r="210" spans="1:4" ht="15.75" x14ac:dyDescent="0.2">
      <c r="A210" s="976" t="s">
        <v>381</v>
      </c>
      <c r="B210" s="974"/>
      <c r="C210" s="974"/>
      <c r="D210" s="975"/>
    </row>
    <row r="211" spans="1:4" ht="15.75" x14ac:dyDescent="0.25">
      <c r="A211" s="531" t="s">
        <v>1584</v>
      </c>
      <c r="B211" s="977">
        <v>64600</v>
      </c>
      <c r="C211" s="977">
        <v>0</v>
      </c>
      <c r="D211" s="977">
        <v>64600</v>
      </c>
    </row>
    <row r="212" spans="1:4" ht="15.75" x14ac:dyDescent="0.25">
      <c r="A212" s="531" t="s">
        <v>1585</v>
      </c>
      <c r="B212" s="977">
        <v>100000</v>
      </c>
      <c r="C212" s="977">
        <v>0</v>
      </c>
      <c r="D212" s="977">
        <v>100000</v>
      </c>
    </row>
    <row r="213" spans="1:4" ht="15" x14ac:dyDescent="0.25">
      <c r="A213" s="959" t="s">
        <v>28</v>
      </c>
      <c r="B213" s="514">
        <f>SUM(B211:B212)</f>
        <v>164600</v>
      </c>
      <c r="C213" s="514">
        <f>SUM(C212:C212)</f>
        <v>0</v>
      </c>
      <c r="D213" s="514">
        <f>SUM(D211:D212)</f>
        <v>164600</v>
      </c>
    </row>
    <row r="214" spans="1:4" ht="15.75" x14ac:dyDescent="0.2">
      <c r="A214" s="973"/>
      <c r="B214" s="974"/>
      <c r="C214" s="974"/>
      <c r="D214" s="975"/>
    </row>
    <row r="215" spans="1:4" ht="15" x14ac:dyDescent="0.25">
      <c r="A215" s="957" t="s">
        <v>302</v>
      </c>
      <c r="B215" s="305"/>
      <c r="C215" s="305"/>
      <c r="D215" s="305"/>
    </row>
    <row r="216" spans="1:4" ht="30" x14ac:dyDescent="0.25">
      <c r="A216" s="35" t="s">
        <v>1586</v>
      </c>
      <c r="B216" s="919">
        <v>4599280</v>
      </c>
      <c r="C216" s="919">
        <v>0</v>
      </c>
      <c r="D216" s="919">
        <v>4599280</v>
      </c>
    </row>
    <row r="217" spans="1:4" ht="30" x14ac:dyDescent="0.25">
      <c r="A217" s="978" t="s">
        <v>1588</v>
      </c>
      <c r="B217" s="979">
        <v>37430391</v>
      </c>
      <c r="C217" s="305">
        <v>0</v>
      </c>
      <c r="D217" s="979">
        <v>37430391</v>
      </c>
    </row>
    <row r="218" spans="1:4" ht="15" x14ac:dyDescent="0.25">
      <c r="A218" s="35" t="s">
        <v>1587</v>
      </c>
      <c r="B218" s="979">
        <v>17312000</v>
      </c>
      <c r="C218" s="305"/>
      <c r="D218" s="979">
        <v>17312000</v>
      </c>
    </row>
    <row r="219" spans="1:4" ht="15" x14ac:dyDescent="0.25">
      <c r="A219" s="959" t="s">
        <v>28</v>
      </c>
      <c r="B219" s="514">
        <f>SUM(B216:B218)</f>
        <v>59341671</v>
      </c>
      <c r="C219" s="514">
        <f t="shared" ref="C219:D219" si="13">SUM(C216:C218)</f>
        <v>0</v>
      </c>
      <c r="D219" s="514">
        <f t="shared" si="13"/>
        <v>59341671</v>
      </c>
    </row>
    <row r="220" spans="1:4" ht="15" x14ac:dyDescent="0.25">
      <c r="A220" s="525"/>
      <c r="B220" s="961"/>
      <c r="C220" s="919"/>
      <c r="D220" s="961"/>
    </row>
    <row r="221" spans="1:4" ht="15" x14ac:dyDescent="0.2">
      <c r="A221" s="958" t="s">
        <v>191</v>
      </c>
      <c r="B221" s="526"/>
      <c r="C221" s="962"/>
      <c r="D221" s="526"/>
    </row>
    <row r="222" spans="1:4" ht="15" x14ac:dyDescent="0.2">
      <c r="A222" s="527" t="s">
        <v>1589</v>
      </c>
      <c r="B222" s="528">
        <v>500000</v>
      </c>
      <c r="C222" s="962">
        <v>0</v>
      </c>
      <c r="D222" s="528">
        <v>500000</v>
      </c>
    </row>
    <row r="223" spans="1:4" ht="15" x14ac:dyDescent="0.2">
      <c r="A223" s="527" t="s">
        <v>1590</v>
      </c>
      <c r="B223" s="528">
        <v>3860000</v>
      </c>
      <c r="C223" s="962">
        <v>0</v>
      </c>
      <c r="D223" s="528">
        <v>3860000</v>
      </c>
    </row>
    <row r="224" spans="1:4" ht="15" x14ac:dyDescent="0.2">
      <c r="A224" s="527" t="s">
        <v>1591</v>
      </c>
      <c r="B224" s="528">
        <v>4000000</v>
      </c>
      <c r="C224" s="962">
        <v>0</v>
      </c>
      <c r="D224" s="528">
        <v>4000000</v>
      </c>
    </row>
    <row r="225" spans="1:4" ht="15" x14ac:dyDescent="0.25">
      <c r="A225" s="959" t="s">
        <v>28</v>
      </c>
      <c r="B225" s="967">
        <f>SUM(B222:B224)</f>
        <v>8360000</v>
      </c>
      <c r="C225" s="514">
        <f t="shared" ref="C225" si="14">SUM(C222:C224)</f>
        <v>0</v>
      </c>
      <c r="D225" s="514">
        <f t="shared" ref="D225" si="15">SUM(D222:D224)</f>
        <v>8360000</v>
      </c>
    </row>
    <row r="226" spans="1:4" ht="15" x14ac:dyDescent="0.2">
      <c r="A226" s="958"/>
      <c r="B226" s="528"/>
      <c r="C226" s="962"/>
      <c r="D226" s="528"/>
    </row>
    <row r="227" spans="1:4" ht="15" x14ac:dyDescent="0.2">
      <c r="A227" s="527" t="s">
        <v>1592</v>
      </c>
      <c r="B227" s="528">
        <v>3000000</v>
      </c>
      <c r="C227" s="962">
        <v>0</v>
      </c>
      <c r="D227" s="528">
        <v>3000000</v>
      </c>
    </row>
    <row r="228" spans="1:4" ht="15" x14ac:dyDescent="0.2">
      <c r="A228" s="529" t="s">
        <v>1593</v>
      </c>
      <c r="B228" s="528">
        <v>1562533</v>
      </c>
      <c r="C228" s="963">
        <f t="shared" ref="C228:D229" si="16">SUM(C226:C227)</f>
        <v>0</v>
      </c>
      <c r="D228" s="528">
        <v>1562533</v>
      </c>
    </row>
    <row r="229" spans="1:4" ht="15" x14ac:dyDescent="0.2">
      <c r="A229" s="960" t="s">
        <v>28</v>
      </c>
      <c r="B229" s="980">
        <f>SUM(B227:B228)</f>
        <v>4562533</v>
      </c>
      <c r="C229" s="980">
        <f t="shared" si="16"/>
        <v>0</v>
      </c>
      <c r="D229" s="980">
        <f t="shared" si="16"/>
        <v>4562533</v>
      </c>
    </row>
    <row r="230" spans="1:4" ht="15" x14ac:dyDescent="0.25">
      <c r="A230" s="530"/>
      <c r="B230" s="964"/>
      <c r="C230" s="965"/>
      <c r="D230" s="964"/>
    </row>
    <row r="231" spans="1:4" ht="15" x14ac:dyDescent="0.25">
      <c r="A231" s="981" t="s">
        <v>131</v>
      </c>
      <c r="B231" s="965"/>
      <c r="C231" s="965"/>
      <c r="D231" s="965"/>
    </row>
    <row r="232" spans="1:4" ht="15" x14ac:dyDescent="0.25">
      <c r="A232" s="531" t="s">
        <v>1243</v>
      </c>
      <c r="B232" s="965">
        <v>1728437</v>
      </c>
      <c r="C232" s="966">
        <v>0</v>
      </c>
      <c r="D232" s="965">
        <v>1728437</v>
      </c>
    </row>
    <row r="233" spans="1:4" ht="15" x14ac:dyDescent="0.2">
      <c r="A233" s="532" t="s">
        <v>1244</v>
      </c>
      <c r="B233" s="98">
        <v>3000811</v>
      </c>
      <c r="C233" s="966">
        <v>0</v>
      </c>
      <c r="D233" s="98">
        <v>3000811</v>
      </c>
    </row>
    <row r="234" spans="1:4" ht="15" x14ac:dyDescent="0.25">
      <c r="A234" s="531" t="s">
        <v>1594</v>
      </c>
      <c r="B234" s="98">
        <v>600000</v>
      </c>
      <c r="C234" s="966">
        <v>0</v>
      </c>
      <c r="D234" s="98">
        <v>600000</v>
      </c>
    </row>
    <row r="235" spans="1:4" ht="15" x14ac:dyDescent="0.25">
      <c r="A235" s="532" t="s">
        <v>1595</v>
      </c>
      <c r="B235" s="919">
        <v>1000000</v>
      </c>
      <c r="C235" s="919">
        <v>0</v>
      </c>
      <c r="D235" s="919">
        <v>1000000</v>
      </c>
    </row>
    <row r="236" spans="1:4" ht="15" x14ac:dyDescent="0.25">
      <c r="A236" s="959" t="s">
        <v>28</v>
      </c>
      <c r="B236" s="967">
        <f>SUM(B232:B235)</f>
        <v>6329248</v>
      </c>
      <c r="C236" s="967">
        <f t="shared" ref="C236:D236" si="17">SUM(C232:C235)</f>
        <v>0</v>
      </c>
      <c r="D236" s="967">
        <f t="shared" si="17"/>
        <v>6329248</v>
      </c>
    </row>
    <row r="237" spans="1:4" ht="15" x14ac:dyDescent="0.25">
      <c r="A237" s="959"/>
      <c r="B237" s="967"/>
      <c r="C237" s="967"/>
      <c r="D237" s="967"/>
    </row>
    <row r="238" spans="1:4" ht="14.25" x14ac:dyDescent="0.2">
      <c r="A238" s="958" t="s">
        <v>1054</v>
      </c>
      <c r="B238" s="967"/>
      <c r="C238" s="967"/>
      <c r="D238" s="967"/>
    </row>
    <row r="239" spans="1:4" ht="15" x14ac:dyDescent="0.25">
      <c r="A239" s="982" t="s">
        <v>1596</v>
      </c>
      <c r="B239" s="919">
        <v>7035797</v>
      </c>
      <c r="C239" s="967">
        <v>0</v>
      </c>
      <c r="D239" s="919">
        <v>7035797</v>
      </c>
    </row>
    <row r="240" spans="1:4" ht="15" x14ac:dyDescent="0.2">
      <c r="A240" s="960" t="s">
        <v>28</v>
      </c>
      <c r="B240" s="967">
        <f>SUM(B239)</f>
        <v>7035797</v>
      </c>
      <c r="C240" s="967">
        <f>SUM(C239)</f>
        <v>0</v>
      </c>
      <c r="D240" s="967">
        <f>SUM(D239)</f>
        <v>7035797</v>
      </c>
    </row>
    <row r="241" spans="1:4" ht="15" x14ac:dyDescent="0.25">
      <c r="A241" s="305"/>
      <c r="B241" s="919"/>
      <c r="C241" s="919"/>
      <c r="D241" s="919"/>
    </row>
    <row r="242" spans="1:4" ht="28.5" x14ac:dyDescent="0.25">
      <c r="A242" s="957" t="s">
        <v>1245</v>
      </c>
      <c r="B242" s="919"/>
      <c r="C242" s="919"/>
      <c r="D242" s="919"/>
    </row>
    <row r="243" spans="1:4" ht="15" x14ac:dyDescent="0.25">
      <c r="A243" s="533" t="s">
        <v>1597</v>
      </c>
      <c r="B243" s="919">
        <v>25200000</v>
      </c>
      <c r="C243" s="983">
        <v>0</v>
      </c>
      <c r="D243" s="919">
        <v>25200000</v>
      </c>
    </row>
    <row r="244" spans="1:4" ht="15" x14ac:dyDescent="0.25">
      <c r="A244" s="533" t="s">
        <v>1598</v>
      </c>
      <c r="B244" s="919">
        <v>25200000</v>
      </c>
      <c r="C244" s="983">
        <v>0</v>
      </c>
      <c r="D244" s="919">
        <v>25200000</v>
      </c>
    </row>
    <row r="245" spans="1:4" ht="15" x14ac:dyDescent="0.25">
      <c r="A245" s="533" t="s">
        <v>1599</v>
      </c>
      <c r="B245" s="528">
        <v>348000</v>
      </c>
      <c r="C245" s="962">
        <v>0</v>
      </c>
      <c r="D245" s="528">
        <v>348000</v>
      </c>
    </row>
    <row r="246" spans="1:4" ht="15" x14ac:dyDescent="0.2">
      <c r="A246" s="960" t="s">
        <v>28</v>
      </c>
      <c r="B246" s="984">
        <f>SUM(B243:B245)</f>
        <v>50748000</v>
      </c>
      <c r="C246" s="984">
        <f t="shared" ref="C246:D246" si="18">SUM(C243:C245)</f>
        <v>0</v>
      </c>
      <c r="D246" s="984">
        <f t="shared" si="18"/>
        <v>50748000</v>
      </c>
    </row>
    <row r="247" spans="1:4" ht="15" x14ac:dyDescent="0.2">
      <c r="A247" s="534"/>
      <c r="B247" s="526"/>
      <c r="C247" s="962"/>
      <c r="D247" s="526"/>
    </row>
    <row r="248" spans="1:4" ht="15" x14ac:dyDescent="0.2">
      <c r="A248" s="958" t="s">
        <v>257</v>
      </c>
      <c r="B248" s="528"/>
      <c r="C248" s="528">
        <v>0</v>
      </c>
      <c r="D248" s="528"/>
    </row>
    <row r="249" spans="1:4" ht="15" x14ac:dyDescent="0.2">
      <c r="A249" s="527" t="s">
        <v>1246</v>
      </c>
      <c r="B249" s="528">
        <v>1500000</v>
      </c>
      <c r="C249" s="528">
        <v>0</v>
      </c>
      <c r="D249" s="528">
        <v>1500000</v>
      </c>
    </row>
    <row r="250" spans="1:4" ht="15" x14ac:dyDescent="0.2">
      <c r="A250" s="527" t="s">
        <v>1247</v>
      </c>
      <c r="B250" s="528">
        <v>1500000</v>
      </c>
      <c r="C250" s="528">
        <v>0</v>
      </c>
      <c r="D250" s="528">
        <v>1500000</v>
      </c>
    </row>
    <row r="251" spans="1:4" ht="15" x14ac:dyDescent="0.2">
      <c r="A251" s="527" t="s">
        <v>392</v>
      </c>
      <c r="B251" s="528">
        <v>1904000</v>
      </c>
      <c r="C251" s="528">
        <v>0</v>
      </c>
      <c r="D251" s="528">
        <v>1904000</v>
      </c>
    </row>
    <row r="252" spans="1:4" ht="15" x14ac:dyDescent="0.2">
      <c r="A252" s="527" t="s">
        <v>1600</v>
      </c>
      <c r="B252" s="528">
        <v>36000000</v>
      </c>
      <c r="C252" s="528">
        <f>SUM(C248:C251)</f>
        <v>0</v>
      </c>
      <c r="D252" s="528">
        <v>36000000</v>
      </c>
    </row>
    <row r="253" spans="1:4" ht="15" x14ac:dyDescent="0.2">
      <c r="A253" s="960" t="s">
        <v>28</v>
      </c>
      <c r="B253" s="985">
        <f>SUM(B249:B252)</f>
        <v>40904000</v>
      </c>
      <c r="C253" s="967">
        <f t="shared" ref="C253:D253" si="19">SUM(C249:C252)</f>
        <v>0</v>
      </c>
      <c r="D253" s="985">
        <f t="shared" si="19"/>
        <v>40904000</v>
      </c>
    </row>
    <row r="254" spans="1:4" ht="15.75" x14ac:dyDescent="0.25">
      <c r="A254" s="535" t="s">
        <v>690</v>
      </c>
      <c r="B254" s="986">
        <f>SUM(B213+B219+B225+B229+B236+B240+B246+B253)</f>
        <v>177445849</v>
      </c>
      <c r="C254" s="988">
        <f>SUM(C213+C219+C225+C229+C236+C240+C246+C253)</f>
        <v>0</v>
      </c>
      <c r="D254" s="987">
        <f>SUM(D213+D219+D225+D229+D236+D240+D246+D253)</f>
        <v>177445849</v>
      </c>
    </row>
    <row r="255" spans="1:4" ht="27" customHeight="1" thickBot="1" x14ac:dyDescent="0.3">
      <c r="A255" s="990" t="s">
        <v>1248</v>
      </c>
      <c r="B255" s="991">
        <f>SUM(B43,B92,B144,B204,B254)</f>
        <v>1055559874</v>
      </c>
      <c r="C255" s="991">
        <f>SUM(C43,C92,C144,C204,C254)</f>
        <v>52079365</v>
      </c>
      <c r="D255" s="991">
        <f>SUM(D43,D92,D144,D204,D254)</f>
        <v>1107639239</v>
      </c>
    </row>
    <row r="256" spans="1:4" ht="15.75" x14ac:dyDescent="0.25">
      <c r="A256" s="989"/>
    </row>
  </sheetData>
  <mergeCells count="7">
    <mergeCell ref="A208:D208"/>
    <mergeCell ref="A1:D1"/>
    <mergeCell ref="A46:D46"/>
    <mergeCell ref="A94:D94"/>
    <mergeCell ref="A146:D146"/>
    <mergeCell ref="A207:D207"/>
    <mergeCell ref="A206:E206"/>
  </mergeCells>
  <phoneticPr fontId="2" type="noConversion"/>
  <printOptions horizontalCentered="1"/>
  <pageMargins left="0.62992125984251968" right="0.74803149606299213" top="0.98425196850393704" bottom="0.98425196850393704" header="0.51181102362204722" footer="0.51181102362204722"/>
  <pageSetup paperSize="9" scale="75" orientation="portrait" r:id="rId1"/>
  <headerFooter alignWithMargins="0">
    <oddHeader xml:space="preserve">&amp;C&amp;"Arial,Félkövér"&amp;11 4.1. Tájékoztató az önkormányzat által elnyert pályázatok összegéről 2019 - 2023. években </oddHeader>
    <oddFooter>&amp;C&amp;Z&amp;F</oddFooter>
  </headerFooter>
  <rowBreaks count="4" manualBreakCount="4">
    <brk id="45" max="3" man="1"/>
    <brk id="93" max="3" man="1"/>
    <brk id="145" max="3" man="1"/>
    <brk id="20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BreakPreview" workbookViewId="0">
      <selection activeCell="A2" sqref="A2:XFD2"/>
    </sheetView>
  </sheetViews>
  <sheetFormatPr defaultColWidth="11.85546875" defaultRowHeight="15.75" x14ac:dyDescent="0.2"/>
  <cols>
    <col min="1" max="1" width="36.7109375" style="10" customWidth="1"/>
    <col min="2" max="2" width="11.85546875" style="10"/>
    <col min="3" max="3" width="11.85546875" style="669"/>
    <col min="4" max="7" width="11.85546875" style="10"/>
    <col min="8" max="9" width="11.85546875" style="659"/>
    <col min="10" max="10" width="11.85546875" style="10"/>
    <col min="11" max="11" width="12.140625" style="10" bestFit="1" customWidth="1"/>
    <col min="12" max="16384" width="11.85546875" style="10"/>
  </cols>
  <sheetData>
    <row r="1" spans="1:11" x14ac:dyDescent="0.2">
      <c r="A1" s="78" t="s">
        <v>257</v>
      </c>
      <c r="B1" s="79"/>
    </row>
    <row r="2" spans="1:11" x14ac:dyDescent="0.2">
      <c r="A2" s="1099" t="s">
        <v>1776</v>
      </c>
      <c r="B2" s="1099"/>
      <c r="C2" s="1099"/>
      <c r="D2" s="1099"/>
      <c r="E2" s="1099"/>
      <c r="F2" s="1099"/>
      <c r="G2" s="1099"/>
      <c r="H2" s="1099"/>
      <c r="I2" s="1099"/>
      <c r="J2" s="1099"/>
      <c r="K2" s="1099"/>
    </row>
    <row r="3" spans="1:11" ht="16.5" thickBot="1" x14ac:dyDescent="0.25">
      <c r="B3" s="662"/>
      <c r="C3" s="670"/>
      <c r="D3" s="662"/>
      <c r="E3" s="662"/>
      <c r="F3" s="662"/>
      <c r="G3" s="662"/>
      <c r="H3" s="662"/>
      <c r="I3" s="662"/>
      <c r="J3" s="662"/>
      <c r="K3" s="662"/>
    </row>
    <row r="4" spans="1:11" s="13" customFormat="1" ht="15.75" customHeight="1" x14ac:dyDescent="0.2">
      <c r="A4" s="1100" t="s">
        <v>215</v>
      </c>
      <c r="B4" s="1098" t="s">
        <v>255</v>
      </c>
      <c r="C4" s="1098"/>
      <c r="D4" s="1098" t="s">
        <v>407</v>
      </c>
      <c r="E4" s="1098"/>
      <c r="F4" s="1098" t="s">
        <v>426</v>
      </c>
      <c r="G4" s="1098"/>
      <c r="H4" s="1102" t="s">
        <v>409</v>
      </c>
      <c r="I4" s="1103"/>
      <c r="J4" s="1098" t="s">
        <v>458</v>
      </c>
      <c r="K4" s="1098"/>
    </row>
    <row r="5" spans="1:11" s="11" customFormat="1" ht="32.25" thickBot="1" x14ac:dyDescent="0.25">
      <c r="A5" s="1101"/>
      <c r="B5" s="663" t="s">
        <v>233</v>
      </c>
      <c r="C5" s="671" t="s">
        <v>402</v>
      </c>
      <c r="D5" s="663" t="s">
        <v>233</v>
      </c>
      <c r="E5" s="663" t="s">
        <v>402</v>
      </c>
      <c r="F5" s="663" t="s">
        <v>233</v>
      </c>
      <c r="G5" s="663" t="s">
        <v>402</v>
      </c>
      <c r="H5" s="663" t="s">
        <v>233</v>
      </c>
      <c r="I5" s="663" t="s">
        <v>402</v>
      </c>
      <c r="J5" s="663" t="s">
        <v>233</v>
      </c>
      <c r="K5" s="663" t="s">
        <v>402</v>
      </c>
    </row>
    <row r="6" spans="1:11" ht="20.45" customHeight="1" x14ac:dyDescent="0.2">
      <c r="A6" s="15" t="s">
        <v>341</v>
      </c>
      <c r="B6" s="664">
        <v>10</v>
      </c>
      <c r="C6" s="672">
        <v>522.5</v>
      </c>
      <c r="D6" s="664">
        <v>11</v>
      </c>
      <c r="E6" s="664">
        <v>660</v>
      </c>
      <c r="F6" s="664">
        <v>13</v>
      </c>
      <c r="G6" s="668">
        <v>1129.5</v>
      </c>
      <c r="H6" s="664">
        <v>8</v>
      </c>
      <c r="I6" s="664">
        <v>636</v>
      </c>
      <c r="J6" s="664">
        <v>12</v>
      </c>
      <c r="K6" s="664">
        <v>964</v>
      </c>
    </row>
    <row r="7" spans="1:11" ht="18.600000000000001" customHeight="1" x14ac:dyDescent="0.2">
      <c r="A7" s="15" t="s">
        <v>342</v>
      </c>
      <c r="B7" s="664">
        <v>304</v>
      </c>
      <c r="C7" s="672">
        <v>5327.5</v>
      </c>
      <c r="D7" s="664">
        <v>323</v>
      </c>
      <c r="E7" s="667">
        <v>6056.2569999999996</v>
      </c>
      <c r="F7" s="664">
        <v>237</v>
      </c>
      <c r="G7" s="668">
        <v>5166.1000000000004</v>
      </c>
      <c r="H7" s="667">
        <v>257</v>
      </c>
      <c r="I7" s="667">
        <v>4992.9080000000004</v>
      </c>
      <c r="J7" s="664">
        <v>256</v>
      </c>
      <c r="K7" s="667">
        <v>5730.0709999999999</v>
      </c>
    </row>
    <row r="8" spans="1:11" ht="16.899999999999999" customHeight="1" x14ac:dyDescent="0.2">
      <c r="A8" s="15" t="s">
        <v>1384</v>
      </c>
      <c r="B8" s="664">
        <v>6</v>
      </c>
      <c r="C8" s="675">
        <v>170.846</v>
      </c>
      <c r="D8" s="664">
        <v>18</v>
      </c>
      <c r="E8" s="667">
        <v>532.96400000000006</v>
      </c>
      <c r="F8" s="664">
        <v>13</v>
      </c>
      <c r="G8" s="667">
        <v>446.99900000000002</v>
      </c>
      <c r="H8" s="664">
        <v>11</v>
      </c>
      <c r="I8" s="674">
        <v>312.97000000000003</v>
      </c>
      <c r="J8" s="664">
        <v>7</v>
      </c>
      <c r="K8" s="667">
        <v>218.143</v>
      </c>
    </row>
    <row r="9" spans="1:11" ht="21.6" customHeight="1" x14ac:dyDescent="0.2">
      <c r="A9" s="15" t="s">
        <v>343</v>
      </c>
      <c r="B9" s="664">
        <v>1</v>
      </c>
      <c r="C9" s="672">
        <v>4</v>
      </c>
      <c r="D9" s="664">
        <v>0</v>
      </c>
      <c r="E9" s="664">
        <v>0</v>
      </c>
      <c r="F9" s="664">
        <v>0</v>
      </c>
      <c r="G9" s="664">
        <v>0</v>
      </c>
      <c r="H9" s="664"/>
      <c r="I9" s="664"/>
      <c r="J9" s="664"/>
      <c r="K9" s="667"/>
    </row>
    <row r="10" spans="1:11" ht="18" customHeight="1" x14ac:dyDescent="0.2">
      <c r="A10" s="15" t="s">
        <v>344</v>
      </c>
      <c r="B10" s="664">
        <v>114</v>
      </c>
      <c r="C10" s="672">
        <v>2922.56</v>
      </c>
      <c r="D10" s="664">
        <v>103</v>
      </c>
      <c r="E10" s="668">
        <v>2595.1999999999998</v>
      </c>
      <c r="F10" s="664">
        <v>102</v>
      </c>
      <c r="G10" s="664">
        <v>2088</v>
      </c>
      <c r="H10" s="664">
        <v>80</v>
      </c>
      <c r="I10" s="664">
        <v>1932</v>
      </c>
      <c r="J10" s="664">
        <v>89</v>
      </c>
      <c r="K10" s="664">
        <v>1736</v>
      </c>
    </row>
    <row r="11" spans="1:11" ht="19.899999999999999" customHeight="1" x14ac:dyDescent="0.2">
      <c r="A11" s="15" t="s">
        <v>1385</v>
      </c>
      <c r="B11" s="664">
        <v>29</v>
      </c>
      <c r="C11" s="672">
        <v>526.67999999999995</v>
      </c>
      <c r="D11" s="665"/>
      <c r="E11" s="665"/>
      <c r="F11" s="664"/>
      <c r="G11" s="664"/>
      <c r="H11" s="664"/>
      <c r="I11" s="664"/>
      <c r="J11" s="664"/>
      <c r="K11" s="667"/>
    </row>
    <row r="12" spans="1:11" ht="18.600000000000001" customHeight="1" x14ac:dyDescent="0.2">
      <c r="A12" s="15" t="s">
        <v>403</v>
      </c>
      <c r="B12" s="664"/>
      <c r="C12" s="672"/>
      <c r="D12" s="665"/>
      <c r="E12" s="665"/>
      <c r="F12" s="664"/>
      <c r="G12" s="664"/>
      <c r="H12" s="664"/>
      <c r="I12" s="664"/>
      <c r="J12" s="664"/>
      <c r="K12" s="667"/>
    </row>
    <row r="13" spans="1:11" ht="15.6" customHeight="1" x14ac:dyDescent="0.2">
      <c r="A13" s="15" t="s">
        <v>1386</v>
      </c>
      <c r="B13" s="664">
        <v>0</v>
      </c>
      <c r="C13" s="676">
        <v>0</v>
      </c>
      <c r="D13" s="665" t="s">
        <v>349</v>
      </c>
      <c r="E13" s="665" t="s">
        <v>349</v>
      </c>
      <c r="F13" s="664">
        <v>0</v>
      </c>
      <c r="G13" s="664">
        <v>0</v>
      </c>
      <c r="H13" s="664">
        <v>402</v>
      </c>
      <c r="I13" s="664">
        <v>4020</v>
      </c>
      <c r="J13" s="664">
        <v>283</v>
      </c>
      <c r="K13" s="664">
        <v>2830</v>
      </c>
    </row>
    <row r="14" spans="1:11" ht="16.899999999999999" customHeight="1" x14ac:dyDescent="0.2">
      <c r="A14" s="15" t="s">
        <v>334</v>
      </c>
      <c r="B14" s="664">
        <v>153</v>
      </c>
      <c r="C14" s="675">
        <v>2583.181</v>
      </c>
      <c r="D14" s="664">
        <v>138</v>
      </c>
      <c r="E14" s="1091">
        <v>3029</v>
      </c>
      <c r="F14" s="664">
        <v>194</v>
      </c>
      <c r="G14" s="667">
        <v>5052.9979999999996</v>
      </c>
      <c r="H14" s="664">
        <v>185</v>
      </c>
      <c r="I14" s="668">
        <v>4988.6000000000004</v>
      </c>
      <c r="J14" s="664">
        <v>167</v>
      </c>
      <c r="K14" s="667">
        <v>9814.85</v>
      </c>
    </row>
    <row r="15" spans="1:11" ht="15" customHeight="1" x14ac:dyDescent="0.2">
      <c r="A15" s="15" t="s">
        <v>335</v>
      </c>
      <c r="B15" s="664">
        <v>190</v>
      </c>
      <c r="C15" s="672">
        <v>2391.5</v>
      </c>
      <c r="D15" s="664">
        <v>186</v>
      </c>
      <c r="E15" s="1092"/>
      <c r="F15" s="664">
        <v>119</v>
      </c>
      <c r="G15" s="668">
        <v>2188.5</v>
      </c>
      <c r="H15" s="664">
        <v>87</v>
      </c>
      <c r="I15" s="664">
        <v>6270</v>
      </c>
      <c r="J15" s="664">
        <v>293</v>
      </c>
      <c r="K15" s="664">
        <v>13931</v>
      </c>
    </row>
    <row r="16" spans="1:11" ht="18" customHeight="1" x14ac:dyDescent="0.2">
      <c r="A16" s="15" t="s">
        <v>336</v>
      </c>
      <c r="B16" s="664">
        <v>55</v>
      </c>
      <c r="C16" s="672">
        <v>2069.5</v>
      </c>
      <c r="D16" s="664">
        <v>59</v>
      </c>
      <c r="E16" s="1093">
        <v>5668</v>
      </c>
      <c r="F16" s="664">
        <v>55</v>
      </c>
      <c r="G16" s="668">
        <v>2641.5</v>
      </c>
      <c r="H16" s="664">
        <v>72</v>
      </c>
      <c r="I16" s="664">
        <v>2977</v>
      </c>
      <c r="J16" s="664">
        <v>57</v>
      </c>
      <c r="K16" s="664">
        <v>2848</v>
      </c>
    </row>
    <row r="17" spans="1:11" ht="16.899999999999999" customHeight="1" x14ac:dyDescent="0.2">
      <c r="A17" s="15" t="s">
        <v>337</v>
      </c>
      <c r="B17" s="664">
        <v>8</v>
      </c>
      <c r="C17" s="672">
        <v>30.5</v>
      </c>
      <c r="D17" s="664">
        <v>2</v>
      </c>
      <c r="E17" s="1094"/>
      <c r="F17" s="664"/>
      <c r="G17" s="664"/>
      <c r="H17" s="664"/>
      <c r="I17" s="664"/>
      <c r="J17" s="664">
        <v>1</v>
      </c>
      <c r="K17" s="664">
        <v>7</v>
      </c>
    </row>
    <row r="18" spans="1:11" ht="16.899999999999999" customHeight="1" x14ac:dyDescent="0.2">
      <c r="A18" s="15" t="s">
        <v>345</v>
      </c>
      <c r="B18" s="664">
        <v>1</v>
      </c>
      <c r="C18" s="672">
        <v>11</v>
      </c>
      <c r="D18" s="664">
        <v>132</v>
      </c>
      <c r="E18" s="1094"/>
      <c r="F18" s="664">
        <v>155</v>
      </c>
      <c r="G18" s="1091">
        <v>4695</v>
      </c>
      <c r="H18" s="664">
        <v>1</v>
      </c>
      <c r="I18" s="664">
        <v>10</v>
      </c>
      <c r="J18" s="664">
        <v>24</v>
      </c>
      <c r="K18" s="664">
        <v>154</v>
      </c>
    </row>
    <row r="19" spans="1:11" s="659" customFormat="1" ht="32.450000000000003" customHeight="1" x14ac:dyDescent="0.2">
      <c r="A19" s="15" t="s">
        <v>1382</v>
      </c>
      <c r="B19" s="664">
        <v>398</v>
      </c>
      <c r="C19" s="672">
        <v>1990</v>
      </c>
      <c r="D19" s="664">
        <v>196</v>
      </c>
      <c r="E19" s="1095"/>
      <c r="F19" s="664">
        <v>169</v>
      </c>
      <c r="G19" s="1097"/>
      <c r="H19" s="664">
        <v>147</v>
      </c>
      <c r="I19" s="664">
        <v>4127</v>
      </c>
      <c r="J19" s="664">
        <v>125</v>
      </c>
      <c r="K19" s="664">
        <v>2360</v>
      </c>
    </row>
    <row r="20" spans="1:11" ht="17.45" customHeight="1" x14ac:dyDescent="0.2">
      <c r="A20" s="15" t="s">
        <v>346</v>
      </c>
      <c r="B20" s="664">
        <v>59</v>
      </c>
      <c r="C20" s="672">
        <v>2360</v>
      </c>
      <c r="D20" s="664">
        <v>103</v>
      </c>
      <c r="E20" s="1091">
        <v>6790</v>
      </c>
      <c r="F20" s="664">
        <v>104</v>
      </c>
      <c r="G20" s="664">
        <v>5250</v>
      </c>
      <c r="H20" s="664">
        <v>102</v>
      </c>
      <c r="I20" s="664">
        <v>5100</v>
      </c>
      <c r="J20" s="664">
        <v>83</v>
      </c>
      <c r="K20" s="664">
        <v>4150</v>
      </c>
    </row>
    <row r="21" spans="1:11" ht="18" customHeight="1" x14ac:dyDescent="0.2">
      <c r="A21" s="15" t="s">
        <v>348</v>
      </c>
      <c r="B21" s="664">
        <v>12</v>
      </c>
      <c r="C21" s="672">
        <v>480</v>
      </c>
      <c r="D21" s="664">
        <v>13</v>
      </c>
      <c r="E21" s="1096"/>
      <c r="F21" s="664">
        <v>11</v>
      </c>
      <c r="G21" s="664">
        <v>440</v>
      </c>
      <c r="H21" s="664">
        <v>11</v>
      </c>
      <c r="I21" s="664">
        <v>440</v>
      </c>
      <c r="J21" s="664">
        <v>8</v>
      </c>
      <c r="K21" s="664">
        <v>320</v>
      </c>
    </row>
    <row r="22" spans="1:11" ht="28.9" customHeight="1" x14ac:dyDescent="0.2">
      <c r="A22" s="15" t="s">
        <v>338</v>
      </c>
      <c r="B22" s="664">
        <v>22</v>
      </c>
      <c r="C22" s="672">
        <v>840</v>
      </c>
      <c r="D22" s="664">
        <v>34</v>
      </c>
      <c r="E22" s="1097"/>
      <c r="F22" s="664">
        <v>28</v>
      </c>
      <c r="G22" s="664">
        <v>1345</v>
      </c>
      <c r="H22" s="664">
        <v>20</v>
      </c>
      <c r="I22" s="664">
        <v>1000</v>
      </c>
      <c r="J22" s="664">
        <v>17</v>
      </c>
      <c r="K22" s="664">
        <v>825</v>
      </c>
    </row>
    <row r="23" spans="1:11" ht="17.45" customHeight="1" x14ac:dyDescent="0.2">
      <c r="A23" s="15" t="s">
        <v>347</v>
      </c>
      <c r="B23" s="664">
        <v>41</v>
      </c>
      <c r="C23" s="672">
        <v>990</v>
      </c>
      <c r="D23" s="664">
        <v>32</v>
      </c>
      <c r="E23" s="664">
        <v>912</v>
      </c>
      <c r="F23" s="664">
        <v>36</v>
      </c>
      <c r="G23" s="664">
        <v>1083</v>
      </c>
      <c r="H23" s="664">
        <v>25</v>
      </c>
      <c r="I23" s="664">
        <v>798</v>
      </c>
      <c r="J23" s="664">
        <v>35</v>
      </c>
      <c r="K23" s="664">
        <v>1278</v>
      </c>
    </row>
    <row r="24" spans="1:11" ht="16.899999999999999" customHeight="1" x14ac:dyDescent="0.2">
      <c r="A24" s="15" t="s">
        <v>339</v>
      </c>
      <c r="B24" s="664">
        <v>49</v>
      </c>
      <c r="C24" s="672">
        <v>734.96400000000006</v>
      </c>
      <c r="D24" s="664">
        <v>8</v>
      </c>
      <c r="E24" s="668">
        <v>155.6</v>
      </c>
      <c r="F24" s="664">
        <v>11</v>
      </c>
      <c r="G24" s="667">
        <v>211.755</v>
      </c>
      <c r="H24" s="664">
        <v>8</v>
      </c>
      <c r="I24" s="667">
        <v>151.05000000000001</v>
      </c>
      <c r="J24" s="664">
        <v>6</v>
      </c>
      <c r="K24" s="667">
        <v>155.32499999999999</v>
      </c>
    </row>
    <row r="25" spans="1:11" ht="30.6" customHeight="1" x14ac:dyDescent="0.2">
      <c r="A25" s="15" t="s">
        <v>1387</v>
      </c>
      <c r="B25" s="664">
        <v>0</v>
      </c>
      <c r="C25" s="672">
        <v>0</v>
      </c>
      <c r="D25" s="664">
        <v>0</v>
      </c>
      <c r="E25" s="664">
        <v>0</v>
      </c>
      <c r="F25" s="664">
        <v>0</v>
      </c>
      <c r="G25" s="668"/>
      <c r="H25" s="664"/>
      <c r="I25" s="664"/>
      <c r="J25" s="664"/>
      <c r="K25" s="667"/>
    </row>
    <row r="26" spans="1:11" s="659" customFormat="1" ht="19.899999999999999" customHeight="1" x14ac:dyDescent="0.2">
      <c r="A26" s="15" t="s">
        <v>1383</v>
      </c>
      <c r="B26" s="664">
        <v>0</v>
      </c>
      <c r="C26" s="672">
        <v>0</v>
      </c>
      <c r="D26" s="664">
        <v>46</v>
      </c>
      <c r="E26" s="664">
        <v>2793</v>
      </c>
      <c r="F26" s="664"/>
      <c r="G26" s="664"/>
      <c r="H26" s="664"/>
      <c r="I26" s="664"/>
      <c r="J26" s="664"/>
      <c r="K26" s="667"/>
    </row>
    <row r="27" spans="1:11" s="678" customFormat="1" ht="19.899999999999999" customHeight="1" x14ac:dyDescent="0.2">
      <c r="A27" s="15" t="s">
        <v>340</v>
      </c>
      <c r="B27" s="664">
        <v>12</v>
      </c>
      <c r="C27" s="672">
        <v>1465.05</v>
      </c>
      <c r="D27" s="664">
        <v>15</v>
      </c>
      <c r="E27" s="667">
        <v>2125.2150000000001</v>
      </c>
      <c r="F27" s="664">
        <v>10</v>
      </c>
      <c r="G27" s="667">
        <v>1529.7629999999999</v>
      </c>
      <c r="H27" s="664">
        <v>10</v>
      </c>
      <c r="I27" s="667">
        <v>1963.3009999999999</v>
      </c>
      <c r="J27" s="664">
        <v>8</v>
      </c>
      <c r="K27" s="667">
        <v>1146.7629999999999</v>
      </c>
    </row>
    <row r="28" spans="1:11" ht="19.149999999999999" customHeight="1" x14ac:dyDescent="0.2">
      <c r="A28" s="15" t="s">
        <v>1393</v>
      </c>
      <c r="B28" s="664"/>
      <c r="C28" s="672">
        <v>2799.4</v>
      </c>
      <c r="D28" s="664"/>
      <c r="E28" s="668"/>
      <c r="F28" s="664"/>
      <c r="G28" s="667">
        <v>128.5</v>
      </c>
      <c r="H28" s="664"/>
      <c r="I28" s="667"/>
      <c r="J28" s="664"/>
      <c r="K28" s="668">
        <v>1225.2</v>
      </c>
    </row>
    <row r="29" spans="1:11" ht="25.9" customHeight="1" thickBot="1" x14ac:dyDescent="0.25">
      <c r="A29" s="370" t="s">
        <v>350</v>
      </c>
      <c r="B29" s="666">
        <f>SUM(B6:B28)</f>
        <v>1464</v>
      </c>
      <c r="C29" s="673">
        <f>SUM(C6:C28)</f>
        <v>28219.181</v>
      </c>
      <c r="D29" s="666">
        <f t="shared" ref="D29:J29" si="0">SUM(D6:D28)</f>
        <v>1419</v>
      </c>
      <c r="E29" s="677">
        <f t="shared" si="0"/>
        <v>31317.235999999997</v>
      </c>
      <c r="F29" s="666">
        <f t="shared" si="0"/>
        <v>1257</v>
      </c>
      <c r="G29" s="677">
        <f t="shared" si="0"/>
        <v>33396.615000000005</v>
      </c>
      <c r="H29" s="666">
        <f t="shared" si="0"/>
        <v>1426</v>
      </c>
      <c r="I29" s="677">
        <f t="shared" si="0"/>
        <v>39718.829000000005</v>
      </c>
      <c r="J29" s="666">
        <f t="shared" si="0"/>
        <v>1471</v>
      </c>
      <c r="K29" s="684">
        <f>SUM(K6:K28)</f>
        <v>49693.351999999992</v>
      </c>
    </row>
  </sheetData>
  <mergeCells count="11">
    <mergeCell ref="A2:K2"/>
    <mergeCell ref="A4:A5"/>
    <mergeCell ref="B4:C4"/>
    <mergeCell ref="D4:E4"/>
    <mergeCell ref="F4:G4"/>
    <mergeCell ref="H4:I4"/>
    <mergeCell ref="E14:E15"/>
    <mergeCell ref="E16:E19"/>
    <mergeCell ref="E20:E22"/>
    <mergeCell ref="G18:G19"/>
    <mergeCell ref="J4:K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200" verticalDpi="200" r:id="rId1"/>
  <headerFooter alignWithMargins="0">
    <oddFooter>&amp;L&amp;"Arial,Dőlt"&amp;8&amp;Z&amp;F&amp;R&amp;9&amp;A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BreakPreview" workbookViewId="0">
      <selection activeCell="A5" sqref="A5:A17"/>
    </sheetView>
  </sheetViews>
  <sheetFormatPr defaultColWidth="9.140625" defaultRowHeight="15.75" x14ac:dyDescent="0.25"/>
  <cols>
    <col min="1" max="1" width="30.28515625" style="121" customWidth="1"/>
    <col min="2" max="2" width="8.85546875" style="121" customWidth="1"/>
    <col min="3" max="3" width="11.28515625" style="121" customWidth="1"/>
    <col min="4" max="4" width="11.140625" style="121" customWidth="1"/>
    <col min="5" max="5" width="10.28515625" style="121" customWidth="1"/>
    <col min="6" max="6" width="8.7109375" style="121" customWidth="1"/>
    <col min="7" max="7" width="10.85546875" style="121" customWidth="1"/>
    <col min="8" max="8" width="9.140625" style="121" customWidth="1"/>
    <col min="9" max="9" width="8.7109375" style="121" customWidth="1"/>
    <col min="10" max="10" width="9.140625" style="121" customWidth="1"/>
    <col min="11" max="11" width="10.42578125" style="121" customWidth="1"/>
    <col min="12" max="12" width="8.7109375" style="121" customWidth="1"/>
    <col min="13" max="13" width="9.140625" style="121" customWidth="1"/>
    <col min="14" max="16384" width="9.140625" style="121"/>
  </cols>
  <sheetData>
    <row r="1" spans="1:13" x14ac:dyDescent="0.25">
      <c r="A1" s="177" t="s">
        <v>257</v>
      </c>
      <c r="B1" s="177"/>
    </row>
    <row r="3" spans="1:13" x14ac:dyDescent="0.25">
      <c r="A3" s="1105" t="s">
        <v>38</v>
      </c>
      <c r="B3" s="1106"/>
      <c r="C3" s="1106"/>
      <c r="D3" s="1106"/>
      <c r="E3" s="1106"/>
      <c r="F3" s="1106"/>
      <c r="G3" s="1106"/>
      <c r="H3" s="1106"/>
      <c r="I3" s="1106"/>
      <c r="J3" s="1106"/>
      <c r="K3" s="1106"/>
    </row>
    <row r="4" spans="1:13" ht="22.5" customHeight="1" x14ac:dyDescent="0.25"/>
    <row r="5" spans="1:13" ht="15" customHeight="1" x14ac:dyDescent="0.25">
      <c r="A5" s="1108" t="s">
        <v>215</v>
      </c>
      <c r="B5" s="1108" t="s">
        <v>255</v>
      </c>
      <c r="C5" s="1108"/>
      <c r="D5" s="1107" t="s">
        <v>407</v>
      </c>
      <c r="E5" s="1107"/>
      <c r="F5" s="1107" t="s">
        <v>426</v>
      </c>
      <c r="G5" s="1107"/>
      <c r="H5" s="1107" t="s">
        <v>409</v>
      </c>
      <c r="I5" s="1107"/>
      <c r="J5" s="1104" t="s">
        <v>411</v>
      </c>
      <c r="K5" s="1104"/>
      <c r="L5" s="1104" t="s">
        <v>1441</v>
      </c>
      <c r="M5" s="1104"/>
    </row>
    <row r="6" spans="1:13" ht="48.6" customHeight="1" x14ac:dyDescent="0.25">
      <c r="A6" s="1108"/>
      <c r="B6" s="170" t="s">
        <v>204</v>
      </c>
      <c r="C6" s="170" t="s">
        <v>205</v>
      </c>
      <c r="D6" s="170" t="s">
        <v>204</v>
      </c>
      <c r="E6" s="170" t="s">
        <v>205</v>
      </c>
      <c r="F6" s="170" t="s">
        <v>204</v>
      </c>
      <c r="G6" s="170" t="s">
        <v>205</v>
      </c>
      <c r="H6" s="170" t="s">
        <v>204</v>
      </c>
      <c r="I6" s="170" t="s">
        <v>1442</v>
      </c>
      <c r="J6" s="170" t="s">
        <v>204</v>
      </c>
      <c r="K6" s="170" t="s">
        <v>205</v>
      </c>
      <c r="L6" s="170" t="s">
        <v>204</v>
      </c>
      <c r="M6" s="170" t="s">
        <v>1442</v>
      </c>
    </row>
    <row r="7" spans="1:13" x14ac:dyDescent="0.25">
      <c r="A7" s="180" t="s">
        <v>206</v>
      </c>
      <c r="B7" s="179">
        <v>0.02</v>
      </c>
      <c r="C7" s="179">
        <v>0.02</v>
      </c>
      <c r="D7" s="179">
        <v>0.02</v>
      </c>
      <c r="E7" s="179">
        <v>0.02</v>
      </c>
      <c r="F7" s="179">
        <v>0.02</v>
      </c>
      <c r="G7" s="179">
        <v>0.02</v>
      </c>
      <c r="H7" s="179">
        <v>0.02</v>
      </c>
      <c r="I7" s="179">
        <v>0.02</v>
      </c>
      <c r="J7" s="179">
        <v>0.02</v>
      </c>
      <c r="K7" s="179">
        <v>0.02</v>
      </c>
      <c r="L7" s="179">
        <v>0.02</v>
      </c>
      <c r="M7" s="179">
        <v>0.02</v>
      </c>
    </row>
    <row r="8" spans="1:13" ht="34.5" customHeight="1" x14ac:dyDescent="0.25">
      <c r="A8" s="180" t="s">
        <v>445</v>
      </c>
      <c r="B8" s="181">
        <v>29340.3</v>
      </c>
      <c r="C8" s="182">
        <v>6000</v>
      </c>
      <c r="D8" s="319">
        <v>30161.906999999999</v>
      </c>
      <c r="E8" s="182">
        <v>6000</v>
      </c>
      <c r="F8" s="181">
        <v>31187.4</v>
      </c>
      <c r="G8" s="182">
        <v>6000</v>
      </c>
      <c r="H8" s="192">
        <v>32216.6</v>
      </c>
      <c r="I8" s="182">
        <v>6000</v>
      </c>
      <c r="J8" s="181">
        <v>33859.599999999999</v>
      </c>
      <c r="K8" s="182">
        <v>6000</v>
      </c>
      <c r="L8" s="181">
        <v>38769.199999999997</v>
      </c>
      <c r="M8" s="182">
        <v>6000</v>
      </c>
    </row>
    <row r="9" spans="1:13" ht="19.5" customHeight="1" x14ac:dyDescent="0.25">
      <c r="A9" s="180" t="s">
        <v>1443</v>
      </c>
      <c r="B9" s="181"/>
      <c r="C9" s="182">
        <v>3000</v>
      </c>
      <c r="D9" s="319"/>
      <c r="E9" s="182">
        <v>3000</v>
      </c>
      <c r="F9" s="181"/>
      <c r="G9" s="182">
        <v>3000</v>
      </c>
      <c r="H9" s="192"/>
      <c r="I9" s="182">
        <v>3000</v>
      </c>
      <c r="J9" s="181"/>
      <c r="K9" s="182">
        <v>3000</v>
      </c>
      <c r="L9" s="181"/>
      <c r="M9" s="182">
        <v>3000</v>
      </c>
    </row>
    <row r="10" spans="1:13" ht="19.5" customHeight="1" x14ac:dyDescent="0.25">
      <c r="A10" s="180" t="s">
        <v>1444</v>
      </c>
      <c r="B10" s="181"/>
      <c r="C10" s="182">
        <v>3000</v>
      </c>
      <c r="D10" s="319"/>
      <c r="E10" s="182">
        <v>3000</v>
      </c>
      <c r="F10" s="181"/>
      <c r="G10" s="182">
        <v>3000</v>
      </c>
      <c r="H10" s="192"/>
      <c r="I10" s="182">
        <v>3000</v>
      </c>
      <c r="J10" s="181"/>
      <c r="K10" s="182">
        <v>6000</v>
      </c>
      <c r="L10" s="181"/>
      <c r="M10" s="182">
        <v>6000</v>
      </c>
    </row>
    <row r="11" spans="1:13" ht="19.5" customHeight="1" x14ac:dyDescent="0.25">
      <c r="A11" s="180" t="s">
        <v>1447</v>
      </c>
      <c r="B11" s="181"/>
      <c r="C11" s="182">
        <v>7200</v>
      </c>
      <c r="D11" s="319"/>
      <c r="E11" s="182">
        <v>7200</v>
      </c>
      <c r="F11" s="181"/>
      <c r="G11" s="182">
        <v>7200</v>
      </c>
      <c r="H11" s="192"/>
      <c r="I11" s="182">
        <v>7200</v>
      </c>
      <c r="J11" s="181"/>
      <c r="K11" s="182">
        <v>7200</v>
      </c>
      <c r="L11" s="181"/>
      <c r="M11" s="182">
        <v>7200</v>
      </c>
    </row>
    <row r="12" spans="1:13" x14ac:dyDescent="0.25">
      <c r="A12" s="180" t="s">
        <v>207</v>
      </c>
      <c r="B12" s="183"/>
      <c r="C12" s="183"/>
      <c r="D12" s="183"/>
      <c r="E12" s="183"/>
      <c r="F12" s="183"/>
      <c r="G12" s="183"/>
      <c r="H12" s="188"/>
      <c r="I12" s="183"/>
      <c r="J12" s="183"/>
      <c r="K12" s="184"/>
      <c r="L12" s="183"/>
      <c r="M12" s="184"/>
    </row>
    <row r="13" spans="1:13" ht="31.5" x14ac:dyDescent="0.25">
      <c r="A13" s="180" t="s">
        <v>461</v>
      </c>
      <c r="B13" s="186">
        <v>517.70000000000005</v>
      </c>
      <c r="C13" s="185">
        <v>300</v>
      </c>
      <c r="D13" s="186">
        <v>532.20000000000005</v>
      </c>
      <c r="E13" s="185">
        <v>400</v>
      </c>
      <c r="F13" s="186">
        <v>550.29999999999995</v>
      </c>
      <c r="G13" s="185">
        <v>400</v>
      </c>
      <c r="H13" s="189">
        <v>568.5</v>
      </c>
      <c r="I13" s="185">
        <v>400</v>
      </c>
      <c r="J13" s="186">
        <v>597.5</v>
      </c>
      <c r="K13" s="187">
        <v>400</v>
      </c>
      <c r="L13" s="186">
        <v>684.1</v>
      </c>
      <c r="M13" s="187">
        <v>400</v>
      </c>
    </row>
    <row r="14" spans="1:13" ht="31.5" x14ac:dyDescent="0.25">
      <c r="A14" s="191" t="s">
        <v>265</v>
      </c>
      <c r="B14" s="181">
        <v>1898.4</v>
      </c>
      <c r="C14" s="182">
        <v>200</v>
      </c>
      <c r="D14" s="320">
        <v>1951.65</v>
      </c>
      <c r="E14" s="182">
        <v>180</v>
      </c>
      <c r="F14" s="181">
        <v>2018</v>
      </c>
      <c r="G14" s="182">
        <v>180</v>
      </c>
      <c r="H14" s="189">
        <v>2084.6</v>
      </c>
      <c r="I14" s="182">
        <v>180</v>
      </c>
      <c r="J14" s="181">
        <v>2190</v>
      </c>
      <c r="K14" s="178">
        <v>180</v>
      </c>
      <c r="L14" s="181">
        <v>2508.6</v>
      </c>
      <c r="M14" s="178">
        <v>180</v>
      </c>
    </row>
    <row r="15" spans="1:13" x14ac:dyDescent="0.25">
      <c r="A15" s="191" t="s">
        <v>266</v>
      </c>
      <c r="B15" s="178">
        <v>1898.4</v>
      </c>
      <c r="C15" s="178">
        <v>800</v>
      </c>
      <c r="D15" s="178">
        <v>1951.65</v>
      </c>
      <c r="E15" s="178">
        <v>800</v>
      </c>
      <c r="F15" s="178">
        <v>2018</v>
      </c>
      <c r="G15" s="178">
        <v>800</v>
      </c>
      <c r="H15" s="178">
        <v>2084.6</v>
      </c>
      <c r="I15" s="178">
        <v>800</v>
      </c>
      <c r="J15" s="178">
        <v>2190.9</v>
      </c>
      <c r="K15" s="178">
        <v>800</v>
      </c>
      <c r="L15" s="708">
        <v>2508.6</v>
      </c>
      <c r="M15" s="178">
        <v>800</v>
      </c>
    </row>
    <row r="16" spans="1:13" x14ac:dyDescent="0.25">
      <c r="A16" s="191" t="s">
        <v>1445</v>
      </c>
      <c r="B16" s="178">
        <v>0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78">
        <v>0</v>
      </c>
      <c r="I16" s="178">
        <v>0</v>
      </c>
      <c r="J16" s="178">
        <v>398.3</v>
      </c>
      <c r="K16" s="178">
        <v>50</v>
      </c>
      <c r="L16" s="178">
        <v>456.1</v>
      </c>
      <c r="M16" s="178">
        <v>150</v>
      </c>
    </row>
    <row r="17" spans="1:13" ht="31.5" x14ac:dyDescent="0.25">
      <c r="A17" s="180" t="s">
        <v>1446</v>
      </c>
      <c r="B17" s="178">
        <v>0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78">
        <v>0</v>
      </c>
      <c r="I17" s="178">
        <v>0</v>
      </c>
      <c r="J17" s="178">
        <v>0</v>
      </c>
      <c r="K17" s="178">
        <v>0</v>
      </c>
      <c r="L17" s="178">
        <v>496.1</v>
      </c>
      <c r="M17" s="178">
        <v>50</v>
      </c>
    </row>
  </sheetData>
  <mergeCells count="8">
    <mergeCell ref="L5:M5"/>
    <mergeCell ref="A3:K3"/>
    <mergeCell ref="H5:I5"/>
    <mergeCell ref="J5:K5"/>
    <mergeCell ref="A5:A6"/>
    <mergeCell ref="B5:C5"/>
    <mergeCell ref="D5:E5"/>
    <mergeCell ref="F5:G5"/>
  </mergeCells>
  <phoneticPr fontId="2" type="noConversion"/>
  <pageMargins left="0.74803149606299213" right="0.55118110236220474" top="0.98425196850393704" bottom="0.98425196850393704" header="0.51181102362204722" footer="0.51181102362204722"/>
  <pageSetup paperSize="9" scale="89" orientation="landscape" r:id="rId1"/>
  <headerFooter alignWithMargins="0">
    <oddFooter>&amp;L&amp;"Arial,Dőlt"&amp;8&amp;Z&amp;F&amp;R&amp;9&amp;A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view="pageBreakPreview" zoomScaleSheetLayoutView="100" workbookViewId="0">
      <selection activeCell="D8" sqref="D8"/>
    </sheetView>
  </sheetViews>
  <sheetFormatPr defaultRowHeight="12.75" x14ac:dyDescent="0.2"/>
  <cols>
    <col min="1" max="1" width="29.140625" customWidth="1"/>
    <col min="2" max="2" width="11.7109375" customWidth="1"/>
    <col min="3" max="3" width="10.7109375" customWidth="1"/>
    <col min="4" max="4" width="10.140625" customWidth="1"/>
    <col min="5" max="6" width="12.7109375" customWidth="1"/>
  </cols>
  <sheetData>
    <row r="2" spans="1:10" ht="39" customHeight="1" x14ac:dyDescent="0.2"/>
    <row r="3" spans="1:10" ht="27" customHeight="1" x14ac:dyDescent="0.25">
      <c r="A3" s="1105" t="s">
        <v>1449</v>
      </c>
      <c r="B3" s="1109"/>
      <c r="C3" s="1109"/>
      <c r="D3" s="1109"/>
      <c r="E3" s="1109"/>
    </row>
    <row r="4" spans="1:10" ht="33" customHeight="1" x14ac:dyDescent="0.25">
      <c r="A4" s="225"/>
    </row>
    <row r="5" spans="1:10" ht="43.9" customHeight="1" thickBot="1" x14ac:dyDescent="0.3">
      <c r="C5" s="1110" t="s">
        <v>1448</v>
      </c>
      <c r="D5" s="1111"/>
      <c r="E5" s="1111"/>
      <c r="F5" s="1112"/>
      <c r="J5" s="121"/>
    </row>
    <row r="6" spans="1:10" ht="26.45" customHeight="1" x14ac:dyDescent="0.2">
      <c r="A6" s="233" t="s">
        <v>215</v>
      </c>
      <c r="B6" s="234" t="s">
        <v>255</v>
      </c>
      <c r="C6" s="234" t="s">
        <v>407</v>
      </c>
      <c r="D6" s="234" t="s">
        <v>426</v>
      </c>
      <c r="E6" s="234" t="s">
        <v>409</v>
      </c>
      <c r="F6" s="709" t="s">
        <v>458</v>
      </c>
    </row>
    <row r="7" spans="1:10" ht="26.45" customHeight="1" x14ac:dyDescent="0.2">
      <c r="A7" s="235" t="s">
        <v>351</v>
      </c>
      <c r="B7" s="256">
        <v>1309</v>
      </c>
      <c r="C7" s="256">
        <v>1398</v>
      </c>
      <c r="D7" s="256">
        <v>1484</v>
      </c>
      <c r="E7" s="256">
        <v>1554</v>
      </c>
      <c r="F7" s="710">
        <v>1573</v>
      </c>
    </row>
    <row r="8" spans="1:10" ht="21" customHeight="1" x14ac:dyDescent="0.2">
      <c r="A8" s="235" t="s">
        <v>220</v>
      </c>
      <c r="B8" s="256">
        <v>503</v>
      </c>
      <c r="C8" s="256">
        <v>509</v>
      </c>
      <c r="D8" s="256">
        <v>522</v>
      </c>
      <c r="E8" s="256">
        <v>534</v>
      </c>
      <c r="F8" s="710">
        <v>557</v>
      </c>
    </row>
    <row r="9" spans="1:10" ht="19.899999999999999" customHeight="1" x14ac:dyDescent="0.2">
      <c r="A9" s="235" t="s">
        <v>352</v>
      </c>
      <c r="B9" s="256">
        <v>5716</v>
      </c>
      <c r="C9" s="256">
        <v>5683</v>
      </c>
      <c r="D9" s="256">
        <v>5666</v>
      </c>
      <c r="E9" s="256">
        <v>5668</v>
      </c>
      <c r="F9" s="710">
        <v>6007</v>
      </c>
    </row>
    <row r="10" spans="1:10" ht="20.25" customHeight="1" x14ac:dyDescent="0.2">
      <c r="A10" s="235" t="s">
        <v>207</v>
      </c>
      <c r="B10" s="256"/>
      <c r="C10" s="256"/>
      <c r="D10" s="256"/>
      <c r="E10" s="256"/>
      <c r="F10" s="710"/>
    </row>
    <row r="11" spans="1:10" ht="17.45" customHeight="1" x14ac:dyDescent="0.2">
      <c r="A11" s="236" t="s">
        <v>354</v>
      </c>
      <c r="B11" s="256"/>
      <c r="C11" s="256"/>
      <c r="D11" s="256">
        <v>1</v>
      </c>
      <c r="E11" s="256"/>
      <c r="F11" s="710">
        <v>0</v>
      </c>
    </row>
    <row r="12" spans="1:10" ht="18.600000000000001" customHeight="1" x14ac:dyDescent="0.2">
      <c r="A12" s="236" t="s">
        <v>355</v>
      </c>
      <c r="B12" s="256">
        <v>54</v>
      </c>
      <c r="C12" s="256">
        <v>35</v>
      </c>
      <c r="D12" s="256">
        <v>42</v>
      </c>
      <c r="E12" s="256">
        <v>51</v>
      </c>
      <c r="F12" s="710">
        <v>55</v>
      </c>
    </row>
    <row r="13" spans="1:10" ht="22.9" customHeight="1" x14ac:dyDescent="0.2">
      <c r="A13" s="235" t="s">
        <v>448</v>
      </c>
      <c r="B13" s="256">
        <v>0</v>
      </c>
      <c r="C13" s="256">
        <v>0</v>
      </c>
      <c r="D13" s="256">
        <v>0</v>
      </c>
      <c r="E13" s="256">
        <v>0</v>
      </c>
      <c r="F13" s="710">
        <v>24</v>
      </c>
    </row>
    <row r="14" spans="1:10" ht="21" customHeight="1" x14ac:dyDescent="0.2">
      <c r="A14" s="235" t="s">
        <v>353</v>
      </c>
      <c r="B14" s="256">
        <v>5891</v>
      </c>
      <c r="C14" s="256">
        <v>0</v>
      </c>
      <c r="D14" s="256">
        <v>0</v>
      </c>
      <c r="E14" s="256">
        <v>0</v>
      </c>
      <c r="F14" s="710">
        <v>0</v>
      </c>
    </row>
    <row r="15" spans="1:10" ht="29.45" customHeight="1" thickBot="1" x14ac:dyDescent="0.25">
      <c r="A15" s="370" t="s">
        <v>202</v>
      </c>
      <c r="B15" s="371">
        <f>SUM(B7:B14)</f>
        <v>13473</v>
      </c>
      <c r="C15" s="371">
        <f t="shared" ref="C15:E15" si="0">SUM(C7:C14)</f>
        <v>7625</v>
      </c>
      <c r="D15" s="371">
        <f t="shared" si="0"/>
        <v>7715</v>
      </c>
      <c r="E15" s="371">
        <f t="shared" si="0"/>
        <v>7807</v>
      </c>
      <c r="F15" s="711">
        <f>SUM(F7:F14)</f>
        <v>8216</v>
      </c>
    </row>
  </sheetData>
  <mergeCells count="2">
    <mergeCell ref="A3:E3"/>
    <mergeCell ref="C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30</vt:i4>
      </vt:variant>
      <vt:variant>
        <vt:lpstr>Névvel ellátott tartományok</vt:lpstr>
      </vt:variant>
      <vt:variant>
        <vt:i4>24</vt:i4>
      </vt:variant>
    </vt:vector>
  </HeadingPairs>
  <TitlesOfParts>
    <vt:vector size="54" baseType="lpstr">
      <vt:lpstr>Tartalomjegyzék</vt:lpstr>
      <vt:lpstr>1. sz.Szervezeti változások</vt:lpstr>
      <vt:lpstr>2. sz. váll.,üzletek, adó</vt:lpstr>
      <vt:lpstr>3. sz. Ellátottsági</vt:lpstr>
      <vt:lpstr>4.sz.Bevételek, kiadások</vt:lpstr>
      <vt:lpstr>4.1. sz.  pályázatokon nyert</vt:lpstr>
      <vt:lpstr>4.2. sz. Települési támogatások</vt:lpstr>
      <vt:lpstr>4.3. sz. Adóterhek alakulása</vt:lpstr>
      <vt:lpstr>4.3.1. sz Adózók számának össz.</vt:lpstr>
      <vt:lpstr>4.3.2.sz. Helyi adó ügyint.</vt:lpstr>
      <vt:lpstr>4.3.3. Adóvégrehajtásokról adat</vt:lpstr>
      <vt:lpstr>4.3.4.sz Adók könyvelési adatai</vt:lpstr>
      <vt:lpstr>4.3.5 sz. Adóerőképeség</vt:lpstr>
      <vt:lpstr>4.3.6.sz. Kim. adókedvezm.</vt:lpstr>
      <vt:lpstr>4.4. sz. Szállítók-vevők</vt:lpstr>
      <vt:lpstr>5.sz. Mérleg adatok</vt:lpstr>
      <vt:lpstr>6. sz. EU-s projektek</vt:lpstr>
      <vt:lpstr>6.1.sz. Hitelállomány változása</vt:lpstr>
      <vt:lpstr>6.1 hitel lejárat ciklus elején</vt:lpstr>
      <vt:lpstr>6.1 hitel lejárat ciklus végén</vt:lpstr>
      <vt:lpstr>6.2.sz. Pénzforg.2019-2023.</vt:lpstr>
      <vt:lpstr>7. sz. Demogr.adatok</vt:lpstr>
      <vt:lpstr>7.1. sz.Óvodai gyermeklétszám</vt:lpstr>
      <vt:lpstr>8.sz dolg.létsz.</vt:lpstr>
      <vt:lpstr>8.1. sz.Közfogl.</vt:lpstr>
      <vt:lpstr>9. sz.PH hatósági munka</vt:lpstr>
      <vt:lpstr>10.sz. A Képv.test.ülései</vt:lpstr>
      <vt:lpstr>11. Képv.test és biz. tagjai</vt:lpstr>
      <vt:lpstr>12.mell.Összefogl.</vt:lpstr>
      <vt:lpstr>13. melléklet Lakásügy</vt:lpstr>
      <vt:lpstr>'12.mell.Összefogl.'!Nyomtatási_cím</vt:lpstr>
      <vt:lpstr>'3. sz. Ellátottsági'!Nyomtatási_cím</vt:lpstr>
      <vt:lpstr>'4.1. sz.  pályázatokon nyert'!Nyomtatási_cím</vt:lpstr>
      <vt:lpstr>'6.2.sz. Pénzforg.2019-2023.'!Nyomtatási_cím</vt:lpstr>
      <vt:lpstr>'1. sz.Szervezeti változások'!Nyomtatási_terület</vt:lpstr>
      <vt:lpstr>'11. Képv.test és biz. tagjai'!Nyomtatási_terület</vt:lpstr>
      <vt:lpstr>'13. melléklet Lakásügy'!Nyomtatási_terület</vt:lpstr>
      <vt:lpstr>'2. sz. váll.,üzletek, adó'!Nyomtatási_terület</vt:lpstr>
      <vt:lpstr>'4.1. sz.  pályázatokon nyert'!Nyomtatási_terület</vt:lpstr>
      <vt:lpstr>'4.2. sz. Települési támogatások'!Nyomtatási_terület</vt:lpstr>
      <vt:lpstr>'4.3. sz. Adóterhek alakulása'!Nyomtatási_terület</vt:lpstr>
      <vt:lpstr>'4.3.1. sz Adózók számának össz.'!Nyomtatási_terület</vt:lpstr>
      <vt:lpstr>'4.3.2.sz. Helyi adó ügyint.'!Nyomtatási_terület</vt:lpstr>
      <vt:lpstr>'4.3.3. Adóvégrehajtásokról adat'!Nyomtatási_terület</vt:lpstr>
      <vt:lpstr>'4.3.4.sz Adók könyvelési adatai'!Nyomtatási_terület</vt:lpstr>
      <vt:lpstr>'4.3.5 sz. Adóerőképeség'!Nyomtatási_terület</vt:lpstr>
      <vt:lpstr>'4.4. sz. Szállítók-vevők'!Nyomtatási_terület</vt:lpstr>
      <vt:lpstr>'4.sz.Bevételek, kiadások'!Nyomtatási_terület</vt:lpstr>
      <vt:lpstr>'5.sz. Mérleg adatok'!Nyomtatási_terület</vt:lpstr>
      <vt:lpstr>'6.2.sz. Pénzforg.2019-2023.'!Nyomtatási_terület</vt:lpstr>
      <vt:lpstr>'7. sz. Demogr.adatok'!Nyomtatási_terület</vt:lpstr>
      <vt:lpstr>'7.1. sz.Óvodai gyermeklétszám'!Nyomtatási_terület</vt:lpstr>
      <vt:lpstr>'8.1. sz.Közfogl.'!Nyomtatási_terület</vt:lpstr>
      <vt:lpstr>'8.sz dolg.létsz.'!Nyomtatási_terület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</dc:creator>
  <cp:lastModifiedBy>Szvoboda Lászlóné</cp:lastModifiedBy>
  <cp:lastPrinted>2024-05-15T12:20:52Z</cp:lastPrinted>
  <dcterms:created xsi:type="dcterms:W3CDTF">2010-08-19T01:10:18Z</dcterms:created>
  <dcterms:modified xsi:type="dcterms:W3CDTF">2024-05-16T14:05:00Z</dcterms:modified>
</cp:coreProperties>
</file>