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9440" windowHeight="11928" tabRatio="671" activeTab="8"/>
  </bookViews>
  <sheets>
    <sheet name="3." sheetId="49" r:id="rId1"/>
    <sheet name="3.1" sheetId="46" r:id="rId2"/>
    <sheet name="3.2" sheetId="47" r:id="rId3"/>
    <sheet name="3.2.1" sheetId="45" r:id="rId4"/>
    <sheet name="3.3 " sheetId="57" r:id="rId5"/>
    <sheet name="3.4" sheetId="42" r:id="rId6"/>
    <sheet name="3.5" sheetId="19" r:id="rId7"/>
    <sheet name="3.6 " sheetId="40" r:id="rId8"/>
    <sheet name="3.7 Szállítók-vevők" sheetId="56" r:id="rId9"/>
  </sheets>
  <definedNames>
    <definedName name="_xlnm.Print_Titles" localSheetId="0">'3.'!$1:$1</definedName>
    <definedName name="_xlnm.Print_Titles" localSheetId="4">'3.3 '!$1:$3</definedName>
    <definedName name="_xlnm.Print_Area" localSheetId="0">'3.'!$A$1:$N$161</definedName>
    <definedName name="_xlnm.Print_Area" localSheetId="3">'3.2.1'!$A$1:$G$35</definedName>
    <definedName name="_xlnm.Print_Area" localSheetId="4">'3.3 '!$A$1:$D$56</definedName>
    <definedName name="_xlnm.Print_Area" localSheetId="5">'3.4'!$A$3:$F$19</definedName>
    <definedName name="_xlnm.Print_Area" localSheetId="8">'3.7 Szállítók-vevők'!$A$1:$L$34</definedName>
  </definedNames>
  <calcPr calcId="124519"/>
</workbook>
</file>

<file path=xl/calcChain.xml><?xml version="1.0" encoding="utf-8"?>
<calcChain xmlns="http://schemas.openxmlformats.org/spreadsheetml/2006/main">
  <c r="D46" i="57"/>
  <c r="D53"/>
  <c r="D50" l="1"/>
  <c r="D56" l="1"/>
  <c r="D55"/>
  <c r="B17" i="42" l="1"/>
  <c r="N86" i="49"/>
  <c r="K34" i="56"/>
  <c r="J34"/>
  <c r="I34"/>
  <c r="H34"/>
  <c r="G34"/>
  <c r="F34"/>
  <c r="E34"/>
  <c r="D34"/>
  <c r="C34"/>
  <c r="L33"/>
  <c r="L32"/>
  <c r="L31"/>
  <c r="L30"/>
  <c r="L29"/>
  <c r="L28"/>
  <c r="L27"/>
  <c r="L26"/>
  <c r="L25"/>
  <c r="L24"/>
  <c r="L23"/>
  <c r="L22"/>
  <c r="K19"/>
  <c r="J19"/>
  <c r="I19"/>
  <c r="H19"/>
  <c r="G19"/>
  <c r="F19"/>
  <c r="E19"/>
  <c r="D19"/>
  <c r="C19"/>
  <c r="B19"/>
  <c r="L18"/>
  <c r="L17"/>
  <c r="L16"/>
  <c r="L15"/>
  <c r="L14"/>
  <c r="L13"/>
  <c r="L12"/>
  <c r="L11"/>
  <c r="L10"/>
  <c r="L9"/>
  <c r="L8"/>
  <c r="L7"/>
  <c r="L6"/>
  <c r="L5"/>
  <c r="L4"/>
  <c r="L19" s="1"/>
  <c r="F32" i="47"/>
  <c r="G32"/>
  <c r="D8"/>
  <c r="E8"/>
  <c r="D32"/>
  <c r="E32"/>
  <c r="D24"/>
  <c r="E24"/>
  <c r="D16"/>
  <c r="E16"/>
  <c r="G24"/>
  <c r="G16"/>
  <c r="G8"/>
  <c r="M152" i="49"/>
  <c r="C103"/>
  <c r="D103"/>
  <c r="M73"/>
  <c r="G10" i="46"/>
  <c r="H10"/>
  <c r="I10"/>
  <c r="G27" i="45"/>
  <c r="D88" i="49"/>
  <c r="L59"/>
  <c r="M143"/>
  <c r="M59"/>
  <c r="K59"/>
  <c r="G23" i="45"/>
  <c r="L34" i="56" l="1"/>
  <c r="B16" i="45"/>
  <c r="G15"/>
  <c r="B8" l="1"/>
  <c r="C33"/>
  <c r="D33"/>
  <c r="E33"/>
  <c r="F33"/>
  <c r="C24"/>
  <c r="D24"/>
  <c r="E24"/>
  <c r="F24"/>
  <c r="C16"/>
  <c r="D16"/>
  <c r="E16"/>
  <c r="F16"/>
  <c r="F8"/>
  <c r="E8"/>
  <c r="D8"/>
  <c r="C8"/>
  <c r="E103" i="49" l="1"/>
  <c r="F103"/>
  <c r="G103"/>
  <c r="H103"/>
  <c r="I103"/>
  <c r="J103"/>
  <c r="K103"/>
  <c r="L103"/>
  <c r="M103"/>
  <c r="E6"/>
  <c r="F6"/>
  <c r="G6"/>
  <c r="E12"/>
  <c r="F12"/>
  <c r="G12"/>
  <c r="E20"/>
  <c r="F20"/>
  <c r="G20"/>
  <c r="E23"/>
  <c r="F23"/>
  <c r="G23"/>
  <c r="E30"/>
  <c r="F30"/>
  <c r="G30"/>
  <c r="E38"/>
  <c r="F38"/>
  <c r="F39" s="1"/>
  <c r="G38"/>
  <c r="G39"/>
  <c r="E40"/>
  <c r="E45"/>
  <c r="F45"/>
  <c r="G45"/>
  <c r="E59"/>
  <c r="F59"/>
  <c r="G59"/>
  <c r="E73"/>
  <c r="F73"/>
  <c r="G73"/>
  <c r="E88"/>
  <c r="F88"/>
  <c r="G88"/>
  <c r="E94"/>
  <c r="F94"/>
  <c r="G94"/>
  <c r="E123"/>
  <c r="F123"/>
  <c r="G123"/>
  <c r="E143"/>
  <c r="F143"/>
  <c r="G143"/>
  <c r="E152"/>
  <c r="F152"/>
  <c r="G152"/>
  <c r="E39" l="1"/>
  <c r="E153"/>
  <c r="F24"/>
  <c r="G153"/>
  <c r="F153"/>
  <c r="G89"/>
  <c r="F89"/>
  <c r="E89"/>
  <c r="G24"/>
  <c r="E24"/>
  <c r="F95"/>
  <c r="E95" l="1"/>
  <c r="G95"/>
  <c r="D152"/>
  <c r="D143"/>
  <c r="D123"/>
  <c r="D73"/>
  <c r="D59"/>
  <c r="D45"/>
  <c r="D38"/>
  <c r="D30"/>
  <c r="D39" s="1"/>
  <c r="D23"/>
  <c r="D20"/>
  <c r="D12"/>
  <c r="D6"/>
  <c r="E23" i="40"/>
  <c r="G22" i="45"/>
  <c r="M23" i="49"/>
  <c r="D89" l="1"/>
  <c r="D153"/>
  <c r="D160" s="1"/>
  <c r="D24"/>
  <c r="H32" i="47"/>
  <c r="G32" i="45"/>
  <c r="F24" i="47"/>
  <c r="F16"/>
  <c r="F8"/>
  <c r="D95" i="49" l="1"/>
  <c r="N3"/>
  <c r="N4"/>
  <c r="N5"/>
  <c r="C6"/>
  <c r="H6"/>
  <c r="I6"/>
  <c r="J6"/>
  <c r="K6"/>
  <c r="L6"/>
  <c r="M6"/>
  <c r="N7"/>
  <c r="N8"/>
  <c r="N9"/>
  <c r="N10"/>
  <c r="N11"/>
  <c r="C12"/>
  <c r="H12"/>
  <c r="I12"/>
  <c r="J12"/>
  <c r="K12"/>
  <c r="L12"/>
  <c r="M12"/>
  <c r="N13"/>
  <c r="N14"/>
  <c r="N15"/>
  <c r="N16"/>
  <c r="N17"/>
  <c r="N18"/>
  <c r="N19"/>
  <c r="C20"/>
  <c r="H20"/>
  <c r="I20"/>
  <c r="J20"/>
  <c r="K20"/>
  <c r="L20"/>
  <c r="M20"/>
  <c r="N21"/>
  <c r="N22"/>
  <c r="H23"/>
  <c r="I23"/>
  <c r="J23"/>
  <c r="K23"/>
  <c r="L23"/>
  <c r="N25"/>
  <c r="N26"/>
  <c r="N27"/>
  <c r="N28"/>
  <c r="N29"/>
  <c r="C30"/>
  <c r="H30"/>
  <c r="I30"/>
  <c r="J30"/>
  <c r="J39" s="1"/>
  <c r="K30"/>
  <c r="L30"/>
  <c r="M30"/>
  <c r="N31"/>
  <c r="N32"/>
  <c r="N33"/>
  <c r="N34"/>
  <c r="N35"/>
  <c r="N36"/>
  <c r="N37"/>
  <c r="C38"/>
  <c r="H38"/>
  <c r="H39" s="1"/>
  <c r="I38"/>
  <c r="J38"/>
  <c r="K38"/>
  <c r="L38"/>
  <c r="M38"/>
  <c r="K39"/>
  <c r="L39"/>
  <c r="N40"/>
  <c r="N41"/>
  <c r="N42"/>
  <c r="N43"/>
  <c r="N44"/>
  <c r="C45"/>
  <c r="H45"/>
  <c r="I45"/>
  <c r="J45"/>
  <c r="K45"/>
  <c r="L45"/>
  <c r="M45"/>
  <c r="N46"/>
  <c r="N47"/>
  <c r="N48"/>
  <c r="N49"/>
  <c r="N50"/>
  <c r="N51"/>
  <c r="N52"/>
  <c r="N53"/>
  <c r="N54"/>
  <c r="N55"/>
  <c r="N56"/>
  <c r="N57"/>
  <c r="N58"/>
  <c r="C59"/>
  <c r="H59"/>
  <c r="I59"/>
  <c r="J59"/>
  <c r="N60"/>
  <c r="N61"/>
  <c r="N62"/>
  <c r="N63"/>
  <c r="N64"/>
  <c r="N65"/>
  <c r="N66"/>
  <c r="N67"/>
  <c r="N68"/>
  <c r="N69"/>
  <c r="N70"/>
  <c r="N71"/>
  <c r="N72"/>
  <c r="C73"/>
  <c r="H73"/>
  <c r="I73"/>
  <c r="J73"/>
  <c r="K73"/>
  <c r="L73"/>
  <c r="N74"/>
  <c r="N75"/>
  <c r="N76"/>
  <c r="N77"/>
  <c r="N78"/>
  <c r="N79"/>
  <c r="N81"/>
  <c r="N82"/>
  <c r="N83"/>
  <c r="N84"/>
  <c r="N85"/>
  <c r="N87"/>
  <c r="C88"/>
  <c r="H88"/>
  <c r="I88"/>
  <c r="I89" s="1"/>
  <c r="J88"/>
  <c r="K88"/>
  <c r="L88"/>
  <c r="M88"/>
  <c r="N90"/>
  <c r="N91"/>
  <c r="N92"/>
  <c r="N93"/>
  <c r="C94"/>
  <c r="H94"/>
  <c r="I94"/>
  <c r="J94"/>
  <c r="K94"/>
  <c r="L94"/>
  <c r="M94"/>
  <c r="N96"/>
  <c r="N97"/>
  <c r="N98"/>
  <c r="N99"/>
  <c r="N100"/>
  <c r="N101"/>
  <c r="N102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C123"/>
  <c r="H123"/>
  <c r="I123"/>
  <c r="J123"/>
  <c r="K123"/>
  <c r="L123"/>
  <c r="M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C143"/>
  <c r="H143"/>
  <c r="I143"/>
  <c r="J143"/>
  <c r="K143"/>
  <c r="L143"/>
  <c r="N144"/>
  <c r="N145"/>
  <c r="N146"/>
  <c r="N147"/>
  <c r="N148"/>
  <c r="N149"/>
  <c r="N150"/>
  <c r="N151"/>
  <c r="C152"/>
  <c r="H152"/>
  <c r="I152"/>
  <c r="I153" s="1"/>
  <c r="J152"/>
  <c r="K152"/>
  <c r="L152"/>
  <c r="N154"/>
  <c r="N155"/>
  <c r="N156"/>
  <c r="N157"/>
  <c r="N158"/>
  <c r="C159"/>
  <c r="E159"/>
  <c r="E160" s="1"/>
  <c r="F159"/>
  <c r="G159"/>
  <c r="H159"/>
  <c r="I159"/>
  <c r="J159"/>
  <c r="K159"/>
  <c r="L159"/>
  <c r="M159"/>
  <c r="C32" i="47"/>
  <c r="B32"/>
  <c r="I31"/>
  <c r="I30"/>
  <c r="I29"/>
  <c r="I28"/>
  <c r="I27"/>
  <c r="I26"/>
  <c r="I25"/>
  <c r="H24"/>
  <c r="C24"/>
  <c r="B24"/>
  <c r="I23"/>
  <c r="I22"/>
  <c r="I21"/>
  <c r="I20"/>
  <c r="I19"/>
  <c r="I18"/>
  <c r="I17"/>
  <c r="H16"/>
  <c r="C16"/>
  <c r="B16"/>
  <c r="I15"/>
  <c r="I14"/>
  <c r="I13"/>
  <c r="I12"/>
  <c r="I11"/>
  <c r="I10"/>
  <c r="I9"/>
  <c r="H8"/>
  <c r="C8"/>
  <c r="B8"/>
  <c r="I7"/>
  <c r="I6"/>
  <c r="I5"/>
  <c r="I4"/>
  <c r="I3"/>
  <c r="F10" i="46"/>
  <c r="E10"/>
  <c r="D10"/>
  <c r="C10"/>
  <c r="G14" i="45"/>
  <c r="B33"/>
  <c r="B24"/>
  <c r="I24" i="49" l="1"/>
  <c r="I95" s="1"/>
  <c r="N94"/>
  <c r="N38"/>
  <c r="I39"/>
  <c r="C39"/>
  <c r="N39" s="1"/>
  <c r="K153"/>
  <c r="L24"/>
  <c r="N88"/>
  <c r="N59"/>
  <c r="H24"/>
  <c r="N73"/>
  <c r="M89"/>
  <c r="M39"/>
  <c r="K24"/>
  <c r="C24"/>
  <c r="J24"/>
  <c r="H153"/>
  <c r="J153"/>
  <c r="L153"/>
  <c r="C153"/>
  <c r="C89"/>
  <c r="J160"/>
  <c r="K89"/>
  <c r="N20"/>
  <c r="M24"/>
  <c r="I16" i="47"/>
  <c r="L160" i="49"/>
  <c r="F160"/>
  <c r="H160"/>
  <c r="N152"/>
  <c r="M153"/>
  <c r="N23"/>
  <c r="N45"/>
  <c r="I32" i="47"/>
  <c r="I24"/>
  <c r="I8"/>
  <c r="N159" i="49"/>
  <c r="N143"/>
  <c r="N123"/>
  <c r="K160"/>
  <c r="I160"/>
  <c r="G160"/>
  <c r="N103"/>
  <c r="C160"/>
  <c r="J89"/>
  <c r="H89"/>
  <c r="H95" s="1"/>
  <c r="L89"/>
  <c r="L95" s="1"/>
  <c r="N30"/>
  <c r="N12"/>
  <c r="N6"/>
  <c r="B19" i="42"/>
  <c r="J95" i="49" l="1"/>
  <c r="N24"/>
  <c r="K95"/>
  <c r="C95"/>
  <c r="M95"/>
  <c r="N89"/>
  <c r="N153"/>
  <c r="M160"/>
  <c r="N160" s="1"/>
  <c r="N95" l="1"/>
  <c r="C23" i="19"/>
  <c r="G30" i="45"/>
  <c r="G6"/>
  <c r="G11"/>
  <c r="G29"/>
  <c r="G28"/>
  <c r="G21"/>
  <c r="G20"/>
  <c r="G19"/>
  <c r="G13"/>
  <c r="G12"/>
  <c r="G5"/>
  <c r="G4"/>
  <c r="G3"/>
  <c r="A4" i="40"/>
  <c r="A5" s="1"/>
  <c r="A6" s="1"/>
  <c r="A7" s="1"/>
  <c r="A8" s="1"/>
  <c r="A9" s="1"/>
  <c r="G8" i="45" l="1"/>
  <c r="G33"/>
  <c r="G24"/>
  <c r="G16"/>
</calcChain>
</file>

<file path=xl/sharedStrings.xml><?xml version="1.0" encoding="utf-8"?>
<sst xmlns="http://schemas.openxmlformats.org/spreadsheetml/2006/main" count="703" uniqueCount="563">
  <si>
    <t>Megnevezés</t>
  </si>
  <si>
    <t>Összesen</t>
  </si>
  <si>
    <t>a</t>
  </si>
  <si>
    <t>b</t>
  </si>
  <si>
    <t>c</t>
  </si>
  <si>
    <t>Mérleg-</t>
  </si>
  <si>
    <t>sor</t>
  </si>
  <si>
    <t>száma</t>
  </si>
  <si>
    <t>Intézmény</t>
  </si>
  <si>
    <t>Érték</t>
  </si>
  <si>
    <t>Ingatlan címe</t>
  </si>
  <si>
    <t>Helyrajzi száma</t>
  </si>
  <si>
    <t>Alapterülete</t>
  </si>
  <si>
    <t xml:space="preserve">Becsült értéke eFt </t>
  </si>
  <si>
    <t>Megjegyzés</t>
  </si>
  <si>
    <t>Jelzáloggal nem terhelt</t>
  </si>
  <si>
    <t xml:space="preserve">Csongrád, Fő u. 2-4. fszt. 2. (üzlet) </t>
  </si>
  <si>
    <t>227/2/A/69</t>
  </si>
  <si>
    <t>61 m²</t>
  </si>
  <si>
    <t>Csongrád, Fő u. 2-4. fszt. 3. (üzlet)</t>
  </si>
  <si>
    <t>227/2/A/70</t>
  </si>
  <si>
    <t>81 m²</t>
  </si>
  <si>
    <t>Csongrád, Fő u. 2-4. fszt. 4. (üzlet)</t>
  </si>
  <si>
    <t>227/2/A/71</t>
  </si>
  <si>
    <t>41 m²</t>
  </si>
  <si>
    <t>Csongrád, Fő u. 2-4. fszt. 5. (üzlet)</t>
  </si>
  <si>
    <t>227/2/A/72</t>
  </si>
  <si>
    <t>400 m²</t>
  </si>
  <si>
    <t>Csongrád, Fő u. 11-17. fszt. 71. (üzlet)</t>
  </si>
  <si>
    <t>634/A/71</t>
  </si>
  <si>
    <t>140 m²</t>
  </si>
  <si>
    <t>Csongrád, Fő u. 11-17. fszt. 72. (üzlet)</t>
  </si>
  <si>
    <t>634/A/72</t>
  </si>
  <si>
    <t>223 m²</t>
  </si>
  <si>
    <t>1.775 m²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</si>
  <si>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</si>
  <si>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</si>
  <si>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</si>
  <si>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</si>
  <si>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</si>
  <si>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</si>
  <si>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</si>
  <si>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</si>
  <si>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</si>
  <si>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</si>
  <si>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>visszatérítendő támogatásokról</t>
  </si>
  <si>
    <t>Munkáltatói kölcsön</t>
  </si>
  <si>
    <t>Szennyvízbekötések támogatására nyújtott visszatérítendő támogatások</t>
  </si>
  <si>
    <t xml:space="preserve">Önkormányzati lakásértékesítés kintlévőség </t>
  </si>
  <si>
    <t>Alkotóház</t>
  </si>
  <si>
    <t>Immateriális javak</t>
  </si>
  <si>
    <t xml:space="preserve">Ingatlanok     </t>
  </si>
  <si>
    <t>Üzemelt átadott eszk.</t>
  </si>
  <si>
    <t xml:space="preserve">Összesen:  </t>
  </si>
  <si>
    <t>Üzemelt.átad.eszk.</t>
  </si>
  <si>
    <t>Teljesen 0-ig leírt</t>
  </si>
  <si>
    <t>Jav., eszk.bruttó ért.</t>
  </si>
  <si>
    <t xml:space="preserve">Összesen:      </t>
  </si>
  <si>
    <t>Jelzáloggal terhelt</t>
  </si>
  <si>
    <t>221</t>
  </si>
  <si>
    <t xml:space="preserve">Adatok e Ft-ban </t>
  </si>
  <si>
    <t>A Társaság megnevezése</t>
  </si>
  <si>
    <t xml:space="preserve"> Jelenlegi nyilvántartási érték</t>
  </si>
  <si>
    <t>Sorszám</t>
  </si>
  <si>
    <t>Egyéb megjegyzés</t>
  </si>
  <si>
    <t>részvény</t>
  </si>
  <si>
    <t xml:space="preserve">Önkormányzat </t>
  </si>
  <si>
    <t>5878</t>
  </si>
  <si>
    <t>Polgármesteri 
Hivatal</t>
  </si>
  <si>
    <t xml:space="preserve">Szociális Ellátások Intézménye </t>
  </si>
  <si>
    <t>Csongrád Városi Önkormányzat</t>
  </si>
  <si>
    <t xml:space="preserve"> Jelentősebb, jelzáloggal terhelt és terhelhető ingatlanok  (lakások és erdők nélkül)</t>
  </si>
  <si>
    <t>Csongrád, belterület volt Szeviép telep</t>
  </si>
  <si>
    <t>629/A/2</t>
  </si>
  <si>
    <t>93 m²</t>
  </si>
  <si>
    <t>629/A/3</t>
  </si>
  <si>
    <t>287 m²</t>
  </si>
  <si>
    <t>Kifizetetlen számlák állományai szállítók felé</t>
  </si>
  <si>
    <t xml:space="preserve">Városellátó Intézmény </t>
  </si>
  <si>
    <t>Művelődési Központ</t>
  </si>
  <si>
    <t xml:space="preserve">     - működés </t>
  </si>
  <si>
    <t xml:space="preserve">     - projektek ÁFA </t>
  </si>
  <si>
    <t xml:space="preserve">Piroskavárosi Idősek Otthona </t>
  </si>
  <si>
    <t xml:space="preserve">Mindösszesen  </t>
  </si>
  <si>
    <t>Intézményi kintlevőségek</t>
  </si>
  <si>
    <t>Polgármesteri Hivatal</t>
  </si>
  <si>
    <t>23.950 m²</t>
  </si>
  <si>
    <t>Csongrád, Fő u. 26. (volt Földhivatal, irodák és raktár</t>
  </si>
  <si>
    <t>1.226 m²</t>
  </si>
  <si>
    <t>662/1</t>
  </si>
  <si>
    <t>18.190 m²</t>
  </si>
  <si>
    <t>0313/1</t>
  </si>
  <si>
    <t>55.246 m²</t>
  </si>
  <si>
    <t xml:space="preserve">Csongrád, külterület  (legelő, sportpálya-paint-ball) </t>
  </si>
  <si>
    <t>0314/1</t>
  </si>
  <si>
    <t xml:space="preserve">Csongrád, külterület (szántó) </t>
  </si>
  <si>
    <t>0317/254</t>
  </si>
  <si>
    <t xml:space="preserve">Alkotóház </t>
  </si>
  <si>
    <t xml:space="preserve">Gépek, berend, járművek </t>
  </si>
  <si>
    <t xml:space="preserve">Beruházások, felújítások </t>
  </si>
  <si>
    <t xml:space="preserve">Gépek, berend., járművek </t>
  </si>
  <si>
    <t xml:space="preserve">Üzemelt. átad. eszk. </t>
  </si>
  <si>
    <t>GESZ</t>
  </si>
  <si>
    <t>Gazdasági Ellátó  Szervezet</t>
  </si>
  <si>
    <t>Könyvtár</t>
  </si>
  <si>
    <t>Dr. Szarka Ödön Egyesített Eü. és  Szociális Intézmény</t>
  </si>
  <si>
    <t>Gépek, berend., járművek</t>
  </si>
  <si>
    <t>Dr. Szarka Ödön Egyesített Egészségügyi és Szociális Intézmény</t>
  </si>
  <si>
    <t>29.968 m²</t>
  </si>
  <si>
    <t>56.796 m²</t>
  </si>
  <si>
    <t>3.5 Tájékoztató adatok az önkormányzat által nyújtott</t>
  </si>
  <si>
    <t xml:space="preserve">Csongrád Városi Önkormányzat </t>
  </si>
  <si>
    <t>Ft</t>
  </si>
  <si>
    <t>Első lakáshoz jutók támogatásából kintlévőség</t>
  </si>
  <si>
    <t xml:space="preserve">Vállalkozásélénkítési alapból nyújtott kölcsönök kintlévősége </t>
  </si>
  <si>
    <t>Csongrád, Dob u. 3-5. (fürdő)</t>
  </si>
  <si>
    <t xml:space="preserve">GESZ </t>
  </si>
  <si>
    <t>Ssz</t>
  </si>
  <si>
    <t>ingatlan (db)</t>
  </si>
  <si>
    <t>Földrészlet</t>
  </si>
  <si>
    <t>Könyv szerinti br.ért.</t>
  </si>
  <si>
    <t>Becslés sz.</t>
  </si>
  <si>
    <t>ha</t>
  </si>
  <si>
    <t>m2</t>
  </si>
  <si>
    <t>darab</t>
  </si>
  <si>
    <t>eFt</t>
  </si>
  <si>
    <t xml:space="preserve">d </t>
  </si>
  <si>
    <t xml:space="preserve">e </t>
  </si>
  <si>
    <t>f</t>
  </si>
  <si>
    <t>g</t>
  </si>
  <si>
    <t>01</t>
  </si>
  <si>
    <t>Rendezett összes ingatlan</t>
  </si>
  <si>
    <t>02</t>
  </si>
  <si>
    <t>Rendezetlen, tulaj.került ingatlan</t>
  </si>
  <si>
    <t>03</t>
  </si>
  <si>
    <t>Rendezetlen, tulaj.kikerült ingat.</t>
  </si>
  <si>
    <t>04</t>
  </si>
  <si>
    <t>Helyrajzi számmal nem rendelk.ing.</t>
  </si>
  <si>
    <t>05</t>
  </si>
  <si>
    <t>Állomány összesen (1+2+4)-3</t>
  </si>
  <si>
    <t>06</t>
  </si>
  <si>
    <t>05. sorból külföldi ingatlan</t>
  </si>
  <si>
    <t>07</t>
  </si>
  <si>
    <t>05 sorból belterület</t>
  </si>
  <si>
    <t>08</t>
  </si>
  <si>
    <t>05. sorból külterület</t>
  </si>
  <si>
    <t>09</t>
  </si>
  <si>
    <t>05. sorból forgalomképtelen</t>
  </si>
  <si>
    <t>10</t>
  </si>
  <si>
    <t>05. sorból korl.forgalomképes</t>
  </si>
  <si>
    <t>11</t>
  </si>
  <si>
    <t>05. sorból forgalomképes</t>
  </si>
  <si>
    <t>12</t>
  </si>
  <si>
    <t>Beépítetlen terület összesen</t>
  </si>
  <si>
    <t>13</t>
  </si>
  <si>
    <t>12. sorból 100 %-os saját tulajdon</t>
  </si>
  <si>
    <t>14</t>
  </si>
  <si>
    <t>12. sorból más önkorm.közös tulajdon</t>
  </si>
  <si>
    <t>15</t>
  </si>
  <si>
    <t>12. sorból egyéb közös tulajdon</t>
  </si>
  <si>
    <t>16</t>
  </si>
  <si>
    <t>Beépített terület összesen</t>
  </si>
  <si>
    <t>17</t>
  </si>
  <si>
    <t>17. sorból 100 %-os saját tulajdon</t>
  </si>
  <si>
    <t>18</t>
  </si>
  <si>
    <t>17. sorból más önkorm. közös tulajdon</t>
  </si>
  <si>
    <t>19</t>
  </si>
  <si>
    <t>17. sorból egyéb közös tulajdon</t>
  </si>
  <si>
    <t>20</t>
  </si>
  <si>
    <t>17. sorból más tulajdonos által beép.</t>
  </si>
  <si>
    <t>21</t>
  </si>
  <si>
    <t>Egyéb önálló ingatlan összesen:</t>
  </si>
  <si>
    <t>22</t>
  </si>
  <si>
    <t>21. sorból 100 %-os saját tulajdon</t>
  </si>
  <si>
    <t>23</t>
  </si>
  <si>
    <t>21. sorból más önkorm. közös tulajdon</t>
  </si>
  <si>
    <t>24</t>
  </si>
  <si>
    <t>21. sorból egyéb közös tulajdon</t>
  </si>
  <si>
    <t>25</t>
  </si>
  <si>
    <t>05. sorból önk. településen kívül fekvő</t>
  </si>
  <si>
    <t>26</t>
  </si>
  <si>
    <t>05. sorból védett természeti terület</t>
  </si>
  <si>
    <t>27</t>
  </si>
  <si>
    <t>05. sorból műemléki védettségű</t>
  </si>
  <si>
    <t>GESZ és intézményei összesen</t>
  </si>
  <si>
    <t xml:space="preserve">Cs.V.Ö. Homokhátság Gesztor Intézménye </t>
  </si>
  <si>
    <t>3A Takarékszövetkezet Felgyő számlák egyenlege</t>
  </si>
  <si>
    <t>3A  Takarékszövetkezet Bokros számlák egyenlege</t>
  </si>
  <si>
    <t>Jelzáloggal  terhelt</t>
  </si>
  <si>
    <t>Sorsz.</t>
  </si>
  <si>
    <t>ESZKÖZÖK</t>
  </si>
  <si>
    <t>Városellátó Int.</t>
  </si>
  <si>
    <t>Csongrádi Információs Központ Csemegi Károly Könyvtár és Tari László Múzeum</t>
  </si>
  <si>
    <t>Homokhátsági
Konzorcium</t>
  </si>
  <si>
    <t>Polg. Hiv.</t>
  </si>
  <si>
    <t>Önkorm.</t>
  </si>
  <si>
    <t xml:space="preserve">1. </t>
  </si>
  <si>
    <t>A/I/1        Vagyoni értékű jogok</t>
  </si>
  <si>
    <t xml:space="preserve">2. </t>
  </si>
  <si>
    <t>A/I/2        Szellemi termékek</t>
  </si>
  <si>
    <t xml:space="preserve">3. </t>
  </si>
  <si>
    <t>A/I/3        Immateriális javak értékhelyesbítése</t>
  </si>
  <si>
    <t xml:space="preserve">4. </t>
  </si>
  <si>
    <t>A/I        Immateriális javak (=A/I/1+A/I/2+A/I/3) (04=01+02+03)</t>
  </si>
  <si>
    <t xml:space="preserve">5. </t>
  </si>
  <si>
    <t>A/II/1        Ingatlanok és a kapcsolódó vagyoni értékű jogok</t>
  </si>
  <si>
    <t xml:space="preserve">6. </t>
  </si>
  <si>
    <t>A/II/2        Gépek, berendezések, felszerelések, járművek</t>
  </si>
  <si>
    <t xml:space="preserve">7. </t>
  </si>
  <si>
    <t>A/II/3        Tenyészállatok</t>
  </si>
  <si>
    <t xml:space="preserve">8. </t>
  </si>
  <si>
    <t>A/II/4        Beruházások, felújítások</t>
  </si>
  <si>
    <t xml:space="preserve">9. </t>
  </si>
  <si>
    <t>A/II/5        Tárgyi eszközök értékhelyesbítése</t>
  </si>
  <si>
    <t xml:space="preserve">10. </t>
  </si>
  <si>
    <t>A/II        Tárgyi eszközök (=A/II/1+...+A/II/5) (10=05+...+09)</t>
  </si>
  <si>
    <t xml:space="preserve">11. </t>
  </si>
  <si>
    <t>A/III/1        Tartós részesedések (11&gt;=12+13)</t>
  </si>
  <si>
    <t xml:space="preserve">12. </t>
  </si>
  <si>
    <t>A/III/1a        - ebből: tartós részesedések jegybankban</t>
  </si>
  <si>
    <t xml:space="preserve">13. </t>
  </si>
  <si>
    <t xml:space="preserve">14. </t>
  </si>
  <si>
    <t>A/III/2        Tartós hitelviszonyt megtestesítő értékpapírok (14&gt;=15+16)</t>
  </si>
  <si>
    <t xml:space="preserve">15. </t>
  </si>
  <si>
    <t>A/III/2a        - ebből: államkötvények</t>
  </si>
  <si>
    <t xml:space="preserve">16. </t>
  </si>
  <si>
    <t>A/III/2b        - ebből: helyi önkormányzatok kötvényei</t>
  </si>
  <si>
    <t xml:space="preserve">17. </t>
  </si>
  <si>
    <t>A/III/3        Befektetett pénzügyi eszközök értékhelyesbítése</t>
  </si>
  <si>
    <t xml:space="preserve">18. </t>
  </si>
  <si>
    <t>A/III        Befektetett pénzügyi eszközök (=A/III/1+A/III/2+A/III/3) (18=11+14+17)</t>
  </si>
  <si>
    <t xml:space="preserve">19. </t>
  </si>
  <si>
    <t>A/IV/1        Koncesszióba, vagyonkezelésbe adott eszközök</t>
  </si>
  <si>
    <t xml:space="preserve">20. </t>
  </si>
  <si>
    <t>A/IV/2        Koncesszióba, vagyonkezelésbe adott eszközök értékhelyesbítése</t>
  </si>
  <si>
    <t xml:space="preserve">21. </t>
  </si>
  <si>
    <t>A/IV        Koncesszióba, vagyonkezelésbe adott eszközök (=A/IV/1+A/IV/2) (21=19+20)</t>
  </si>
  <si>
    <t xml:space="preserve">22. </t>
  </si>
  <si>
    <t>A)        NEMZETI VAGYONBA TARTOZÓ BEFEKTETETT ESZKÖZÖK (=A/I+A/II+A/III+A/IV) (22=04+10+18+21)</t>
  </si>
  <si>
    <t xml:space="preserve">23. </t>
  </si>
  <si>
    <t>B/I/1        Vásárolt készletek</t>
  </si>
  <si>
    <t xml:space="preserve">24. </t>
  </si>
  <si>
    <t>B/I/2        Átsorolt, követelés fejében átvett készletek</t>
  </si>
  <si>
    <t xml:space="preserve">25. </t>
  </si>
  <si>
    <t>B/I/3        Egyéb készletek</t>
  </si>
  <si>
    <t xml:space="preserve">26. </t>
  </si>
  <si>
    <t>B/I/4        Befejezetlen termelés, félkész termékek, késztermékek</t>
  </si>
  <si>
    <t xml:space="preserve">27. </t>
  </si>
  <si>
    <t>B/I/5        Növendék-, hízó és egyéb állatok</t>
  </si>
  <si>
    <t xml:space="preserve">28. </t>
  </si>
  <si>
    <t>B/I        Készletek (=B/I/1+…+B/I/5) (28=23+...+27)</t>
  </si>
  <si>
    <t xml:space="preserve">29. </t>
  </si>
  <si>
    <t>B/II/1        Nem tartós részesedések</t>
  </si>
  <si>
    <t xml:space="preserve">30. </t>
  </si>
  <si>
    <t>B/II/2        Forgatási célú hitelviszonyt megtestesítő értékpapírok (30&gt;=31+...+35)</t>
  </si>
  <si>
    <t xml:space="preserve">31. </t>
  </si>
  <si>
    <t>B/II/2a        - ebből: kárpótlási jegyek</t>
  </si>
  <si>
    <t xml:space="preserve">32. </t>
  </si>
  <si>
    <t>B/II/2b        - ebből: kincstárjegyek</t>
  </si>
  <si>
    <t xml:space="preserve">33. </t>
  </si>
  <si>
    <t>B/II/2c        - ebből: államkötvények</t>
  </si>
  <si>
    <t xml:space="preserve">34. </t>
  </si>
  <si>
    <t>B/II/2d        - ebből: helyi önkormányzatok kötvényei</t>
  </si>
  <si>
    <t xml:space="preserve">35. </t>
  </si>
  <si>
    <t>B/II/2e        - ebből: befektetési jegyek</t>
  </si>
  <si>
    <t xml:space="preserve">36. </t>
  </si>
  <si>
    <t>B/II        Értékpapírok (=B/II/1+B/II/2) (36=29+30)</t>
  </si>
  <si>
    <t xml:space="preserve">37. </t>
  </si>
  <si>
    <t>B)        NEMZETI VAGYONBA TARTOZÓ FORGÓESZKÖZÖK 
(= B/I+B/II) (37=28+36)</t>
  </si>
  <si>
    <t xml:space="preserve">38. </t>
  </si>
  <si>
    <t>C/I        Hosszú lejáratú betétek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</si>
  <si>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</si>
  <si>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</si>
  <si>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</si>
  <si>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</si>
  <si>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</si>
  <si>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>C)        PÉNZESZKÖZÖK (=C/I+…+C/V) (43=38+...+42)</t>
  </si>
  <si>
    <t xml:space="preserve">44. </t>
  </si>
  <si>
    <t>D/I/1        Költségvetési évben esedékes követelések működési célú támogatások bevételeire államháztartáson belülről (44&gt;=45)</t>
  </si>
  <si>
    <t xml:space="preserve">45. </t>
  </si>
  <si>
    <t>D/I/1a        - ebből: költségvetési évben esedékes követelések működési célú visszatérítendő támogatások, kölcsönök visszatérülésére államháztartáson belülről</t>
  </si>
  <si>
    <t xml:space="preserve">46. </t>
  </si>
  <si>
    <t>D/I/2        Költségvetési évben esedékes követelések felhalmozási célú támogatások bevételeire államháztartáson belülről (46&gt;=47)</t>
  </si>
  <si>
    <t xml:space="preserve">47. </t>
  </si>
  <si>
    <t>D/I/2a        - ebből: költségvetési évben esedékes követelések felhalmozási célú visszatérítendő támogatások, kölcsönök visszatérülésére államháztartáson belülről</t>
  </si>
  <si>
    <t xml:space="preserve">48. </t>
  </si>
  <si>
    <t>D/I/3        Költségvetési évben esedékes követelések közhatalmi bevételre</t>
  </si>
  <si>
    <t xml:space="preserve">49. </t>
  </si>
  <si>
    <t>D/I/4        Költségvetési évben esedékes követelések működési bevételre</t>
  </si>
  <si>
    <t xml:space="preserve">50. </t>
  </si>
  <si>
    <t xml:space="preserve">51. </t>
  </si>
  <si>
    <t xml:space="preserve">52. </t>
  </si>
  <si>
    <t>D/I/6a        - ebből: költségvetési évben esedékes követelések működési célú visszatérítendő támogatások, kölcsönök visszatérülésére államháztartáson kívülről</t>
  </si>
  <si>
    <t xml:space="preserve">53. </t>
  </si>
  <si>
    <t xml:space="preserve">54. </t>
  </si>
  <si>
    <t>D/I/7a        - ebből: költségvetési évben esedékes követelések felhalmozási célú visszatérítendő támogatások, kölcsönök visszatérülésére államháztartáson kívülről</t>
  </si>
  <si>
    <t xml:space="preserve">55. </t>
  </si>
  <si>
    <t>D/I/8        Költségvetési évben esedékes követelések finanszírozási bevételekre (55&gt;=56)</t>
  </si>
  <si>
    <t xml:space="preserve">56. </t>
  </si>
  <si>
    <t>D/I/8a        - ebből: költségvetési évben esedékes követelések államháztartáson belüli megelőlegezések törlesztésére</t>
  </si>
  <si>
    <t xml:space="preserve">57. </t>
  </si>
  <si>
    <t>D/I        Költségvetési évben esedékes követelések (=D/I/1+…+D/I/8) (57=44+46+48+...+51+53+55)</t>
  </si>
  <si>
    <t xml:space="preserve">58. </t>
  </si>
  <si>
    <t>D/II/1        Költségvetési évet követően esedékes követelések működési célú támogatások bevételeire államháztartáson belülről (58&gt;=59)</t>
  </si>
  <si>
    <t xml:space="preserve">59. </t>
  </si>
  <si>
    <t>D/II/1a        - ebből: költségvetési évet követően esedékes követelések működési célú visszatérítendő támogatások, kölcsönök visszatérülésére államháztartáson belülről</t>
  </si>
  <si>
    <t xml:space="preserve">60. </t>
  </si>
  <si>
    <t>D/II/2        Költségvetési évet követően esedékes követelések felhalmozási célú támogatások bevételeire államháztartáson belülről (60&gt;=61)</t>
  </si>
  <si>
    <t xml:space="preserve">61. </t>
  </si>
  <si>
    <t>D/II/2a        - ebből: költségvetési évet követően esedékes követelések felhalmozási célú visszatérítendő támogatások, kölcsönök visszatérülésére államháztartáson belülről</t>
  </si>
  <si>
    <t xml:space="preserve">62. </t>
  </si>
  <si>
    <t>D/II/3        Költségvetési évet követően esedékes követelések közhatalmi bevételre</t>
  </si>
  <si>
    <t xml:space="preserve">63. </t>
  </si>
  <si>
    <t>D/II/4        Költségvetési évet követően esedékes követelések működési bevételre</t>
  </si>
  <si>
    <t xml:space="preserve">64. </t>
  </si>
  <si>
    <t>D/II/5        Költségvetési évet követően esedékes követelések felhalmozási bevételre</t>
  </si>
  <si>
    <t xml:space="preserve">65. </t>
  </si>
  <si>
    <t>D/II/6        Költségvetési évet követően esedékes követelések működési célú átvett pénzeszközre (65&gt;=66)</t>
  </si>
  <si>
    <t xml:space="preserve">66. </t>
  </si>
  <si>
    <t>D/II/6a        - ebből: költségvetési évet követően esedékes követelések működési célú visszatérítendő támogatások, kölcsönök visszatérülésére államháztartáson kívülről</t>
  </si>
  <si>
    <t xml:space="preserve">67. </t>
  </si>
  <si>
    <t>D/II/7        Költségvetési évet követően esedékes követelések felhalmozási célú átvett pénzeszközre (67&gt;=68)</t>
  </si>
  <si>
    <t xml:space="preserve">68. </t>
  </si>
  <si>
    <t>D/II/7a        - ebből: költségvetési évet követően esedékes követelések felhalmozási célú visszatérítendő támogatások, kölcsönök visszatérülésére államháztartáson kívülről</t>
  </si>
  <si>
    <t xml:space="preserve">69. </t>
  </si>
  <si>
    <t>D/II/8        Költségvetési évet követően esedékes követelések finanszírozási bevételekre (69&gt;=70)</t>
  </si>
  <si>
    <t xml:space="preserve">70. </t>
  </si>
  <si>
    <t>D/II8a        - ebből: költségvetési évet követően esedékes követelések államháztartáson belüli megelőlegezések törlesztésére</t>
  </si>
  <si>
    <t xml:space="preserve">71. </t>
  </si>
  <si>
    <t>D/II        Költségvetési évet követően esedékes követelések (=D/II/1+…+D/II/8) (71=58+60+62+...+65+67+69)</t>
  </si>
  <si>
    <t xml:space="preserve">72. </t>
  </si>
  <si>
    <t>D/III/1        Adott előlegek (72&gt;=73+...+77)</t>
  </si>
  <si>
    <t xml:space="preserve">73. </t>
  </si>
  <si>
    <t xml:space="preserve">74. </t>
  </si>
  <si>
    <t xml:space="preserve">75. </t>
  </si>
  <si>
    <t xml:space="preserve">76. </t>
  </si>
  <si>
    <t xml:space="preserve">77. </t>
  </si>
  <si>
    <t xml:space="preserve">78. </t>
  </si>
  <si>
    <t>D/III/2        Továbbadási célból folyósított támogatások, ellátások elszámolása</t>
  </si>
  <si>
    <t xml:space="preserve">79. </t>
  </si>
  <si>
    <t>D/III/3        Más által beszedett bevételek elszámolása</t>
  </si>
  <si>
    <t xml:space="preserve">80. </t>
  </si>
  <si>
    <t>D/III/4        Forgótőke elszámolása</t>
  </si>
  <si>
    <t xml:space="preserve">81. </t>
  </si>
  <si>
    <t>D/III/5        Vagyonkezelésbe adott eszközökkel kapcsolatos visszapótlási követelés elszámolása</t>
  </si>
  <si>
    <t xml:space="preserve">82. </t>
  </si>
  <si>
    <t>D/III/6        Nem társadalombiztosítás pénzügyi alapjait terhelő kifizetett ellátások megtérítésének elszámolása</t>
  </si>
  <si>
    <t>D/III/7        Folyósított, megelőlegezett társadalombiztosítási és családtámogatási ellátások elszámolása</t>
  </si>
  <si>
    <t xml:space="preserve">84. </t>
  </si>
  <si>
    <t>D/III        Követelés jellegű sajátos elszámolások (=D/III/1+…+D/III/7) (84=72+78+...+83)</t>
  </si>
  <si>
    <t xml:space="preserve">85. </t>
  </si>
  <si>
    <t>D)        KÖVETELÉSEK (=D/I+D/II+D/III) (85=57+71+84)</t>
  </si>
  <si>
    <t xml:space="preserve">86. </t>
  </si>
  <si>
    <t>E)        EGYÉB SAJÁTOS ESZKÖZOLDALI ELSZÁMOLÁSOK</t>
  </si>
  <si>
    <t xml:space="preserve">87. </t>
  </si>
  <si>
    <t>F/1        Eredményszemléletű bevételek aktív időbeli elhatárolása</t>
  </si>
  <si>
    <t xml:space="preserve">88. </t>
  </si>
  <si>
    <t>F/2        Költségek, ráfordítások aktív időbeli elhatárolása</t>
  </si>
  <si>
    <t xml:space="preserve">89. </t>
  </si>
  <si>
    <t>F/3        Halasztott ráfordítások</t>
  </si>
  <si>
    <t xml:space="preserve">90. </t>
  </si>
  <si>
    <t>F)        AKTÍV IDŐBELI ELHATÁROLÁSOK (=F/1+F/2+F/3) (90=87+...+89)</t>
  </si>
  <si>
    <t xml:space="preserve">91. </t>
  </si>
  <si>
    <t>ESZKÖZÖK ÖSSZESEN (=A+B+C+D+E+F) (91=22+37+43+85+86+90)</t>
  </si>
  <si>
    <t>FORRÁSOK</t>
  </si>
  <si>
    <t>G)        SAJÁT TŐKE (=G/I+…+G/VI) (98=92+...+97)</t>
  </si>
  <si>
    <t>H/I/1        Költségvetési évben esedékes kötelezettségek személyi juttatásokra</t>
  </si>
  <si>
    <t>H/I/2        Költségvetési évben esedékes kötelezettségek munkaadókat terhelő járulékokra és szociális hozzájárulási adóra</t>
  </si>
  <si>
    <t>H/I/3        Költségvetési évben esedékes kötelezettségek dologi kiadásokra</t>
  </si>
  <si>
    <t>H/I/4        Költségvetési évben esedékes kötelezettségek ellátottak pénzbeli juttatásaira</t>
  </si>
  <si>
    <t>H/I/5        Költségvetési évben esedékes kötelezettségek egyéb működési célú kiadásokra (103&gt;=104)</t>
  </si>
  <si>
    <t>H/I/5a        - ebből: költségvetési évben esedékes kötelezettségek működési célú visszatérítendő támogatások, kölcsönök törlesztésére államháztartáson belülre</t>
  </si>
  <si>
    <t>H/I/6        Költségvetési évben esedékes kötelezettségek beruházásokra</t>
  </si>
  <si>
    <t>H/I/7        Költségvetési évben esedékes kötelezettségek felújításokra</t>
  </si>
  <si>
    <t>H/I/8        Költségvetési évben esedékes kötelezettségek egyéb felhalmozási célú kiadásokra (107&gt;=108)</t>
  </si>
  <si>
    <t>H/I/8a        - ebből: költségvetési évben esedékes kötelezettségek felhalmozási célú visszatérítendő támogatások, kölcsönök törlesztésére államháztartáson belülre</t>
  </si>
  <si>
    <t>H/I/9        Költségvetési évben esedékes kötelezettségek finanszírozási kiadásokra (109&gt;=110+...+117)</t>
  </si>
  <si>
    <t>H/I/9a        - ebből: költségvetési évben esedékes kötelezettségek államháztartáson belüli megelőlegezések visszafizetésére</t>
  </si>
  <si>
    <t>H/I/9b        - ebből: költségvetési évben esedékes kötelezettségek hosszú lejáratú hitelek, kölcsönök törlesztésére</t>
  </si>
  <si>
    <t>H/I/9c        - ebből: költségvetési évben esedékes kötelezettségek likviditási célú hitelek, kölcsönök törlesztésére pénzügyi vállalkozásoknak</t>
  </si>
  <si>
    <t>H/I/9d        - ebből: költségvetési évben esedékes kötelezettségek rövid lejáratú hitelek, kölcsönök törlesztésére</t>
  </si>
  <si>
    <t>H/I/9e        - ebből: költségvetési évben esedékes kötelezettségek külföldi hitelek, kölcsönök törlesztésére</t>
  </si>
  <si>
    <t>H/I/9f        - ebből: költségvetési évben esedékes kötelezettségek forgatási célú belföldi értékpapírok beváltására</t>
  </si>
  <si>
    <t>H/I/9g        - ebből: költségvetési évben esedékes kötelezettségek befektetési célú belföldi értékpapírok beváltására</t>
  </si>
  <si>
    <t>H/I/9h        - ebből: költségvetési évben esedékes kötelezettségek külföldi értékpapírok beváltására</t>
  </si>
  <si>
    <t>H/I        Költségvetési évben esedékes kötelezettségek (=H/I/1+…H/I/9) (118=99+...+103+105+...+107+109)</t>
  </si>
  <si>
    <t>H/II/1        Költségvetési évet követően esedékes kötelezettségek személyi juttatásokra</t>
  </si>
  <si>
    <t>H/II/2        Költségvetési évet követően esedékes kötelezettségek munkaadókat terhelő járulékokra és szociális hozzájárulási adóra</t>
  </si>
  <si>
    <t>H/II/3        Költségvetési évet követően esedékes kötelezettségek dologi kiadásokra</t>
  </si>
  <si>
    <t>H/II/4        Költségvetési évet követően esedékes kötelezettségek ellátottak pénzbeli juttatásaira</t>
  </si>
  <si>
    <t>H/II/5        Költségvetési évet követően esedékes kötelezettségek egyéb működési célú kiadásokra (123&gt;=124)</t>
  </si>
  <si>
    <t>H/II/5a        - ebből: költségvetési évet követően esedékes kötelezettségek működési célú visszatérítendő támogatások, kölcsönök törlesztésére államháztartáson belülre</t>
  </si>
  <si>
    <t>H/II/6        Költségvetési évet követően esedékes kötelezettségek beruházásokra</t>
  </si>
  <si>
    <t>H/II/7        Költségvetési évet követően esedékes kötelezettségek felújításokra</t>
  </si>
  <si>
    <t>H/II/8        Költségvetési évet követően esedékes kötelezettségek egyéb felhalmozási célú kiadásokra (127&gt;=128)</t>
  </si>
  <si>
    <t>H/II/8a        - ebből: költségvetési évet követően esedékes kötelezettségek felhalmozási célú visszatérítendő támogatások, kölcsönök törlesztésére államháztartáson belülre</t>
  </si>
  <si>
    <t>H/II/9        Költségvetési évet követően esedékes kötelezettségek finanszírozási kiadásokra (129&gt;=130+...+137)</t>
  </si>
  <si>
    <t>H/II/9a        - ebből: költségvetési évet követően esedékes kötelezettségek államháztartáson belüli megelőlegezések visszafizetésére</t>
  </si>
  <si>
    <t>H/II/9b        - ebből: költségvetési évet követően esedékes kötelezettségek hosszú lejáratú hitelek, kölcsönök törlesztésére</t>
  </si>
  <si>
    <t>H/II/9c        - ebből: költségvetési évet követően esedékes kötelezettségek likviditási célú hitelek, kölcsönök törlesztésére pénzügyi vállalkozásoknak</t>
  </si>
  <si>
    <t>H/II/9d        - ebből: költségvetési évet követően esedékes kötelezettségek rövid lejáratú hitelek, kölcsönök törlesztésére</t>
  </si>
  <si>
    <t>H/II/9e        - ebből: költségvetési évet követően esedékes kötelezettségek külföldi hitelek, kölcsönök törlesztésére</t>
  </si>
  <si>
    <t>H/II/9f        - ebből: költségvetési évet követően esedékes kötelezettségek forgatási célú belföldi értékpapírok beváltására</t>
  </si>
  <si>
    <t>H/II/9g        - ebből: költségvetési évet követően esedékes kötelezettségek befektetési célú belföldi értékpapírok beváltására</t>
  </si>
  <si>
    <t>H/II/9h        - ebből: költségvetési évévet követően esedékes kötelezettségek külföldi értékpapírok beváltására</t>
  </si>
  <si>
    <t>H/II        Költségvetési évet követően esedékes kötelezettségek (=H/II/1+…H/II/9) (138=119+...+123+125+...+127+129)</t>
  </si>
  <si>
    <t>H/III/1        Kapott előlegek</t>
  </si>
  <si>
    <t>H/III/2        Továbbadási célból folyósított támogatások, ellátások elszámolása</t>
  </si>
  <si>
    <t>H/III/3        Más szervezetet megillető bevételek elszámolása</t>
  </si>
  <si>
    <t>H/III/4        Forgótőke elszámolása (Kincstár)</t>
  </si>
  <si>
    <t>H/III/5        Vagyonkezelésbe vett eszközökkel kapcsolatos visszapótlási kötelezettség elszámolása</t>
  </si>
  <si>
    <t>H/III/6        Nem társadalombiztosítás pénzügyi alapjait terhelő kifizetett ellátások megtérítésének elszámolása</t>
  </si>
  <si>
    <t>H/III/7        Munkáltató által korengedményes nyugdíjhoz megfizetett hozzájárulás elszámolása</t>
  </si>
  <si>
    <t>H/III/8. Letétre, megőrzésre átvett pénzeszköz</t>
  </si>
  <si>
    <t>H/III        Kötelezettség jellegű sajátos elszámolások (=H)/III/1+…+H)/III/7) (147=139+...+146)</t>
  </si>
  <si>
    <t>I)        EGYÉB SAJÁTOS FORRÁSOLDALI ELSZÁMOLÁSOK</t>
  </si>
  <si>
    <t>J)        KINCSTÁRI SZÁMLAVEZETÉSSEL KAPCSOLATOS ELSZÁMOLÁSOK</t>
  </si>
  <si>
    <t>K/1        Eredményszemléletű bevételek passzív időbeli elhatárolása</t>
  </si>
  <si>
    <t>K/2        Költségek, ráfordítások passzív időbeli elhatárolása</t>
  </si>
  <si>
    <t>K/3        Halasztott eredményszemléletű bevételek</t>
  </si>
  <si>
    <t>K)        PASSZÍV IDŐBELI ELHATÁROLÁSOK (=K/1+K/2+K/3) (153=150+...+152)</t>
  </si>
  <si>
    <t>FORRÁSOK ÖSSZESEN (=G+H+I+J+K) (=154=98+147+...+149+153)</t>
  </si>
  <si>
    <t>Üzemelt. átad.eszk.</t>
  </si>
  <si>
    <r>
      <t xml:space="preserve">Óvodák
</t>
    </r>
    <r>
      <rPr>
        <b/>
        <sz val="9"/>
        <rFont val="Arial"/>
        <family val="2"/>
        <charset val="238"/>
      </rPr>
      <t>Igazgatósága</t>
    </r>
  </si>
  <si>
    <t>Csongrád, Fő u. 3. (szálloda)</t>
  </si>
  <si>
    <t xml:space="preserve"> Csongrád, Dózsa Gy. tér 1. (Posta)</t>
  </si>
  <si>
    <t>OTP Nyrt-nél vezetett munkáltatói kölcsön kintlévőség</t>
  </si>
  <si>
    <t>Beruházás megnevezés</t>
  </si>
  <si>
    <t>Bontott anyag darálás útfelújításhoz,</t>
  </si>
  <si>
    <t>Fő utca, Szentháromság tér, Csemegi K. utcai csomópont körforgalom tervezés,</t>
  </si>
  <si>
    <t>MINDÖSSZESEN:</t>
  </si>
  <si>
    <t>FBH NP üzletrész</t>
  </si>
  <si>
    <t>üzletrész</t>
  </si>
  <si>
    <t>Csongrád Televízió Kft.</t>
  </si>
  <si>
    <t>Homokhátsági részvény</t>
  </si>
  <si>
    <t>Osztalékelsőbbségi Forrás részvény</t>
  </si>
  <si>
    <t xml:space="preserve">                                         A RÉSZESEDÉSEK ZÁRÓÁLLOMÁNYÁNAK RÉSZLETEZÉSE</t>
  </si>
  <si>
    <t xml:space="preserve">                                                                      A/III. TÉNYLEGES LELTÁR</t>
  </si>
  <si>
    <t>H)        KÖTELEZETTSÉGEK (=H/I+H/II+H/III) (=118+138+147)</t>
  </si>
  <si>
    <t>D/III/1f     - ebből: túlfizetések, téves és visszajáró kifizetések</t>
  </si>
  <si>
    <t>D/III/1e    - ebből: egyéb adott előlegek /túlfizetés, visszajövő előleg/</t>
  </si>
  <si>
    <t>D/III/1d    - ebből: foglalkoztatottaknak adott előlegek</t>
  </si>
  <si>
    <t>D/III/1c    - ebből: igénybevett szolgáltatások</t>
  </si>
  <si>
    <t>D/III/1b    - ebből: beruházásokra adott előlegek</t>
  </si>
  <si>
    <t>D/III/1a    - ebből: immateriális javakra adott előlegek</t>
  </si>
  <si>
    <t>C/V        Kincstáron kívüli devizaszámlák</t>
  </si>
  <si>
    <t>C/IV        Kincstárban vezetett forintszámlák</t>
  </si>
  <si>
    <t>A/III/1b        - ebből: tartós részesedések vállalkozásban</t>
  </si>
  <si>
    <t>Piroskavárosi SZCSGYI</t>
  </si>
  <si>
    <t>Csongrádi Óvodák Igazgatósága</t>
  </si>
  <si>
    <t>G/III     Egyéb eszközök induláskori értéke és változásai</t>
  </si>
  <si>
    <t>G/II      Nemzeti vagyon változásai</t>
  </si>
  <si>
    <t>G/I       Nemzeti vagyon induláskori értéke</t>
  </si>
  <si>
    <t>G/IV     Felhalmozott eredmény</t>
  </si>
  <si>
    <t>G/V      Eszközök értékhelyesbítésének forrása</t>
  </si>
  <si>
    <t>G/VI     Mérleg szerinti eredmény</t>
  </si>
  <si>
    <t>D/I/5        Költségvetési évben esedékes követelések felhalmozási bevétele</t>
  </si>
  <si>
    <t>D/I/6        Költségvetési évben esedékes követelések működési célú átvett pénzeszközökre</t>
  </si>
  <si>
    <t>D/I/7        Költségvetési évben esedékes követelések felhalmozási célú átvett pénzeszközökre</t>
  </si>
  <si>
    <t>Batsányi János Gimnázium energetikai felújítás</t>
  </si>
  <si>
    <t>Tervezési feladatok benyújtandó pályázatokhoz</t>
  </si>
  <si>
    <t>Csapadékvíz gazdálkodási rendszer tervezés</t>
  </si>
  <si>
    <t>Homokhátság Zrt.</t>
  </si>
  <si>
    <t>Piroskavárosi Nonprofit Kft.</t>
  </si>
  <si>
    <t>Közmű Kft.</t>
  </si>
  <si>
    <t>Városellátó Intézmény</t>
  </si>
  <si>
    <t>Piroskavárosi Szociális Család- és Gyermekjóléti Intézmény</t>
  </si>
  <si>
    <t>3A Takarékszövetkezet Csongrád számlák egyenlege</t>
  </si>
  <si>
    <t>1.</t>
  </si>
  <si>
    <t>2.</t>
  </si>
  <si>
    <t>3.</t>
  </si>
  <si>
    <t>4.</t>
  </si>
  <si>
    <t>5.</t>
  </si>
  <si>
    <t>a.</t>
  </si>
  <si>
    <t>b.</t>
  </si>
  <si>
    <t>c.</t>
  </si>
  <si>
    <t>d.</t>
  </si>
  <si>
    <t>Csoterm Kft.</t>
  </si>
  <si>
    <t>Csongrád, Síp utca 3-5., Dob utca 4-8. (volt iskola)</t>
  </si>
  <si>
    <t>699</t>
  </si>
  <si>
    <t>5.705 m²</t>
  </si>
  <si>
    <t>Befejezetlen beruházások</t>
  </si>
  <si>
    <t xml:space="preserve">2018.
dec. 31. </t>
  </si>
  <si>
    <t xml:space="preserve">2019.
dec. 31. </t>
  </si>
  <si>
    <t xml:space="preserve">2020.
dec. 31. </t>
  </si>
  <si>
    <t xml:space="preserve">2021.
dec. 31. </t>
  </si>
  <si>
    <t>össz.
eFt</t>
  </si>
  <si>
    <t xml:space="preserve">1-30 nap
</t>
  </si>
  <si>
    <t xml:space="preserve">30-60 nap
</t>
  </si>
  <si>
    <t xml:space="preserve">61-90 nap
</t>
  </si>
  <si>
    <t xml:space="preserve">90 napon túli 
</t>
  </si>
  <si>
    <t xml:space="preserve">Összesen </t>
  </si>
  <si>
    <t>Önkormányzat</t>
  </si>
  <si>
    <t>Önkormányzati épületek felújítása</t>
  </si>
  <si>
    <t>Halászházak felújításának tervezése, műszaki előkészítése</t>
  </si>
  <si>
    <t>Csongrádi Óvodák Igazgatósága Összesen:</t>
  </si>
  <si>
    <t>2023. 01.01.nyit.(bruttó)</t>
  </si>
  <si>
    <t>2023. 12.31.záró (bruttó)</t>
  </si>
  <si>
    <t>2023. 12.31.záró(nettó)</t>
  </si>
  <si>
    <t>2023. 12.31.záró (nettó)</t>
  </si>
  <si>
    <t>2023. 01.01.nyit. (bruttó)</t>
  </si>
  <si>
    <t xml:space="preserve">2022.
dec. 31. </t>
  </si>
  <si>
    <t>2024.  március 31.        Ft</t>
  </si>
  <si>
    <t>D/III/9        Letétre, megőrzésre, fedezetkezelésre átadott pénzeszközök, biztosítékok</t>
  </si>
  <si>
    <t xml:space="preserve">83.a </t>
  </si>
  <si>
    <t xml:space="preserve">83.b </t>
  </si>
  <si>
    <t>C/III        Forintszámlák</t>
  </si>
  <si>
    <t>C/II        Pénztárak, csekkek, betétkönyvek</t>
  </si>
  <si>
    <t xml:space="preserve">Összesen:   </t>
  </si>
  <si>
    <t>MINDÖSSZESEN:    (Mérleg 11. sor)</t>
  </si>
  <si>
    <t xml:space="preserve">Állományi érték 2023. december 31-én </t>
  </si>
  <si>
    <t xml:space="preserve">                             3.4 BEFEKTETETT PÉNZÜGYI ESZKÖZÖK 2023. december 31.</t>
  </si>
  <si>
    <t>2023.
 dec. 31.</t>
  </si>
  <si>
    <t>Polgármesteri Hivatal összesen</t>
  </si>
  <si>
    <t>Óvodák Igazgatósága</t>
  </si>
  <si>
    <t>Csemegi Károly Könyvtár</t>
  </si>
  <si>
    <t>Homokhátsági Munkaszervezet</t>
  </si>
  <si>
    <t>Szociális Ellátások Intézménye</t>
  </si>
  <si>
    <t>Önkormányzati intézmények (óvodák)  napelemes rendszer kiviteli terv TOP Plusz 3.1.1</t>
  </si>
  <si>
    <t>Belvárosi villanyoszlopok anyagbeszerzés</t>
  </si>
  <si>
    <t>Önkormányzati intézmények  napelemes rendszer kiviteli terv TOP Plusz 2.1.1</t>
  </si>
  <si>
    <t>Körös-torok üdülőterület szabad tereinek tervezése</t>
  </si>
  <si>
    <t>Bokrosi park zöldfelületi terv</t>
  </si>
  <si>
    <t>Rév István utca útfelújítás, átépítés</t>
  </si>
  <si>
    <t>Óvodák fejlesztéséhez kapcsolódó tanulmányterv (játszóterek)</t>
  </si>
  <si>
    <t xml:space="preserve">Erzsébet szálló felújítás (terv) </t>
  </si>
  <si>
    <t>Művelődési Központ szabad tereinek funkcióbővítő átalakítása terv</t>
  </si>
  <si>
    <t>Örökségvédelem tárgyát képező ingatlanok teljes körű felújítása Magyar Román Interreg pályázat</t>
  </si>
  <si>
    <t>Közvilágítás korszerűsítése terv</t>
  </si>
  <si>
    <t>Mars Magyarország Kisállateledel Gyártó Kft. telephelye melletti parkoló kialakítása</t>
  </si>
  <si>
    <t>3.1  Ingatlanvagyon-összesítő 2023. december 31. (kataszteri adatok)</t>
  </si>
  <si>
    <t>Eséscsillapító térburkolat - Fő utcai óvoda</t>
  </si>
  <si>
    <t>Földvásárlás, ingatlanvásárlás</t>
  </si>
  <si>
    <t>Műv. központ akadálymentesítési terv EFOP 4.1.7-16 Lendülettel Kor-határok nélkül projekt</t>
  </si>
  <si>
    <t>PARKOLÓK KIALAKÍTÁSA (HÁRSFA u. )</t>
  </si>
  <si>
    <t>Körös-toroki kemping felújítási terv</t>
  </si>
  <si>
    <t>Öregvár utca 47. halászház felújítás TLA/NEPI2021/704606/1</t>
  </si>
  <si>
    <t>Gyökér utca 19. halászház felújítás TLA/NEPI2021/704612/1</t>
  </si>
  <si>
    <t>Öregvár utca 53. halászház felújítás TLA/NEPI2021/704608/1</t>
  </si>
  <si>
    <t>Fő utca 17-21. szám előtti parkoló kialakítása (terv)</t>
  </si>
  <si>
    <t>Fehér kereszt dűlő tenderterv</t>
  </si>
  <si>
    <t>Gyógy- és strandfürdő rekonstrukció tervezés</t>
  </si>
  <si>
    <t>Körös-toroki szabadstrand kiszolgáló épület felújítása (terv)  Bottyán ház</t>
  </si>
  <si>
    <t>Körös-toroki gyermektábor épület kerékpár kölcsönző, pihenő</t>
  </si>
  <si>
    <t>Könyvtár épület energetikai felújítás terv</t>
  </si>
  <si>
    <t>Kerékpárút terv 4931-4923/7-08/1 hrsz. Között</t>
  </si>
  <si>
    <t>Jelzőlámpás csomópont tervezése Fő utca-Vég utca-Arany J. utca csomópont</t>
  </si>
  <si>
    <t>Bokrosi Általános Iskola energetikai felújítás terv</t>
  </si>
  <si>
    <t>Fenntartható Városfejlesztési Stratégia kidolgozása pályázatokhoz</t>
  </si>
  <si>
    <t>Sport sétány kialakítása</t>
  </si>
  <si>
    <t>Polgármesteri Hivatal energetikai felújítás terv</t>
  </si>
  <si>
    <t xml:space="preserve">Járdafelújítások, útjavítások (kátyúzás) </t>
  </si>
  <si>
    <t xml:space="preserve">Ipari park infrastuktúra kiépítés (légkábel kiváltás) </t>
  </si>
  <si>
    <t>Kézilabdacsarnok területelőkészítés és közművesítés</t>
  </si>
  <si>
    <t>Körforgalmi csomópont tervezés Arany J.- Fő utca -Vég utca</t>
  </si>
  <si>
    <t>Szent Imre utca 19. nyílászárók</t>
  </si>
  <si>
    <t>Szent Imre utca 19. homlokzat szigetelés, anyagköltség</t>
  </si>
  <si>
    <t>Családsegítő Központ konvektorok</t>
  </si>
  <si>
    <t>Befejezetlen beruházás Temető-ravatalozó</t>
  </si>
  <si>
    <t>Városellátó Intézmény Összesen:</t>
  </si>
  <si>
    <t>Piroskavárosi Szociális Család- 
és Gyermekjóléti Intézmény Összesen:</t>
  </si>
  <si>
    <t>Önkormányzat Összesen:</t>
  </si>
  <si>
    <t>Energetikai beruházások: gázkészülék csere, új gázvezeték kiépítése és fűtési renszer kibővítése,  ablakcsere, falszigetelés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</si>
</sst>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#,##0\ _F_t"/>
  </numFmts>
  <fonts count="58">
    <font>
      <sz val="10"/>
      <name val="Arial"/>
      <charset val="238"/>
    </font>
    <font>
      <sz val="10"/>
      <name val="Arial CE"/>
      <charset val="238"/>
    </font>
    <font>
      <b/>
      <sz val="12"/>
      <name val="Times New Roman"/>
      <family val="1"/>
    </font>
    <font>
      <sz val="12"/>
      <name val="Arial CE"/>
      <charset val="238"/>
    </font>
    <font>
      <i/>
      <sz val="12"/>
      <name val="Arial CE"/>
      <charset val="238"/>
    </font>
    <font>
      <sz val="12"/>
      <name val="Times New Roman"/>
      <family val="1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2"/>
      <name val="Times New Roman"/>
      <family val="1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</font>
    <font>
      <sz val="11"/>
      <name val="Arial CE"/>
      <charset val="238"/>
    </font>
    <font>
      <sz val="11"/>
      <name val="Times New Roman"/>
      <family val="1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</font>
    <font>
      <b/>
      <sz val="10.5"/>
      <name val="Times New Roman"/>
      <family val="1"/>
    </font>
    <font>
      <b/>
      <sz val="11.5"/>
      <name val="Times New Roman"/>
      <family val="1"/>
    </font>
    <font>
      <sz val="11.5"/>
      <name val="Times New Roman"/>
      <family val="1"/>
    </font>
    <font>
      <sz val="11.5"/>
      <name val="Arial CE"/>
      <charset val="238"/>
    </font>
    <font>
      <b/>
      <sz val="10.5"/>
      <name val="Times New Roman"/>
      <family val="1"/>
      <charset val="238"/>
    </font>
    <font>
      <b/>
      <sz val="9"/>
      <name val="Times New Roman"/>
      <family val="1"/>
      <charset val="238"/>
    </font>
    <font>
      <sz val="12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3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16" fillId="7" borderId="1" applyNumberFormat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11" borderId="5" applyNumberFormat="0" applyAlignment="0" applyProtection="0"/>
    <xf numFmtId="0" fontId="22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1" fillId="4" borderId="7" applyNumberFormat="0" applyFont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23" fillId="6" borderId="0" applyNumberFormat="0" applyBorder="0" applyAlignment="0" applyProtection="0"/>
    <xf numFmtId="0" fontId="24" fillId="16" borderId="8" applyNumberFormat="0" applyAlignment="0" applyProtection="0"/>
    <xf numFmtId="0" fontId="25" fillId="0" borderId="0" applyNumberFormat="0" applyFill="0" applyBorder="0" applyAlignment="0" applyProtection="0"/>
    <xf numFmtId="0" fontId="34" fillId="0" borderId="0"/>
    <xf numFmtId="0" fontId="34" fillId="0" borderId="0"/>
    <xf numFmtId="0" fontId="1" fillId="0" borderId="0"/>
    <xf numFmtId="0" fontId="26" fillId="0" borderId="9" applyNumberFormat="0" applyFill="0" applyAlignment="0" applyProtection="0"/>
    <xf numFmtId="0" fontId="27" fillId="17" borderId="0" applyNumberFormat="0" applyBorder="0" applyAlignment="0" applyProtection="0"/>
    <xf numFmtId="0" fontId="28" fillId="7" borderId="0" applyNumberFormat="0" applyBorder="0" applyAlignment="0" applyProtection="0"/>
    <xf numFmtId="0" fontId="29" fillId="16" borderId="1" applyNumberFormat="0" applyAlignment="0" applyProtection="0"/>
    <xf numFmtId="0" fontId="1" fillId="0" borderId="0"/>
    <xf numFmtId="164" fontId="1" fillId="0" borderId="0" applyFont="0" applyFill="0" applyBorder="0" applyAlignment="0" applyProtection="0"/>
    <xf numFmtId="0" fontId="34" fillId="0" borderId="0"/>
    <xf numFmtId="0" fontId="1" fillId="0" borderId="0"/>
    <xf numFmtId="43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</cellStyleXfs>
  <cellXfs count="303">
    <xf numFmtId="0" fontId="0" fillId="0" borderId="0" xfId="0"/>
    <xf numFmtId="0" fontId="3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30" fillId="0" borderId="0" xfId="0" applyFont="1"/>
    <xf numFmtId="0" fontId="10" fillId="0" borderId="0" xfId="0" applyFont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10" xfId="0" applyFont="1" applyBorder="1" applyAlignment="1">
      <alignment horizontal="left"/>
    </xf>
    <xf numFmtId="0" fontId="30" fillId="0" borderId="10" xfId="0" applyFont="1" applyBorder="1" applyAlignment="1">
      <alignment horizontal="justify"/>
    </xf>
    <xf numFmtId="0" fontId="10" fillId="0" borderId="10" xfId="0" applyFont="1" applyBorder="1" applyAlignment="1">
      <alignment horizontal="justify"/>
    </xf>
    <xf numFmtId="0" fontId="30" fillId="0" borderId="10" xfId="0" applyFont="1" applyBorder="1"/>
    <xf numFmtId="0" fontId="30" fillId="0" borderId="0" xfId="0" applyFont="1" applyAlignment="1">
      <alignment horizontal="justify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vertical="center"/>
    </xf>
    <xf numFmtId="0" fontId="12" fillId="0" borderId="0" xfId="0" applyFont="1" applyFill="1" applyAlignment="1">
      <alignment horizontal="justify" vertical="center"/>
    </xf>
    <xf numFmtId="0" fontId="36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5" fillId="0" borderId="11" xfId="0" applyFont="1" applyFill="1" applyBorder="1" applyAlignment="1">
      <alignment horizontal="right"/>
    </xf>
    <xf numFmtId="3" fontId="35" fillId="0" borderId="10" xfId="0" applyNumberFormat="1" applyFont="1" applyFill="1" applyBorder="1" applyAlignment="1">
      <alignment horizontal="right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justify" vertical="center" wrapText="1"/>
    </xf>
    <xf numFmtId="3" fontId="12" fillId="0" borderId="10" xfId="0" applyNumberFormat="1" applyFont="1" applyFill="1" applyBorder="1" applyAlignment="1">
      <alignment horizontal="right" vertical="center" wrapText="1"/>
    </xf>
    <xf numFmtId="0" fontId="5" fillId="0" borderId="0" xfId="40" applyFont="1" applyBorder="1" applyAlignment="1">
      <alignment vertical="center"/>
    </xf>
    <xf numFmtId="0" fontId="5" fillId="0" borderId="10" xfId="40" applyFont="1" applyBorder="1" applyAlignment="1">
      <alignment vertical="center"/>
    </xf>
    <xf numFmtId="0" fontId="2" fillId="0" borderId="10" xfId="40" applyFont="1" applyBorder="1" applyAlignment="1">
      <alignment horizontal="center" vertical="center" wrapText="1"/>
    </xf>
    <xf numFmtId="49" fontId="2" fillId="0" borderId="10" xfId="40" applyNumberFormat="1" applyFont="1" applyBorder="1" applyAlignment="1">
      <alignment horizontal="center" vertical="center" wrapText="1"/>
    </xf>
    <xf numFmtId="0" fontId="5" fillId="0" borderId="10" xfId="40" applyFont="1" applyBorder="1" applyAlignment="1">
      <alignment vertical="center" wrapText="1"/>
    </xf>
    <xf numFmtId="49" fontId="5" fillId="0" borderId="10" xfId="40" applyNumberFormat="1" applyFont="1" applyBorder="1" applyAlignment="1">
      <alignment horizontal="right" vertical="center" wrapText="1"/>
    </xf>
    <xf numFmtId="0" fontId="5" fillId="0" borderId="10" xfId="40" applyFont="1" applyBorder="1" applyAlignment="1">
      <alignment horizontal="right" vertical="center" wrapText="1"/>
    </xf>
    <xf numFmtId="3" fontId="5" fillId="0" borderId="10" xfId="40" applyNumberFormat="1" applyFont="1" applyBorder="1" applyAlignment="1">
      <alignment horizontal="right" vertical="center" wrapText="1"/>
    </xf>
    <xf numFmtId="0" fontId="5" fillId="0" borderId="13" xfId="40" applyFont="1" applyBorder="1" applyAlignment="1">
      <alignment vertical="center" wrapText="1"/>
    </xf>
    <xf numFmtId="0" fontId="10" fillId="0" borderId="10" xfId="40" applyFont="1" applyBorder="1" applyAlignment="1">
      <alignment vertical="center"/>
    </xf>
    <xf numFmtId="49" fontId="10" fillId="0" borderId="10" xfId="40" applyNumberFormat="1" applyFont="1" applyBorder="1" applyAlignment="1">
      <alignment vertical="center"/>
    </xf>
    <xf numFmtId="3" fontId="10" fillId="0" borderId="10" xfId="40" applyNumberFormat="1" applyFont="1" applyBorder="1" applyAlignment="1">
      <alignment vertical="center"/>
    </xf>
    <xf numFmtId="49" fontId="5" fillId="0" borderId="0" xfId="40" applyNumberFormat="1" applyFont="1" applyBorder="1" applyAlignment="1">
      <alignment vertical="center"/>
    </xf>
    <xf numFmtId="3" fontId="30" fillId="0" borderId="10" xfId="0" applyNumberFormat="1" applyFont="1" applyBorder="1" applyAlignment="1">
      <alignment horizontal="right" indent="2"/>
    </xf>
    <xf numFmtId="3" fontId="10" fillId="0" borderId="10" xfId="0" applyNumberFormat="1" applyFont="1" applyBorder="1" applyAlignment="1">
      <alignment horizontal="right" indent="2"/>
    </xf>
    <xf numFmtId="49" fontId="5" fillId="0" borderId="10" xfId="40" applyNumberFormat="1" applyFont="1" applyFill="1" applyBorder="1" applyAlignment="1">
      <alignment horizontal="right" vertical="center" wrapText="1"/>
    </xf>
    <xf numFmtId="0" fontId="5" fillId="0" borderId="10" xfId="40" applyFont="1" applyFill="1" applyBorder="1" applyAlignment="1">
      <alignment horizontal="right" vertical="center" wrapText="1"/>
    </xf>
    <xf numFmtId="3" fontId="5" fillId="0" borderId="10" xfId="40" applyNumberFormat="1" applyFont="1" applyFill="1" applyBorder="1" applyAlignment="1">
      <alignment horizontal="right" vertical="center" wrapText="1"/>
    </xf>
    <xf numFmtId="0" fontId="5" fillId="0" borderId="0" xfId="40" applyFont="1" applyFill="1" applyBorder="1" applyAlignment="1">
      <alignment vertical="center"/>
    </xf>
    <xf numFmtId="0" fontId="5" fillId="0" borderId="10" xfId="40" applyFont="1" applyFill="1" applyBorder="1" applyAlignment="1">
      <alignment vertical="center"/>
    </xf>
    <xf numFmtId="0" fontId="5" fillId="0" borderId="10" xfId="40" applyFont="1" applyFill="1" applyBorder="1" applyAlignment="1">
      <alignment vertical="center" wrapText="1"/>
    </xf>
    <xf numFmtId="3" fontId="5" fillId="0" borderId="0" xfId="40" applyNumberFormat="1" applyFont="1" applyBorder="1" applyAlignment="1">
      <alignment vertical="center"/>
    </xf>
    <xf numFmtId="0" fontId="7" fillId="0" borderId="10" xfId="39" applyFont="1" applyBorder="1" applyAlignment="1">
      <alignment horizontal="center" vertical="center" wrapText="1"/>
    </xf>
    <xf numFmtId="0" fontId="7" fillId="0" borderId="23" xfId="39" applyFont="1" applyBorder="1" applyAlignment="1">
      <alignment horizontal="center" vertical="center" wrapText="1"/>
    </xf>
    <xf numFmtId="0" fontId="7" fillId="0" borderId="24" xfId="39" applyFont="1" applyBorder="1" applyAlignment="1">
      <alignment horizontal="center" vertical="center" wrapText="1"/>
    </xf>
    <xf numFmtId="0" fontId="2" fillId="0" borderId="22" xfId="39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/>
    </xf>
    <xf numFmtId="0" fontId="38" fillId="0" borderId="15" xfId="0" applyFont="1" applyBorder="1" applyAlignment="1">
      <alignment horizontal="center" wrapText="1"/>
    </xf>
    <xf numFmtId="0" fontId="38" fillId="0" borderId="17" xfId="0" applyFont="1" applyBorder="1" applyAlignment="1">
      <alignment horizontal="center"/>
    </xf>
    <xf numFmtId="0" fontId="34" fillId="0" borderId="0" xfId="0" applyFont="1"/>
    <xf numFmtId="0" fontId="37" fillId="0" borderId="18" xfId="0" applyFont="1" applyBorder="1"/>
    <xf numFmtId="0" fontId="34" fillId="0" borderId="22" xfId="0" applyFont="1" applyBorder="1"/>
    <xf numFmtId="0" fontId="34" fillId="0" borderId="33" xfId="0" applyFont="1" applyBorder="1"/>
    <xf numFmtId="0" fontId="34" fillId="0" borderId="18" xfId="0" applyFont="1" applyBorder="1"/>
    <xf numFmtId="3" fontId="34" fillId="0" borderId="10" xfId="0" applyNumberFormat="1" applyFont="1" applyBorder="1"/>
    <xf numFmtId="3" fontId="38" fillId="0" borderId="24" xfId="0" applyNumberFormat="1" applyFont="1" applyBorder="1"/>
    <xf numFmtId="0" fontId="34" fillId="0" borderId="12" xfId="0" applyFont="1" applyBorder="1"/>
    <xf numFmtId="0" fontId="34" fillId="0" borderId="19" xfId="0" applyFont="1" applyBorder="1"/>
    <xf numFmtId="3" fontId="34" fillId="0" borderId="29" xfId="0" applyNumberFormat="1" applyFont="1" applyBorder="1"/>
    <xf numFmtId="3" fontId="38" fillId="0" borderId="31" xfId="0" applyNumberFormat="1" applyFont="1" applyBorder="1"/>
    <xf numFmtId="0" fontId="38" fillId="0" borderId="18" xfId="0" applyFont="1" applyBorder="1"/>
    <xf numFmtId="0" fontId="37" fillId="0" borderId="12" xfId="0" applyFont="1" applyBorder="1"/>
    <xf numFmtId="14" fontId="37" fillId="0" borderId="12" xfId="0" applyNumberFormat="1" applyFont="1" applyBorder="1"/>
    <xf numFmtId="0" fontId="38" fillId="0" borderId="14" xfId="0" applyFont="1" applyBorder="1"/>
    <xf numFmtId="0" fontId="7" fillId="0" borderId="33" xfId="39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wrapText="1"/>
    </xf>
    <xf numFmtId="0" fontId="34" fillId="0" borderId="34" xfId="0" applyFont="1" applyBorder="1"/>
    <xf numFmtId="3" fontId="34" fillId="0" borderId="13" xfId="0" applyNumberFormat="1" applyFont="1" applyBorder="1"/>
    <xf numFmtId="3" fontId="38" fillId="0" borderId="35" xfId="0" applyNumberFormat="1" applyFont="1" applyBorder="1"/>
    <xf numFmtId="3" fontId="0" fillId="0" borderId="10" xfId="0" applyNumberFormat="1" applyBorder="1"/>
    <xf numFmtId="3" fontId="0" fillId="0" borderId="29" xfId="0" applyNumberFormat="1" applyBorder="1"/>
    <xf numFmtId="3" fontId="39" fillId="0" borderId="22" xfId="0" applyNumberFormat="1" applyFont="1" applyBorder="1"/>
    <xf numFmtId="3" fontId="31" fillId="0" borderId="38" xfId="0" applyNumberFormat="1" applyFont="1" applyBorder="1"/>
    <xf numFmtId="3" fontId="30" fillId="0" borderId="10" xfId="0" applyNumberFormat="1" applyFont="1" applyBorder="1" applyAlignment="1">
      <alignment horizontal="center"/>
    </xf>
    <xf numFmtId="0" fontId="35" fillId="0" borderId="0" xfId="0" applyFont="1" applyFill="1" applyAlignment="1">
      <alignment horizontal="left" vertical="center"/>
    </xf>
    <xf numFmtId="3" fontId="0" fillId="0" borderId="22" xfId="0" applyNumberFormat="1" applyBorder="1"/>
    <xf numFmtId="0" fontId="2" fillId="0" borderId="21" xfId="39" applyFont="1" applyBorder="1" applyAlignment="1">
      <alignment horizontal="center" vertical="center" wrapText="1"/>
    </xf>
    <xf numFmtId="0" fontId="7" fillId="0" borderId="22" xfId="39" applyFont="1" applyBorder="1" applyAlignment="1">
      <alignment horizontal="center" vertical="center" wrapText="1"/>
    </xf>
    <xf numFmtId="0" fontId="5" fillId="0" borderId="0" xfId="38" applyFont="1" applyAlignment="1">
      <alignment wrapText="1"/>
    </xf>
    <xf numFmtId="0" fontId="2" fillId="0" borderId="0" xfId="38" applyFont="1" applyAlignment="1">
      <alignment wrapText="1"/>
    </xf>
    <xf numFmtId="0" fontId="5" fillId="0" borderId="0" xfId="38" applyFont="1" applyFill="1" applyAlignment="1">
      <alignment wrapText="1"/>
    </xf>
    <xf numFmtId="49" fontId="5" fillId="0" borderId="0" xfId="38" applyNumberFormat="1" applyFont="1" applyAlignment="1">
      <alignment wrapText="1"/>
    </xf>
    <xf numFmtId="49" fontId="5" fillId="0" borderId="25" xfId="39" applyNumberFormat="1" applyFont="1" applyFill="1" applyBorder="1" applyAlignment="1">
      <alignment horizontal="center" vertical="center" wrapText="1"/>
    </xf>
    <xf numFmtId="0" fontId="5" fillId="0" borderId="26" xfId="39" applyFont="1" applyFill="1" applyBorder="1" applyAlignment="1">
      <alignment vertical="center" wrapText="1"/>
    </xf>
    <xf numFmtId="49" fontId="5" fillId="0" borderId="12" xfId="39" applyNumberFormat="1" applyFont="1" applyFill="1" applyBorder="1" applyAlignment="1">
      <alignment horizontal="center" vertical="center" wrapText="1"/>
    </xf>
    <xf numFmtId="0" fontId="5" fillId="0" borderId="10" xfId="39" applyFont="1" applyFill="1" applyBorder="1" applyAlignment="1">
      <alignment vertical="center" wrapText="1"/>
    </xf>
    <xf numFmtId="3" fontId="5" fillId="0" borderId="10" xfId="39" applyNumberFormat="1" applyFont="1" applyFill="1" applyBorder="1" applyAlignment="1">
      <alignment vertical="center" wrapText="1"/>
    </xf>
    <xf numFmtId="3" fontId="5" fillId="0" borderId="23" xfId="39" applyNumberFormat="1" applyFont="1" applyFill="1" applyBorder="1" applyAlignment="1">
      <alignment vertical="center" wrapText="1"/>
    </xf>
    <xf numFmtId="3" fontId="5" fillId="0" borderId="24" xfId="39" applyNumberFormat="1" applyFont="1" applyFill="1" applyBorder="1" applyAlignment="1">
      <alignment vertical="center" wrapText="1"/>
    </xf>
    <xf numFmtId="0" fontId="2" fillId="0" borderId="10" xfId="39" applyFont="1" applyFill="1" applyBorder="1" applyAlignment="1">
      <alignment vertical="center" wrapText="1"/>
    </xf>
    <xf numFmtId="3" fontId="2" fillId="0" borderId="10" xfId="39" applyNumberFormat="1" applyFont="1" applyFill="1" applyBorder="1" applyAlignment="1">
      <alignment vertical="center" wrapText="1"/>
    </xf>
    <xf numFmtId="0" fontId="2" fillId="0" borderId="0" xfId="38" applyFont="1" applyFill="1" applyAlignment="1">
      <alignment wrapText="1"/>
    </xf>
    <xf numFmtId="49" fontId="5" fillId="0" borderId="19" xfId="39" applyNumberFormat="1" applyFont="1" applyFill="1" applyBorder="1" applyAlignment="1">
      <alignment horizontal="center" vertical="center" wrapText="1"/>
    </xf>
    <xf numFmtId="0" fontId="5" fillId="0" borderId="29" xfId="39" applyFont="1" applyFill="1" applyBorder="1" applyAlignment="1">
      <alignment vertical="center" wrapText="1"/>
    </xf>
    <xf numFmtId="3" fontId="5" fillId="0" borderId="29" xfId="39" applyNumberFormat="1" applyFont="1" applyFill="1" applyBorder="1" applyAlignment="1">
      <alignment vertical="center" wrapText="1"/>
    </xf>
    <xf numFmtId="3" fontId="5" fillId="0" borderId="30" xfId="39" applyNumberFormat="1" applyFont="1" applyFill="1" applyBorder="1" applyAlignment="1">
      <alignment vertical="center" wrapText="1"/>
    </xf>
    <xf numFmtId="3" fontId="5" fillId="0" borderId="31" xfId="39" applyNumberFormat="1" applyFont="1" applyFill="1" applyBorder="1" applyAlignment="1">
      <alignment vertical="center" wrapText="1"/>
    </xf>
    <xf numFmtId="0" fontId="35" fillId="0" borderId="10" xfId="0" applyFont="1" applyFill="1" applyBorder="1" applyAlignment="1">
      <alignment horizontal="justify" vertical="center" wrapText="1"/>
    </xf>
    <xf numFmtId="0" fontId="35" fillId="0" borderId="10" xfId="0" applyFont="1" applyFill="1" applyBorder="1" applyAlignment="1">
      <alignment vertical="center"/>
    </xf>
    <xf numFmtId="0" fontId="32" fillId="0" borderId="15" xfId="38" applyFont="1" applyBorder="1" applyAlignment="1">
      <alignment horizontal="center" vertical="center" wrapText="1"/>
    </xf>
    <xf numFmtId="0" fontId="32" fillId="0" borderId="15" xfId="38" applyFont="1" applyBorder="1" applyAlignment="1">
      <alignment horizontal="center" vertical="center"/>
    </xf>
    <xf numFmtId="0" fontId="32" fillId="0" borderId="16" xfId="38" applyFont="1" applyBorder="1" applyAlignment="1">
      <alignment horizontal="center" vertical="center" wrapText="1"/>
    </xf>
    <xf numFmtId="0" fontId="31" fillId="0" borderId="17" xfId="38" applyFont="1" applyBorder="1" applyAlignment="1">
      <alignment horizontal="center" vertical="center"/>
    </xf>
    <xf numFmtId="0" fontId="34" fillId="0" borderId="0" xfId="38"/>
    <xf numFmtId="0" fontId="33" fillId="0" borderId="18" xfId="38" applyFont="1" applyBorder="1"/>
    <xf numFmtId="3" fontId="34" fillId="0" borderId="22" xfId="38" applyNumberFormat="1" applyBorder="1"/>
    <xf numFmtId="0" fontId="34" fillId="0" borderId="22" xfId="38" applyBorder="1"/>
    <xf numFmtId="0" fontId="34" fillId="0" borderId="37" xfId="38" applyBorder="1"/>
    <xf numFmtId="0" fontId="34" fillId="0" borderId="33" xfId="38" applyBorder="1"/>
    <xf numFmtId="0" fontId="8" fillId="0" borderId="12" xfId="38" applyFont="1" applyBorder="1"/>
    <xf numFmtId="3" fontId="34" fillId="0" borderId="10" xfId="38" applyNumberFormat="1" applyBorder="1"/>
    <xf numFmtId="3" fontId="34" fillId="0" borderId="23" xfId="38" applyNumberFormat="1" applyBorder="1"/>
    <xf numFmtId="3" fontId="31" fillId="0" borderId="24" xfId="38" applyNumberFormat="1" applyFont="1" applyBorder="1"/>
    <xf numFmtId="0" fontId="34" fillId="0" borderId="12" xfId="38" applyBorder="1"/>
    <xf numFmtId="0" fontId="34" fillId="0" borderId="19" xfId="38" applyBorder="1"/>
    <xf numFmtId="3" fontId="34" fillId="0" borderId="29" xfId="38" applyNumberFormat="1" applyBorder="1"/>
    <xf numFmtId="3" fontId="34" fillId="0" borderId="30" xfId="38" applyNumberFormat="1" applyBorder="1"/>
    <xf numFmtId="3" fontId="31" fillId="0" borderId="31" xfId="38" applyNumberFormat="1" applyFont="1" applyBorder="1"/>
    <xf numFmtId="0" fontId="39" fillId="0" borderId="18" xfId="38" applyFont="1" applyBorder="1"/>
    <xf numFmtId="3" fontId="39" fillId="0" borderId="22" xfId="38" applyNumberFormat="1" applyFont="1" applyBorder="1"/>
    <xf numFmtId="3" fontId="31" fillId="0" borderId="33" xfId="38" applyNumberFormat="1" applyFont="1" applyBorder="1"/>
    <xf numFmtId="0" fontId="39" fillId="0" borderId="0" xfId="38" applyFont="1"/>
    <xf numFmtId="0" fontId="33" fillId="0" borderId="12" xfId="38" applyFont="1" applyBorder="1"/>
    <xf numFmtId="14" fontId="33" fillId="0" borderId="12" xfId="38" applyNumberFormat="1" applyFont="1" applyBorder="1"/>
    <xf numFmtId="0" fontId="34" fillId="0" borderId="12" xfId="38" applyFont="1" applyBorder="1"/>
    <xf numFmtId="0" fontId="39" fillId="0" borderId="20" xfId="38" applyFont="1" applyBorder="1"/>
    <xf numFmtId="3" fontId="31" fillId="0" borderId="38" xfId="38" applyNumberFormat="1" applyFont="1" applyBorder="1"/>
    <xf numFmtId="0" fontId="38" fillId="0" borderId="0" xfId="38" applyFont="1" applyBorder="1"/>
    <xf numFmtId="0" fontId="34" fillId="0" borderId="0" xfId="38" applyBorder="1"/>
    <xf numFmtId="3" fontId="38" fillId="0" borderId="10" xfId="39" applyNumberFormat="1" applyFont="1" applyBorder="1" applyAlignment="1">
      <alignment horizontal="right" vertical="top" wrapText="1"/>
    </xf>
    <xf numFmtId="0" fontId="38" fillId="0" borderId="10" xfId="39" applyFont="1" applyBorder="1" applyAlignment="1">
      <alignment horizontal="left" vertical="top" wrapText="1"/>
    </xf>
    <xf numFmtId="0" fontId="38" fillId="0" borderId="10" xfId="39" applyFont="1" applyBorder="1" applyAlignment="1">
      <alignment horizontal="center" vertical="top" wrapText="1"/>
    </xf>
    <xf numFmtId="0" fontId="38" fillId="0" borderId="0" xfId="38" applyFont="1"/>
    <xf numFmtId="3" fontId="34" fillId="0" borderId="10" xfId="39" applyNumberFormat="1" applyFont="1" applyBorder="1" applyAlignment="1">
      <alignment horizontal="right" vertical="top" wrapText="1"/>
    </xf>
    <xf numFmtId="0" fontId="34" fillId="0" borderId="10" xfId="39" applyFont="1" applyBorder="1" applyAlignment="1">
      <alignment horizontal="left" vertical="top" wrapText="1"/>
    </xf>
    <xf numFmtId="0" fontId="34" fillId="0" borderId="10" xfId="39" applyFont="1" applyBorder="1" applyAlignment="1">
      <alignment horizontal="center" vertical="top" wrapText="1"/>
    </xf>
    <xf numFmtId="0" fontId="1" fillId="0" borderId="0" xfId="38" applyFont="1"/>
    <xf numFmtId="0" fontId="34" fillId="0" borderId="10" xfId="38" applyBorder="1"/>
    <xf numFmtId="3" fontId="38" fillId="0" borderId="10" xfId="38" applyNumberFormat="1" applyFont="1" applyBorder="1"/>
    <xf numFmtId="0" fontId="34" fillId="0" borderId="0" xfId="38" applyFont="1"/>
    <xf numFmtId="3" fontId="38" fillId="0" borderId="10" xfId="38" applyNumberFormat="1" applyFont="1" applyBorder="1" applyAlignment="1">
      <alignment horizontal="right" vertical="top" wrapText="1"/>
    </xf>
    <xf numFmtId="3" fontId="47" fillId="0" borderId="10" xfId="38" applyNumberFormat="1" applyFont="1" applyBorder="1" applyAlignment="1">
      <alignment horizontal="center" vertical="center" wrapText="1"/>
    </xf>
    <xf numFmtId="3" fontId="47" fillId="0" borderId="10" xfId="39" applyNumberFormat="1" applyFont="1" applyBorder="1" applyAlignment="1">
      <alignment horizontal="center" vertical="center" wrapText="1"/>
    </xf>
    <xf numFmtId="3" fontId="47" fillId="0" borderId="23" xfId="39" applyNumberFormat="1" applyFont="1" applyBorder="1" applyAlignment="1">
      <alignment horizontal="center" vertical="center" wrapText="1"/>
    </xf>
    <xf numFmtId="0" fontId="47" fillId="0" borderId="10" xfId="39" applyFont="1" applyBorder="1" applyAlignment="1">
      <alignment horizontal="center" vertical="center" wrapText="1"/>
    </xf>
    <xf numFmtId="3" fontId="38" fillId="0" borderId="10" xfId="38" applyNumberFormat="1" applyFont="1" applyBorder="1" applyAlignment="1">
      <alignment horizontal="center" vertical="center" textRotation="90" wrapText="1"/>
    </xf>
    <xf numFmtId="0" fontId="46" fillId="18" borderId="10" xfId="39" applyFont="1" applyFill="1" applyBorder="1" applyAlignment="1">
      <alignment horizontal="center" vertical="center" textRotation="90" wrapText="1"/>
    </xf>
    <xf numFmtId="0" fontId="46" fillId="18" borderId="10" xfId="39" applyFont="1" applyFill="1" applyBorder="1" applyAlignment="1">
      <alignment horizontal="center" vertical="center" wrapText="1"/>
    </xf>
    <xf numFmtId="3" fontId="31" fillId="0" borderId="17" xfId="38" applyNumberFormat="1" applyFont="1" applyBorder="1"/>
    <xf numFmtId="0" fontId="10" fillId="0" borderId="10" xfId="0" applyFont="1" applyBorder="1" applyAlignment="1">
      <alignment horizontal="center"/>
    </xf>
    <xf numFmtId="0" fontId="31" fillId="0" borderId="14" xfId="38" applyFont="1" applyBorder="1" applyAlignment="1">
      <alignment horizontal="center" vertical="center"/>
    </xf>
    <xf numFmtId="3" fontId="8" fillId="0" borderId="10" xfId="0" applyNumberFormat="1" applyFont="1" applyFill="1" applyBorder="1" applyAlignment="1">
      <alignment vertical="center" wrapText="1"/>
    </xf>
    <xf numFmtId="3" fontId="9" fillId="0" borderId="10" xfId="0" applyNumberFormat="1" applyFont="1" applyFill="1" applyBorder="1" applyAlignment="1">
      <alignment vertical="center" wrapText="1"/>
    </xf>
    <xf numFmtId="3" fontId="48" fillId="0" borderId="10" xfId="0" applyNumberFormat="1" applyFont="1" applyFill="1" applyBorder="1" applyAlignment="1">
      <alignment vertical="center" wrapText="1"/>
    </xf>
    <xf numFmtId="3" fontId="49" fillId="0" borderId="10" xfId="0" applyNumberFormat="1" applyFont="1" applyFill="1" applyBorder="1" applyAlignment="1">
      <alignment vertical="center" wrapText="1"/>
    </xf>
    <xf numFmtId="3" fontId="38" fillId="0" borderId="10" xfId="39" applyNumberFormat="1" applyFont="1" applyFill="1" applyBorder="1" applyAlignment="1">
      <alignment horizontal="right" vertical="top" wrapText="1"/>
    </xf>
    <xf numFmtId="3" fontId="35" fillId="0" borderId="10" xfId="0" applyNumberFormat="1" applyFont="1" applyFill="1" applyBorder="1" applyAlignment="1">
      <alignment vertical="center" wrapText="1"/>
    </xf>
    <xf numFmtId="3" fontId="9" fillId="0" borderId="10" xfId="0" applyNumberFormat="1" applyFont="1" applyFill="1" applyBorder="1" applyAlignment="1">
      <alignment vertical="top" wrapText="1"/>
    </xf>
    <xf numFmtId="3" fontId="0" fillId="0" borderId="13" xfId="0" applyNumberFormat="1" applyBorder="1"/>
    <xf numFmtId="3" fontId="43" fillId="0" borderId="0" xfId="39" applyNumberFormat="1" applyFont="1" applyFill="1" applyAlignment="1">
      <alignment horizontal="center" vertical="center" wrapText="1"/>
    </xf>
    <xf numFmtId="3" fontId="43" fillId="0" borderId="30" xfId="39" applyNumberFormat="1" applyFont="1" applyFill="1" applyBorder="1" applyAlignment="1">
      <alignment horizontal="center" vertical="center" wrapText="1"/>
    </xf>
    <xf numFmtId="3" fontId="43" fillId="0" borderId="19" xfId="39" applyNumberFormat="1" applyFont="1" applyFill="1" applyBorder="1" applyAlignment="1">
      <alignment horizontal="center" vertical="center" wrapText="1"/>
    </xf>
    <xf numFmtId="3" fontId="43" fillId="0" borderId="29" xfId="39" applyNumberFormat="1" applyFont="1" applyFill="1" applyBorder="1" applyAlignment="1">
      <alignment horizontal="center" vertical="center" wrapText="1"/>
    </xf>
    <xf numFmtId="3" fontId="50" fillId="0" borderId="31" xfId="39" applyNumberFormat="1" applyFont="1" applyFill="1" applyBorder="1" applyAlignment="1">
      <alignment horizontal="center" vertical="center" wrapText="1"/>
    </xf>
    <xf numFmtId="3" fontId="43" fillId="19" borderId="0" xfId="39" applyNumberFormat="1" applyFont="1" applyFill="1" applyAlignment="1">
      <alignment horizontal="center" vertical="center" wrapText="1"/>
    </xf>
    <xf numFmtId="3" fontId="35" fillId="0" borderId="12" xfId="39" applyNumberFormat="1" applyFont="1" applyFill="1" applyBorder="1" applyAlignment="1">
      <alignment vertical="center" wrapText="1"/>
    </xf>
    <xf numFmtId="3" fontId="35" fillId="0" borderId="10" xfId="39" applyNumberFormat="1" applyFont="1" applyFill="1" applyBorder="1" applyAlignment="1">
      <alignment vertical="center" wrapText="1"/>
    </xf>
    <xf numFmtId="3" fontId="12" fillId="0" borderId="24" xfId="39" applyNumberFormat="1" applyFont="1" applyFill="1" applyBorder="1" applyAlignment="1">
      <alignment vertical="center" wrapText="1"/>
    </xf>
    <xf numFmtId="3" fontId="45" fillId="0" borderId="0" xfId="39" applyNumberFormat="1" applyFont="1" applyFill="1" applyAlignment="1">
      <alignment vertical="center" wrapText="1"/>
    </xf>
    <xf numFmtId="3" fontId="35" fillId="0" borderId="34" xfId="39" applyNumberFormat="1" applyFont="1" applyFill="1" applyBorder="1" applyAlignment="1">
      <alignment vertical="center" wrapText="1"/>
    </xf>
    <xf numFmtId="3" fontId="35" fillId="0" borderId="13" xfId="39" applyNumberFormat="1" applyFont="1" applyFill="1" applyBorder="1" applyAlignment="1">
      <alignment vertical="center" wrapText="1"/>
    </xf>
    <xf numFmtId="3" fontId="43" fillId="0" borderId="19" xfId="39" applyNumberFormat="1" applyFont="1" applyFill="1" applyBorder="1" applyAlignment="1">
      <alignment vertical="center" wrapText="1"/>
    </xf>
    <xf numFmtId="3" fontId="43" fillId="0" borderId="29" xfId="39" applyNumberFormat="1" applyFont="1" applyFill="1" applyBorder="1" applyAlignment="1">
      <alignment vertical="center" wrapText="1"/>
    </xf>
    <xf numFmtId="3" fontId="45" fillId="0" borderId="0" xfId="39" applyNumberFormat="1" applyFont="1" applyFill="1" applyBorder="1" applyAlignment="1">
      <alignment vertical="center" wrapText="1"/>
    </xf>
    <xf numFmtId="3" fontId="2" fillId="0" borderId="0" xfId="39" applyNumberFormat="1" applyFont="1" applyFill="1" applyBorder="1" applyAlignment="1">
      <alignment vertical="center" wrapText="1"/>
    </xf>
    <xf numFmtId="3" fontId="5" fillId="0" borderId="0" xfId="39" applyNumberFormat="1" applyFont="1" applyFill="1" applyBorder="1" applyAlignment="1">
      <alignment vertical="center" wrapText="1"/>
    </xf>
    <xf numFmtId="3" fontId="5" fillId="0" borderId="0" xfId="39" applyNumberFormat="1" applyFont="1" applyFill="1" applyAlignment="1">
      <alignment vertical="center" wrapText="1"/>
    </xf>
    <xf numFmtId="3" fontId="48" fillId="0" borderId="13" xfId="0" applyNumberFormat="1" applyFont="1" applyFill="1" applyBorder="1" applyAlignment="1">
      <alignment vertical="center" wrapText="1"/>
    </xf>
    <xf numFmtId="3" fontId="39" fillId="0" borderId="28" xfId="0" applyNumberFormat="1" applyFont="1" applyBorder="1"/>
    <xf numFmtId="3" fontId="31" fillId="0" borderId="15" xfId="0" applyNumberFormat="1" applyFont="1" applyBorder="1"/>
    <xf numFmtId="3" fontId="31" fillId="0" borderId="17" xfId="0" applyNumberFormat="1" applyFont="1" applyBorder="1"/>
    <xf numFmtId="3" fontId="8" fillId="0" borderId="10" xfId="0" applyNumberFormat="1" applyFont="1" applyFill="1" applyBorder="1" applyAlignment="1">
      <alignment vertical="top" wrapText="1"/>
    </xf>
    <xf numFmtId="3" fontId="0" fillId="0" borderId="38" xfId="0" applyNumberFormat="1" applyBorder="1"/>
    <xf numFmtId="3" fontId="43" fillId="0" borderId="44" xfId="39" applyNumberFormat="1" applyFont="1" applyFill="1" applyBorder="1" applyAlignment="1">
      <alignment vertical="center" wrapText="1"/>
    </xf>
    <xf numFmtId="3" fontId="5" fillId="20" borderId="26" xfId="39" applyNumberFormat="1" applyFont="1" applyFill="1" applyBorder="1" applyAlignment="1">
      <alignment vertical="center" wrapText="1"/>
    </xf>
    <xf numFmtId="3" fontId="5" fillId="20" borderId="27" xfId="39" applyNumberFormat="1" applyFont="1" applyFill="1" applyBorder="1" applyAlignment="1">
      <alignment vertical="center" wrapText="1"/>
    </xf>
    <xf numFmtId="3" fontId="5" fillId="20" borderId="28" xfId="39" applyNumberFormat="1" applyFont="1" applyFill="1" applyBorder="1" applyAlignment="1">
      <alignment vertical="center" wrapText="1"/>
    </xf>
    <xf numFmtId="49" fontId="5" fillId="0" borderId="18" xfId="39" applyNumberFormat="1" applyFont="1" applyFill="1" applyBorder="1" applyAlignment="1">
      <alignment horizontal="center" vertical="center" wrapText="1"/>
    </xf>
    <xf numFmtId="0" fontId="5" fillId="0" borderId="22" xfId="39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center" vertical="center" wrapText="1"/>
    </xf>
    <xf numFmtId="3" fontId="38" fillId="0" borderId="10" xfId="39" applyNumberFormat="1" applyFont="1" applyBorder="1" applyAlignment="1">
      <alignment horizontal="right" vertical="center" wrapText="1"/>
    </xf>
    <xf numFmtId="3" fontId="34" fillId="0" borderId="10" xfId="39" applyNumberFormat="1" applyFont="1" applyBorder="1" applyAlignment="1">
      <alignment horizontal="right" vertical="center" wrapText="1"/>
    </xf>
    <xf numFmtId="3" fontId="34" fillId="0" borderId="13" xfId="38" applyNumberFormat="1" applyBorder="1"/>
    <xf numFmtId="3" fontId="34" fillId="0" borderId="42" xfId="38" applyNumberFormat="1" applyBorder="1"/>
    <xf numFmtId="3" fontId="44" fillId="19" borderId="26" xfId="39" applyNumberFormat="1" applyFont="1" applyFill="1" applyBorder="1" applyAlignment="1">
      <alignment vertical="center" wrapText="1"/>
    </xf>
    <xf numFmtId="3" fontId="44" fillId="19" borderId="40" xfId="39" applyNumberFormat="1" applyFont="1" applyFill="1" applyBorder="1" applyAlignment="1">
      <alignment vertical="center" wrapText="1"/>
    </xf>
    <xf numFmtId="3" fontId="43" fillId="0" borderId="42" xfId="39" applyNumberFormat="1" applyFont="1" applyFill="1" applyBorder="1" applyAlignment="1">
      <alignment vertical="center" wrapText="1"/>
    </xf>
    <xf numFmtId="3" fontId="43" fillId="0" borderId="47" xfId="39" applyNumberFormat="1" applyFont="1" applyFill="1" applyBorder="1" applyAlignment="1">
      <alignment vertical="center" wrapText="1"/>
    </xf>
    <xf numFmtId="3" fontId="43" fillId="0" borderId="10" xfId="39" applyNumberFormat="1" applyFont="1" applyFill="1" applyBorder="1" applyAlignment="1">
      <alignment vertical="center" wrapText="1"/>
    </xf>
    <xf numFmtId="3" fontId="45" fillId="0" borderId="10" xfId="39" applyNumberFormat="1" applyFont="1" applyFill="1" applyBorder="1" applyAlignment="1">
      <alignment vertical="center" wrapText="1"/>
    </xf>
    <xf numFmtId="3" fontId="12" fillId="0" borderId="10" xfId="39" applyNumberFormat="1" applyFont="1" applyFill="1" applyBorder="1" applyAlignment="1">
      <alignment vertical="center" wrapText="1"/>
    </xf>
    <xf numFmtId="3" fontId="43" fillId="0" borderId="13" xfId="39" applyNumberFormat="1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5" fillId="0" borderId="0" xfId="0" applyFont="1" applyFill="1" applyAlignment="1">
      <alignment vertical="center"/>
    </xf>
    <xf numFmtId="3" fontId="43" fillId="0" borderId="40" xfId="39" applyNumberFormat="1" applyFont="1" applyFill="1" applyBorder="1" applyAlignment="1">
      <alignment horizontal="center" vertical="center" wrapText="1"/>
    </xf>
    <xf numFmtId="3" fontId="43" fillId="0" borderId="47" xfId="39" applyNumberFormat="1" applyFont="1" applyFill="1" applyBorder="1" applyAlignment="1">
      <alignment horizontal="center" vertical="center" wrapText="1"/>
    </xf>
    <xf numFmtId="3" fontId="43" fillId="19" borderId="36" xfId="39" applyNumberFormat="1" applyFont="1" applyFill="1" applyBorder="1" applyAlignment="1">
      <alignment horizontal="left" vertical="center" wrapText="1"/>
    </xf>
    <xf numFmtId="3" fontId="12" fillId="0" borderId="42" xfId="39" applyNumberFormat="1" applyFont="1" applyFill="1" applyBorder="1" applyAlignment="1">
      <alignment vertical="center" wrapText="1"/>
    </xf>
    <xf numFmtId="3" fontId="12" fillId="0" borderId="46" xfId="39" applyNumberFormat="1" applyFont="1" applyFill="1" applyBorder="1" applyAlignment="1">
      <alignment vertical="center" wrapText="1"/>
    </xf>
    <xf numFmtId="3" fontId="12" fillId="0" borderId="29" xfId="39" applyNumberFormat="1" applyFont="1" applyFill="1" applyBorder="1" applyAlignment="1">
      <alignment vertical="center" wrapText="1"/>
    </xf>
    <xf numFmtId="3" fontId="43" fillId="0" borderId="26" xfId="39" applyNumberFormat="1" applyFont="1" applyFill="1" applyBorder="1" applyAlignment="1">
      <alignment horizontal="center" vertical="center" wrapText="1"/>
    </xf>
    <xf numFmtId="3" fontId="43" fillId="0" borderId="41" xfId="39" applyNumberFormat="1" applyFont="1" applyFill="1" applyBorder="1" applyAlignment="1">
      <alignment horizontal="center" vertical="center" wrapText="1"/>
    </xf>
    <xf numFmtId="3" fontId="45" fillId="0" borderId="42" xfId="39" applyNumberFormat="1" applyFont="1" applyFill="1" applyBorder="1" applyAlignment="1">
      <alignment vertical="center" wrapText="1"/>
    </xf>
    <xf numFmtId="3" fontId="12" fillId="0" borderId="47" xfId="39" applyNumberFormat="1" applyFont="1" applyFill="1" applyBorder="1" applyAlignment="1">
      <alignment vertical="center" wrapText="1"/>
    </xf>
    <xf numFmtId="3" fontId="51" fillId="0" borderId="31" xfId="39" applyNumberFormat="1" applyFont="1" applyFill="1" applyBorder="1" applyAlignment="1">
      <alignment vertical="center" wrapText="1"/>
    </xf>
    <xf numFmtId="3" fontId="12" fillId="0" borderId="31" xfId="39" applyNumberFormat="1" applyFont="1" applyFill="1" applyBorder="1" applyAlignment="1">
      <alignment vertical="center" wrapText="1"/>
    </xf>
    <xf numFmtId="3" fontId="52" fillId="19" borderId="45" xfId="39" applyNumberFormat="1" applyFont="1" applyFill="1" applyBorder="1" applyAlignment="1">
      <alignment horizontal="left" vertical="center" wrapText="1"/>
    </xf>
    <xf numFmtId="3" fontId="53" fillId="0" borderId="12" xfId="39" applyNumberFormat="1" applyFont="1" applyFill="1" applyBorder="1" applyAlignment="1">
      <alignment vertical="center" wrapText="1"/>
    </xf>
    <xf numFmtId="3" fontId="53" fillId="0" borderId="34" xfId="39" applyNumberFormat="1" applyFont="1" applyFill="1" applyBorder="1" applyAlignment="1">
      <alignment vertical="center" wrapText="1"/>
    </xf>
    <xf numFmtId="3" fontId="52" fillId="0" borderId="19" xfId="39" applyNumberFormat="1" applyFont="1" applyFill="1" applyBorder="1" applyAlignment="1">
      <alignment vertical="center" wrapText="1"/>
    </xf>
    <xf numFmtId="3" fontId="43" fillId="0" borderId="31" xfId="39" applyNumberFormat="1" applyFont="1" applyFill="1" applyBorder="1" applyAlignment="1">
      <alignment vertical="center" wrapText="1"/>
    </xf>
    <xf numFmtId="3" fontId="55" fillId="0" borderId="24" xfId="39" applyNumberFormat="1" applyFont="1" applyFill="1" applyBorder="1" applyAlignment="1">
      <alignment vertical="center" wrapText="1"/>
    </xf>
    <xf numFmtId="3" fontId="12" fillId="0" borderId="35" xfId="39" applyNumberFormat="1" applyFont="1" applyFill="1" applyBorder="1" applyAlignment="1">
      <alignment vertical="center" wrapText="1"/>
    </xf>
    <xf numFmtId="0" fontId="34" fillId="0" borderId="0" xfId="38" applyFill="1" applyBorder="1" applyAlignment="1">
      <alignment vertical="center"/>
    </xf>
    <xf numFmtId="0" fontId="34" fillId="0" borderId="0" xfId="38" applyFont="1" applyFill="1" applyBorder="1" applyAlignment="1">
      <alignment vertical="center"/>
    </xf>
    <xf numFmtId="0" fontId="34" fillId="0" borderId="0" xfId="38" applyFill="1" applyBorder="1" applyAlignment="1">
      <alignment horizontal="center" vertical="center"/>
    </xf>
    <xf numFmtId="0" fontId="8" fillId="0" borderId="0" xfId="38" applyFont="1" applyFill="1" applyBorder="1" applyAlignment="1">
      <alignment horizontal="center" vertical="center"/>
    </xf>
    <xf numFmtId="3" fontId="34" fillId="0" borderId="0" xfId="38" applyNumberFormat="1" applyFill="1" applyBorder="1" applyAlignment="1">
      <alignment vertical="center"/>
    </xf>
    <xf numFmtId="0" fontId="34" fillId="21" borderId="0" xfId="38" applyFont="1" applyFill="1" applyBorder="1" applyAlignment="1">
      <alignment vertical="center"/>
    </xf>
    <xf numFmtId="0" fontId="34" fillId="0" borderId="0" xfId="38" applyFill="1" applyBorder="1" applyAlignment="1">
      <alignment horizontal="left" vertical="center"/>
    </xf>
    <xf numFmtId="0" fontId="56" fillId="0" borderId="10" xfId="38" applyFont="1" applyFill="1" applyBorder="1" applyAlignment="1">
      <alignment horizontal="left" vertical="center" wrapText="1"/>
    </xf>
    <xf numFmtId="0" fontId="57" fillId="0" borderId="10" xfId="38" applyFont="1" applyFill="1" applyBorder="1" applyAlignment="1">
      <alignment horizontal="left" vertical="center"/>
    </xf>
    <xf numFmtId="0" fontId="10" fillId="0" borderId="10" xfId="38" applyFont="1" applyFill="1" applyBorder="1" applyAlignment="1">
      <alignment horizontal="center" vertical="center"/>
    </xf>
    <xf numFmtId="0" fontId="30" fillId="0" borderId="10" xfId="38" applyFont="1" applyFill="1" applyBorder="1" applyAlignment="1">
      <alignment horizontal="center" vertical="center"/>
    </xf>
    <xf numFmtId="3" fontId="10" fillId="0" borderId="10" xfId="38" applyNumberFormat="1" applyFont="1" applyFill="1" applyBorder="1" applyAlignment="1">
      <alignment vertical="center"/>
    </xf>
    <xf numFmtId="0" fontId="57" fillId="0" borderId="0" xfId="38" applyFont="1" applyFill="1" applyBorder="1" applyAlignment="1">
      <alignment vertical="center"/>
    </xf>
    <xf numFmtId="0" fontId="34" fillId="0" borderId="10" xfId="38" applyFont="1" applyFill="1" applyBorder="1" applyAlignment="1">
      <alignment vertical="center"/>
    </xf>
    <xf numFmtId="0" fontId="8" fillId="0" borderId="10" xfId="38" applyFont="1" applyFill="1" applyBorder="1" applyAlignment="1">
      <alignment horizontal="center" vertical="center"/>
    </xf>
    <xf numFmtId="0" fontId="8" fillId="0" borderId="10" xfId="38" applyFont="1" applyFill="1" applyBorder="1" applyAlignment="1">
      <alignment horizontal="left" vertical="center" wrapText="1"/>
    </xf>
    <xf numFmtId="0" fontId="8" fillId="0" borderId="10" xfId="38" applyFont="1" applyFill="1" applyBorder="1" applyAlignment="1">
      <alignment horizontal="center" vertical="center" wrapText="1"/>
    </xf>
    <xf numFmtId="3" fontId="8" fillId="0" borderId="42" xfId="38" applyNumberFormat="1" applyFont="1" applyFill="1" applyBorder="1" applyAlignment="1">
      <alignment horizontal="right" vertical="center"/>
    </xf>
    <xf numFmtId="0" fontId="34" fillId="0" borderId="10" xfId="38" applyFill="1" applyBorder="1" applyAlignment="1">
      <alignment horizontal="left" vertical="center"/>
    </xf>
    <xf numFmtId="0" fontId="42" fillId="0" borderId="10" xfId="38" applyFont="1" applyFill="1" applyBorder="1" applyAlignment="1">
      <alignment horizontal="center" vertical="center"/>
    </xf>
    <xf numFmtId="3" fontId="42" fillId="0" borderId="10" xfId="38" applyNumberFormat="1" applyFont="1" applyFill="1" applyBorder="1" applyAlignment="1">
      <alignment horizontal="center" vertical="center"/>
    </xf>
    <xf numFmtId="0" fontId="34" fillId="0" borderId="13" xfId="38" applyFont="1" applyFill="1" applyBorder="1" applyAlignment="1">
      <alignment horizontal="left" vertical="center"/>
    </xf>
    <xf numFmtId="0" fontId="8" fillId="0" borderId="13" xfId="38" applyFont="1" applyFill="1" applyBorder="1" applyAlignment="1">
      <alignment horizontal="left" vertical="center" wrapText="1"/>
    </xf>
    <xf numFmtId="0" fontId="8" fillId="0" borderId="13" xfId="38" applyFont="1" applyFill="1" applyBorder="1" applyAlignment="1">
      <alignment horizontal="center" vertical="center"/>
    </xf>
    <xf numFmtId="3" fontId="8" fillId="0" borderId="13" xfId="38" applyNumberFormat="1" applyFont="1" applyFill="1" applyBorder="1" applyAlignment="1">
      <alignment vertical="center"/>
    </xf>
    <xf numFmtId="0" fontId="34" fillId="0" borderId="10" xfId="38" applyFont="1" applyFill="1" applyBorder="1" applyAlignment="1">
      <alignment horizontal="left" vertical="center"/>
    </xf>
    <xf numFmtId="3" fontId="8" fillId="0" borderId="10" xfId="38" applyNumberFormat="1" applyFont="1" applyFill="1" applyBorder="1" applyAlignment="1">
      <alignment vertical="center"/>
    </xf>
    <xf numFmtId="0" fontId="34" fillId="0" borderId="22" xfId="38" applyFont="1" applyFill="1" applyBorder="1" applyAlignment="1">
      <alignment horizontal="left" vertical="center"/>
    </xf>
    <xf numFmtId="0" fontId="8" fillId="0" borderId="22" xfId="38" applyFont="1" applyFill="1" applyBorder="1" applyAlignment="1">
      <alignment horizontal="left" vertical="center" wrapText="1"/>
    </xf>
    <xf numFmtId="0" fontId="8" fillId="0" borderId="22" xfId="38" applyFont="1" applyFill="1" applyBorder="1" applyAlignment="1">
      <alignment horizontal="center" vertical="center"/>
    </xf>
    <xf numFmtId="3" fontId="8" fillId="0" borderId="22" xfId="38" applyNumberFormat="1" applyFont="1" applyFill="1" applyBorder="1" applyAlignment="1">
      <alignment vertical="center"/>
    </xf>
    <xf numFmtId="0" fontId="42" fillId="0" borderId="10" xfId="38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42" fillId="0" borderId="10" xfId="38" applyFont="1" applyFill="1" applyBorder="1" applyAlignment="1">
      <alignment horizontal="left" vertical="center" wrapText="1"/>
    </xf>
    <xf numFmtId="3" fontId="42" fillId="0" borderId="10" xfId="38" applyNumberFormat="1" applyFont="1" applyFill="1" applyBorder="1" applyAlignment="1">
      <alignment vertical="center"/>
    </xf>
    <xf numFmtId="0" fontId="2" fillId="0" borderId="0" xfId="38" applyFont="1" applyBorder="1" applyAlignment="1">
      <alignment wrapText="1"/>
    </xf>
    <xf numFmtId="0" fontId="3" fillId="0" borderId="0" xfId="38" applyFont="1" applyBorder="1" applyAlignment="1">
      <alignment wrapText="1"/>
    </xf>
    <xf numFmtId="0" fontId="4" fillId="0" borderId="0" xfId="38" applyFont="1" applyBorder="1" applyAlignment="1">
      <alignment horizontal="right" wrapText="1"/>
    </xf>
    <xf numFmtId="0" fontId="6" fillId="0" borderId="0" xfId="39" applyFont="1" applyAlignment="1">
      <alignment horizontal="center" wrapText="1"/>
    </xf>
    <xf numFmtId="0" fontId="2" fillId="0" borderId="32" xfId="39" applyFont="1" applyBorder="1" applyAlignment="1">
      <alignment horizontal="center" vertical="center" wrapText="1"/>
    </xf>
    <xf numFmtId="0" fontId="2" fillId="0" borderId="21" xfId="39" applyFont="1" applyBorder="1" applyAlignment="1">
      <alignment horizontal="center" vertical="center" wrapText="1"/>
    </xf>
    <xf numFmtId="0" fontId="2" fillId="0" borderId="26" xfId="39" applyFont="1" applyBorder="1" applyAlignment="1">
      <alignment horizontal="center" vertical="center" wrapText="1"/>
    </xf>
    <xf numFmtId="0" fontId="2" fillId="0" borderId="10" xfId="39" applyFont="1" applyBorder="1" applyAlignment="1">
      <alignment horizontal="center" vertical="center" wrapText="1"/>
    </xf>
    <xf numFmtId="0" fontId="7" fillId="0" borderId="39" xfId="39" applyFont="1" applyBorder="1" applyAlignment="1">
      <alignment horizontal="center" vertical="center" wrapText="1"/>
    </xf>
    <xf numFmtId="0" fontId="7" fillId="0" borderId="22" xfId="39" applyFont="1" applyBorder="1" applyAlignment="1">
      <alignment horizontal="center" vertical="center" wrapText="1"/>
    </xf>
    <xf numFmtId="0" fontId="7" fillId="0" borderId="26" xfId="39" applyFont="1" applyBorder="1" applyAlignment="1">
      <alignment horizontal="center" vertical="center" wrapText="1"/>
    </xf>
    <xf numFmtId="0" fontId="7" fillId="0" borderId="27" xfId="39" applyFont="1" applyBorder="1" applyAlignment="1">
      <alignment horizontal="center" vertical="center" wrapText="1"/>
    </xf>
    <xf numFmtId="0" fontId="7" fillId="0" borderId="40" xfId="39" applyFont="1" applyBorder="1" applyAlignment="1">
      <alignment horizontal="center" vertical="center" wrapText="1"/>
    </xf>
    <xf numFmtId="0" fontId="7" fillId="0" borderId="41" xfId="39" applyFont="1" applyBorder="1" applyAlignment="1">
      <alignment horizontal="center" vertical="center" wrapText="1"/>
    </xf>
    <xf numFmtId="0" fontId="9" fillId="0" borderId="10" xfId="38" applyFont="1" applyFill="1" applyBorder="1" applyAlignment="1">
      <alignment horizontal="center" vertical="center" wrapText="1"/>
    </xf>
    <xf numFmtId="0" fontId="34" fillId="0" borderId="10" xfId="38" applyFill="1" applyBorder="1" applyAlignment="1">
      <alignment horizontal="center" vertical="center" wrapText="1"/>
    </xf>
    <xf numFmtId="0" fontId="8" fillId="0" borderId="10" xfId="38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10" fillId="0" borderId="23" xfId="0" applyFont="1" applyBorder="1" applyAlignment="1">
      <alignment horizontal="center"/>
    </xf>
    <xf numFmtId="0" fontId="38" fillId="0" borderId="42" xfId="0" applyFont="1" applyBorder="1" applyAlignment="1"/>
    <xf numFmtId="0" fontId="30" fillId="0" borderId="0" xfId="0" applyFont="1" applyAlignment="1"/>
    <xf numFmtId="0" fontId="30" fillId="0" borderId="0" xfId="0" applyFont="1" applyAlignment="1">
      <alignment horizontal="center"/>
    </xf>
    <xf numFmtId="0" fontId="2" fillId="0" borderId="11" xfId="40" applyFont="1" applyBorder="1" applyAlignment="1">
      <alignment horizontal="center" vertical="center"/>
    </xf>
    <xf numFmtId="0" fontId="1" fillId="0" borderId="11" xfId="40" applyBorder="1" applyAlignment="1">
      <alignment horizontal="center" vertical="center"/>
    </xf>
    <xf numFmtId="0" fontId="5" fillId="0" borderId="13" xfId="40" applyFont="1" applyFill="1" applyBorder="1" applyAlignment="1">
      <alignment horizontal="right" vertical="center"/>
    </xf>
    <xf numFmtId="0" fontId="5" fillId="0" borderId="43" xfId="40" applyFont="1" applyFill="1" applyBorder="1" applyAlignment="1">
      <alignment horizontal="right" vertical="center"/>
    </xf>
    <xf numFmtId="0" fontId="5" fillId="0" borderId="13" xfId="40" applyFont="1" applyFill="1" applyBorder="1" applyAlignment="1">
      <alignment horizontal="left" vertical="center" wrapText="1"/>
    </xf>
    <xf numFmtId="0" fontId="5" fillId="0" borderId="43" xfId="40" applyFont="1" applyFill="1" applyBorder="1" applyAlignment="1">
      <alignment horizontal="left" vertical="center" wrapText="1"/>
    </xf>
    <xf numFmtId="3" fontId="52" fillId="0" borderId="32" xfId="39" applyNumberFormat="1" applyFont="1" applyFill="1" applyBorder="1" applyAlignment="1">
      <alignment horizontal="center" vertical="center" wrapText="1"/>
    </xf>
    <xf numFmtId="3" fontId="54" fillId="0" borderId="20" xfId="39" applyNumberFormat="1" applyFont="1" applyBorder="1" applyAlignment="1">
      <alignment horizontal="center" vertical="center" wrapText="1"/>
    </xf>
    <xf numFmtId="3" fontId="43" fillId="0" borderId="25" xfId="39" applyNumberFormat="1" applyFont="1" applyFill="1" applyBorder="1" applyAlignment="1">
      <alignment horizontal="center" vertical="center" wrapText="1"/>
    </xf>
    <xf numFmtId="3" fontId="44" fillId="0" borderId="26" xfId="39" applyNumberFormat="1" applyFont="1" applyFill="1" applyBorder="1" applyAlignment="1">
      <alignment horizontal="center" vertical="center" wrapText="1"/>
    </xf>
    <xf numFmtId="3" fontId="44" fillId="0" borderId="28" xfId="39" applyNumberFormat="1" applyFont="1" applyFill="1" applyBorder="1" applyAlignment="1">
      <alignment horizontal="center" vertical="center" wrapText="1"/>
    </xf>
    <xf numFmtId="3" fontId="43" fillId="19" borderId="45" xfId="39" applyNumberFormat="1" applyFont="1" applyFill="1" applyBorder="1" applyAlignment="1">
      <alignment horizontal="left" vertical="center" wrapText="1"/>
    </xf>
    <xf numFmtId="3" fontId="44" fillId="19" borderId="36" xfId="39" applyNumberFormat="1" applyFont="1" applyFill="1" applyBorder="1" applyAlignment="1">
      <alignment vertical="center" wrapText="1"/>
    </xf>
    <xf numFmtId="3" fontId="44" fillId="19" borderId="41" xfId="39" applyNumberFormat="1" applyFont="1" applyFill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41" xfId="0" applyBorder="1" applyAlignment="1">
      <alignment vertical="center" wrapText="1"/>
    </xf>
  </cellXfs>
  <cellStyles count="5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 2" xfId="46"/>
    <cellStyle name="Ezres 2 2" xfId="50"/>
    <cellStyle name="Ezres 2 2 2" xfId="51"/>
    <cellStyle name="Ezres 2 3" xfId="52"/>
    <cellStyle name="Ezres 2 4" xfId="53"/>
    <cellStyle name="Ezres 3" xfId="49"/>
    <cellStyle name="Ezres 4" xfId="54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Normál 2" xfId="38"/>
    <cellStyle name="Normál 2 2" xfId="47"/>
    <cellStyle name="Normál 3" xfId="39"/>
    <cellStyle name="Normál 4" xfId="45"/>
    <cellStyle name="Normál 5" xfId="48"/>
    <cellStyle name="Normál_ingatlanok jelzálog" xfId="40"/>
    <cellStyle name="Összesen" xfId="41" builtinId="25" customBuiltin="1"/>
    <cellStyle name="Rossz" xfId="42" builtinId="27" customBuiltin="1"/>
    <cellStyle name="Semleges" xfId="43" builtinId="28" customBuiltin="1"/>
    <cellStyle name="Számítás" xfId="44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0"/>
  <sheetViews>
    <sheetView view="pageLayout" zoomScale="66" zoomScaleSheetLayoutView="93" zoomScalePageLayoutView="66" workbookViewId="0">
      <selection activeCell="J153" sqref="J153:J160"/>
    </sheetView>
  </sheetViews>
  <sheetFormatPr defaultColWidth="21" defaultRowHeight="13.2"/>
  <cols>
    <col min="1" max="1" width="8.88671875" style="105" customWidth="1"/>
    <col min="2" max="2" width="53.88671875" style="105" customWidth="1"/>
    <col min="3" max="3" width="12.5546875" style="105" customWidth="1"/>
    <col min="4" max="4" width="15.109375" style="130" customWidth="1"/>
    <col min="5" max="5" width="12.44140625" style="130" customWidth="1"/>
    <col min="6" max="6" width="12.6640625" style="130" customWidth="1"/>
    <col min="7" max="7" width="12.44140625" style="130" customWidth="1"/>
    <col min="8" max="8" width="12.5546875" style="130" customWidth="1"/>
    <col min="9" max="9" width="13.5546875" style="130" customWidth="1"/>
    <col min="10" max="10" width="12.88671875" style="130" customWidth="1"/>
    <col min="11" max="11" width="14.5546875" style="130" customWidth="1"/>
    <col min="12" max="12" width="13.88671875" style="130" customWidth="1"/>
    <col min="13" max="13" width="15.33203125" style="130" customWidth="1"/>
    <col min="14" max="14" width="15.88671875" style="129" customWidth="1"/>
    <col min="15" max="16384" width="21" style="105"/>
  </cols>
  <sheetData>
    <row r="1" spans="1:14" ht="110.25" customHeight="1">
      <c r="A1" s="149" t="s">
        <v>189</v>
      </c>
      <c r="B1" s="149" t="s">
        <v>190</v>
      </c>
      <c r="C1" s="148" t="s">
        <v>102</v>
      </c>
      <c r="D1" s="147" t="s">
        <v>191</v>
      </c>
      <c r="E1" s="147" t="s">
        <v>449</v>
      </c>
      <c r="F1" s="147" t="s">
        <v>192</v>
      </c>
      <c r="G1" s="147" t="s">
        <v>79</v>
      </c>
      <c r="H1" s="147" t="s">
        <v>49</v>
      </c>
      <c r="I1" s="147" t="s">
        <v>107</v>
      </c>
      <c r="J1" s="147" t="s">
        <v>448</v>
      </c>
      <c r="K1" s="147" t="s">
        <v>193</v>
      </c>
      <c r="L1" s="147" t="s">
        <v>194</v>
      </c>
      <c r="M1" s="147" t="s">
        <v>195</v>
      </c>
      <c r="N1" s="147" t="s">
        <v>1</v>
      </c>
    </row>
    <row r="2" spans="1:14">
      <c r="A2" s="146"/>
      <c r="B2" s="146">
        <v>1</v>
      </c>
      <c r="C2" s="144">
        <v>2</v>
      </c>
      <c r="D2" s="145">
        <v>3</v>
      </c>
      <c r="E2" s="144">
        <v>4</v>
      </c>
      <c r="F2" s="144">
        <v>5</v>
      </c>
      <c r="G2" s="144">
        <v>6</v>
      </c>
      <c r="H2" s="144">
        <v>7</v>
      </c>
      <c r="I2" s="144">
        <v>8</v>
      </c>
      <c r="J2" s="144">
        <v>9</v>
      </c>
      <c r="K2" s="144">
        <v>10</v>
      </c>
      <c r="L2" s="144">
        <v>11</v>
      </c>
      <c r="M2" s="144">
        <v>12</v>
      </c>
      <c r="N2" s="143">
        <v>13</v>
      </c>
    </row>
    <row r="3" spans="1:14">
      <c r="A3" s="137" t="s">
        <v>196</v>
      </c>
      <c r="B3" s="136" t="s">
        <v>197</v>
      </c>
      <c r="C3" s="135"/>
      <c r="D3" s="153"/>
      <c r="E3" s="135"/>
      <c r="F3" s="135"/>
      <c r="G3" s="135"/>
      <c r="H3" s="135"/>
      <c r="I3" s="135"/>
      <c r="J3" s="135"/>
      <c r="K3" s="135"/>
      <c r="L3" s="135">
        <v>395223</v>
      </c>
      <c r="M3" s="135">
        <v>0</v>
      </c>
      <c r="N3" s="142">
        <f>SUM(D3:M3)</f>
        <v>395223</v>
      </c>
    </row>
    <row r="4" spans="1:14" s="138" customFormat="1">
      <c r="A4" s="137" t="s">
        <v>198</v>
      </c>
      <c r="B4" s="136" t="s">
        <v>199</v>
      </c>
      <c r="C4" s="135"/>
      <c r="D4" s="153"/>
      <c r="E4" s="135">
        <v>13103</v>
      </c>
      <c r="F4" s="135"/>
      <c r="G4" s="135">
        <v>34910</v>
      </c>
      <c r="H4" s="135"/>
      <c r="I4" s="135"/>
      <c r="J4" s="135"/>
      <c r="K4" s="135"/>
      <c r="L4" s="135"/>
      <c r="M4" s="135">
        <v>40057948</v>
      </c>
      <c r="N4" s="131">
        <f t="shared" ref="N4:N35" si="0">SUM(C4:M4)</f>
        <v>40105961</v>
      </c>
    </row>
    <row r="5" spans="1:14">
      <c r="A5" s="137" t="s">
        <v>200</v>
      </c>
      <c r="B5" s="136" t="s">
        <v>201</v>
      </c>
      <c r="C5" s="135"/>
      <c r="D5" s="153"/>
      <c r="E5" s="135"/>
      <c r="F5" s="135"/>
      <c r="G5" s="135"/>
      <c r="H5" s="135"/>
      <c r="I5" s="135"/>
      <c r="J5" s="135"/>
      <c r="K5" s="135"/>
      <c r="L5" s="135"/>
      <c r="M5" s="135"/>
      <c r="N5" s="131">
        <f t="shared" si="0"/>
        <v>0</v>
      </c>
    </row>
    <row r="6" spans="1:14" s="134" customFormat="1">
      <c r="A6" s="133" t="s">
        <v>202</v>
      </c>
      <c r="B6" s="132" t="s">
        <v>203</v>
      </c>
      <c r="C6" s="131">
        <f t="shared" ref="C6:M6" si="1">SUM(C3,C4,C5)</f>
        <v>0</v>
      </c>
      <c r="D6" s="154">
        <f t="shared" ref="D6" si="2">SUM(D3:D5)</f>
        <v>0</v>
      </c>
      <c r="E6" s="131">
        <f t="shared" si="1"/>
        <v>13103</v>
      </c>
      <c r="F6" s="131">
        <f t="shared" si="1"/>
        <v>0</v>
      </c>
      <c r="G6" s="131">
        <f t="shared" si="1"/>
        <v>34910</v>
      </c>
      <c r="H6" s="131">
        <f t="shared" si="1"/>
        <v>0</v>
      </c>
      <c r="I6" s="131">
        <f t="shared" si="1"/>
        <v>0</v>
      </c>
      <c r="J6" s="131">
        <f t="shared" si="1"/>
        <v>0</v>
      </c>
      <c r="K6" s="131">
        <f t="shared" si="1"/>
        <v>0</v>
      </c>
      <c r="L6" s="131">
        <f t="shared" si="1"/>
        <v>395223</v>
      </c>
      <c r="M6" s="131">
        <f t="shared" si="1"/>
        <v>40057948</v>
      </c>
      <c r="N6" s="131">
        <f t="shared" si="0"/>
        <v>40501184</v>
      </c>
    </row>
    <row r="7" spans="1:14">
      <c r="A7" s="137" t="s">
        <v>204</v>
      </c>
      <c r="B7" s="136" t="s">
        <v>205</v>
      </c>
      <c r="C7" s="135"/>
      <c r="D7" s="153"/>
      <c r="E7" s="135">
        <v>4246276</v>
      </c>
      <c r="F7" s="135"/>
      <c r="G7" s="135">
        <v>12219633</v>
      </c>
      <c r="H7" s="135"/>
      <c r="I7" s="135">
        <v>88811205</v>
      </c>
      <c r="J7" s="135">
        <v>4542382</v>
      </c>
      <c r="K7" s="135"/>
      <c r="L7" s="135"/>
      <c r="M7" s="135">
        <v>15995489798</v>
      </c>
      <c r="N7" s="131">
        <f t="shared" si="0"/>
        <v>16105309294</v>
      </c>
    </row>
    <row r="8" spans="1:14" s="141" customFormat="1">
      <c r="A8" s="137" t="s">
        <v>206</v>
      </c>
      <c r="B8" s="136" t="s">
        <v>207</v>
      </c>
      <c r="C8" s="135">
        <v>13435729</v>
      </c>
      <c r="D8" s="153">
        <v>55281017</v>
      </c>
      <c r="E8" s="135">
        <v>16582345</v>
      </c>
      <c r="F8" s="135">
        <v>1364855</v>
      </c>
      <c r="G8" s="135">
        <v>3035125</v>
      </c>
      <c r="H8" s="135">
        <v>147241</v>
      </c>
      <c r="I8" s="135">
        <v>41891587</v>
      </c>
      <c r="J8" s="135">
        <v>2435342</v>
      </c>
      <c r="K8" s="135">
        <v>122328706</v>
      </c>
      <c r="L8" s="135">
        <v>5038759</v>
      </c>
      <c r="M8" s="135">
        <v>420354483</v>
      </c>
      <c r="N8" s="131">
        <f t="shared" si="0"/>
        <v>681895189</v>
      </c>
    </row>
    <row r="9" spans="1:14">
      <c r="A9" s="137" t="s">
        <v>208</v>
      </c>
      <c r="B9" s="136" t="s">
        <v>209</v>
      </c>
      <c r="C9" s="135"/>
      <c r="D9" s="153"/>
      <c r="E9" s="135"/>
      <c r="F9" s="135"/>
      <c r="G9" s="135"/>
      <c r="H9" s="135"/>
      <c r="I9" s="135"/>
      <c r="J9" s="135"/>
      <c r="K9" s="135"/>
      <c r="L9" s="135"/>
      <c r="M9" s="135">
        <v>0</v>
      </c>
      <c r="N9" s="131">
        <f t="shared" si="0"/>
        <v>0</v>
      </c>
    </row>
    <row r="10" spans="1:14" s="123" customFormat="1">
      <c r="A10" s="137" t="s">
        <v>210</v>
      </c>
      <c r="B10" s="136" t="s">
        <v>211</v>
      </c>
      <c r="C10" s="135"/>
      <c r="D10" s="153">
        <v>28460032</v>
      </c>
      <c r="E10" s="135">
        <v>739191</v>
      </c>
      <c r="F10" s="135"/>
      <c r="G10" s="135"/>
      <c r="H10" s="135"/>
      <c r="I10" s="135"/>
      <c r="J10" s="135">
        <v>11677757</v>
      </c>
      <c r="K10" s="135"/>
      <c r="L10" s="135"/>
      <c r="M10" s="135">
        <v>318028170</v>
      </c>
      <c r="N10" s="131">
        <f t="shared" si="0"/>
        <v>358905150</v>
      </c>
    </row>
    <row r="11" spans="1:14">
      <c r="A11" s="137" t="s">
        <v>212</v>
      </c>
      <c r="B11" s="136" t="s">
        <v>213</v>
      </c>
      <c r="C11" s="135"/>
      <c r="D11" s="153"/>
      <c r="E11" s="135"/>
      <c r="F11" s="135"/>
      <c r="G11" s="135"/>
      <c r="H11" s="135"/>
      <c r="I11" s="135"/>
      <c r="J11" s="135"/>
      <c r="K11" s="135"/>
      <c r="L11" s="135"/>
      <c r="M11" s="135"/>
      <c r="N11" s="131">
        <f t="shared" si="0"/>
        <v>0</v>
      </c>
    </row>
    <row r="12" spans="1:14" s="134" customFormat="1">
      <c r="A12" s="133" t="s">
        <v>214</v>
      </c>
      <c r="B12" s="132" t="s">
        <v>215</v>
      </c>
      <c r="C12" s="131">
        <f t="shared" ref="C12:M12" si="3">SUM(C7,C8,C9,C10,C11)</f>
        <v>13435729</v>
      </c>
      <c r="D12" s="154">
        <f t="shared" ref="D12" si="4">SUM(D7:D11)</f>
        <v>83741049</v>
      </c>
      <c r="E12" s="131">
        <f t="shared" si="3"/>
        <v>21567812</v>
      </c>
      <c r="F12" s="131">
        <f t="shared" si="3"/>
        <v>1364855</v>
      </c>
      <c r="G12" s="131">
        <f t="shared" si="3"/>
        <v>15254758</v>
      </c>
      <c r="H12" s="131">
        <f t="shared" si="3"/>
        <v>147241</v>
      </c>
      <c r="I12" s="131">
        <f t="shared" si="3"/>
        <v>130702792</v>
      </c>
      <c r="J12" s="131">
        <f t="shared" si="3"/>
        <v>18655481</v>
      </c>
      <c r="K12" s="131">
        <f t="shared" si="3"/>
        <v>122328706</v>
      </c>
      <c r="L12" s="131">
        <f t="shared" si="3"/>
        <v>5038759</v>
      </c>
      <c r="M12" s="131">
        <f t="shared" si="3"/>
        <v>16733872451</v>
      </c>
      <c r="N12" s="131">
        <f t="shared" si="0"/>
        <v>17146109633</v>
      </c>
    </row>
    <row r="13" spans="1:14">
      <c r="A13" s="137" t="s">
        <v>216</v>
      </c>
      <c r="B13" s="136" t="s">
        <v>217</v>
      </c>
      <c r="C13" s="135"/>
      <c r="D13" s="153"/>
      <c r="E13" s="135"/>
      <c r="F13" s="135"/>
      <c r="G13" s="135"/>
      <c r="H13" s="135"/>
      <c r="I13" s="135"/>
      <c r="J13" s="135"/>
      <c r="K13" s="135"/>
      <c r="L13" s="135"/>
      <c r="M13" s="135">
        <v>117397000</v>
      </c>
      <c r="N13" s="131">
        <f t="shared" si="0"/>
        <v>117397000</v>
      </c>
    </row>
    <row r="14" spans="1:14">
      <c r="A14" s="137" t="s">
        <v>218</v>
      </c>
      <c r="B14" s="136" t="s">
        <v>219</v>
      </c>
      <c r="C14" s="135"/>
      <c r="D14" s="153"/>
      <c r="E14" s="135"/>
      <c r="F14" s="135"/>
      <c r="G14" s="135"/>
      <c r="H14" s="135"/>
      <c r="I14" s="135"/>
      <c r="J14" s="135"/>
      <c r="K14" s="135"/>
      <c r="L14" s="135"/>
      <c r="M14" s="135"/>
      <c r="N14" s="131">
        <f t="shared" si="0"/>
        <v>0</v>
      </c>
    </row>
    <row r="15" spans="1:14">
      <c r="A15" s="137" t="s">
        <v>220</v>
      </c>
      <c r="B15" s="136" t="s">
        <v>447</v>
      </c>
      <c r="C15" s="135"/>
      <c r="D15" s="153"/>
      <c r="E15" s="135"/>
      <c r="F15" s="135"/>
      <c r="G15" s="135"/>
      <c r="H15" s="135"/>
      <c r="I15" s="135"/>
      <c r="J15" s="135"/>
      <c r="K15" s="135"/>
      <c r="L15" s="135"/>
      <c r="M15" s="135"/>
      <c r="N15" s="131">
        <f t="shared" si="0"/>
        <v>0</v>
      </c>
    </row>
    <row r="16" spans="1:14" ht="26.4">
      <c r="A16" s="137" t="s">
        <v>221</v>
      </c>
      <c r="B16" s="136" t="s">
        <v>222</v>
      </c>
      <c r="C16" s="135"/>
      <c r="D16" s="153"/>
      <c r="E16" s="135"/>
      <c r="F16" s="135"/>
      <c r="G16" s="135"/>
      <c r="H16" s="135"/>
      <c r="I16" s="135"/>
      <c r="J16" s="135"/>
      <c r="K16" s="135"/>
      <c r="L16" s="135"/>
      <c r="M16" s="135"/>
      <c r="N16" s="131">
        <f t="shared" si="0"/>
        <v>0</v>
      </c>
    </row>
    <row r="17" spans="1:14" ht="14.25" customHeight="1">
      <c r="A17" s="137" t="s">
        <v>223</v>
      </c>
      <c r="B17" s="136" t="s">
        <v>224</v>
      </c>
      <c r="C17" s="135"/>
      <c r="D17" s="153"/>
      <c r="E17" s="135"/>
      <c r="F17" s="135"/>
      <c r="G17" s="135"/>
      <c r="H17" s="135"/>
      <c r="I17" s="135"/>
      <c r="J17" s="135"/>
      <c r="K17" s="135"/>
      <c r="L17" s="135"/>
      <c r="M17" s="135"/>
      <c r="N17" s="131">
        <f t="shared" si="0"/>
        <v>0</v>
      </c>
    </row>
    <row r="18" spans="1:14">
      <c r="A18" s="137" t="s">
        <v>225</v>
      </c>
      <c r="B18" s="136" t="s">
        <v>226</v>
      </c>
      <c r="C18" s="135"/>
      <c r="D18" s="153"/>
      <c r="E18" s="135"/>
      <c r="F18" s="135"/>
      <c r="G18" s="135"/>
      <c r="H18" s="135"/>
      <c r="I18" s="135"/>
      <c r="J18" s="135"/>
      <c r="K18" s="135"/>
      <c r="L18" s="135"/>
      <c r="M18" s="135"/>
      <c r="N18" s="131">
        <f t="shared" si="0"/>
        <v>0</v>
      </c>
    </row>
    <row r="19" spans="1:14">
      <c r="A19" s="137" t="s">
        <v>227</v>
      </c>
      <c r="B19" s="136" t="s">
        <v>228</v>
      </c>
      <c r="C19" s="135"/>
      <c r="D19" s="153"/>
      <c r="E19" s="135"/>
      <c r="F19" s="135"/>
      <c r="G19" s="135"/>
      <c r="H19" s="135"/>
      <c r="I19" s="135"/>
      <c r="J19" s="135"/>
      <c r="K19" s="135"/>
      <c r="L19" s="135"/>
      <c r="M19" s="135"/>
      <c r="N19" s="131">
        <f t="shared" si="0"/>
        <v>0</v>
      </c>
    </row>
    <row r="20" spans="1:14" ht="26.4">
      <c r="A20" s="133" t="s">
        <v>229</v>
      </c>
      <c r="B20" s="132" t="s">
        <v>230</v>
      </c>
      <c r="C20" s="131">
        <f t="shared" ref="C20:M20" si="5">SUM(C13,C16,C19)</f>
        <v>0</v>
      </c>
      <c r="D20" s="154">
        <f t="shared" ref="D20" si="6">SUM(D13:D19)</f>
        <v>0</v>
      </c>
      <c r="E20" s="131">
        <f t="shared" si="5"/>
        <v>0</v>
      </c>
      <c r="F20" s="131">
        <f t="shared" si="5"/>
        <v>0</v>
      </c>
      <c r="G20" s="131">
        <f t="shared" si="5"/>
        <v>0</v>
      </c>
      <c r="H20" s="131">
        <f t="shared" si="5"/>
        <v>0</v>
      </c>
      <c r="I20" s="131">
        <f t="shared" si="5"/>
        <v>0</v>
      </c>
      <c r="J20" s="131">
        <f t="shared" si="5"/>
        <v>0</v>
      </c>
      <c r="K20" s="131">
        <f t="shared" si="5"/>
        <v>0</v>
      </c>
      <c r="L20" s="131">
        <f t="shared" si="5"/>
        <v>0</v>
      </c>
      <c r="M20" s="131">
        <f t="shared" si="5"/>
        <v>117397000</v>
      </c>
      <c r="N20" s="131">
        <f t="shared" si="0"/>
        <v>117397000</v>
      </c>
    </row>
    <row r="21" spans="1:14" s="123" customFormat="1">
      <c r="A21" s="137" t="s">
        <v>231</v>
      </c>
      <c r="B21" s="136" t="s">
        <v>232</v>
      </c>
      <c r="C21" s="135"/>
      <c r="D21" s="153"/>
      <c r="E21" s="135"/>
      <c r="F21" s="135"/>
      <c r="G21" s="135"/>
      <c r="H21" s="135"/>
      <c r="I21" s="135"/>
      <c r="J21" s="135"/>
      <c r="K21" s="135"/>
      <c r="L21" s="135"/>
      <c r="M21" s="135">
        <v>2275710189</v>
      </c>
      <c r="N21" s="131">
        <f t="shared" si="0"/>
        <v>2275710189</v>
      </c>
    </row>
    <row r="22" spans="1:14" ht="26.4">
      <c r="A22" s="137" t="s">
        <v>233</v>
      </c>
      <c r="B22" s="136" t="s">
        <v>234</v>
      </c>
      <c r="C22" s="135"/>
      <c r="D22" s="153"/>
      <c r="E22" s="135"/>
      <c r="F22" s="135"/>
      <c r="G22" s="135"/>
      <c r="H22" s="135"/>
      <c r="I22" s="135"/>
      <c r="J22" s="135"/>
      <c r="K22" s="135"/>
      <c r="L22" s="135"/>
      <c r="M22" s="135"/>
      <c r="N22" s="131">
        <f t="shared" si="0"/>
        <v>0</v>
      </c>
    </row>
    <row r="23" spans="1:14" s="134" customFormat="1" ht="26.4">
      <c r="A23" s="133" t="s">
        <v>235</v>
      </c>
      <c r="B23" s="132" t="s">
        <v>236</v>
      </c>
      <c r="C23" s="131"/>
      <c r="D23" s="154">
        <f t="shared" ref="D23" si="7">SUM(D21:D22)</f>
        <v>0</v>
      </c>
      <c r="E23" s="131">
        <f t="shared" ref="E23:M23" si="8">SUM(E21,E22)</f>
        <v>0</v>
      </c>
      <c r="F23" s="131">
        <f t="shared" si="8"/>
        <v>0</v>
      </c>
      <c r="G23" s="131">
        <f t="shared" si="8"/>
        <v>0</v>
      </c>
      <c r="H23" s="131">
        <f t="shared" si="8"/>
        <v>0</v>
      </c>
      <c r="I23" s="131">
        <f t="shared" si="8"/>
        <v>0</v>
      </c>
      <c r="J23" s="131">
        <f t="shared" si="8"/>
        <v>0</v>
      </c>
      <c r="K23" s="131">
        <f t="shared" si="8"/>
        <v>0</v>
      </c>
      <c r="L23" s="131">
        <f t="shared" si="8"/>
        <v>0</v>
      </c>
      <c r="M23" s="131">
        <f t="shared" si="8"/>
        <v>2275710189</v>
      </c>
      <c r="N23" s="131">
        <f t="shared" si="0"/>
        <v>2275710189</v>
      </c>
    </row>
    <row r="24" spans="1:14" s="134" customFormat="1" ht="26.4">
      <c r="A24" s="133" t="s">
        <v>237</v>
      </c>
      <c r="B24" s="132" t="s">
        <v>238</v>
      </c>
      <c r="C24" s="131">
        <f t="shared" ref="C24:M24" si="9">SUM(C6,C12,C20,C23)</f>
        <v>13435729</v>
      </c>
      <c r="D24" s="159">
        <f t="shared" si="9"/>
        <v>83741049</v>
      </c>
      <c r="E24" s="131">
        <f t="shared" si="9"/>
        <v>21580915</v>
      </c>
      <c r="F24" s="131">
        <f t="shared" si="9"/>
        <v>1364855</v>
      </c>
      <c r="G24" s="131">
        <f t="shared" si="9"/>
        <v>15289668</v>
      </c>
      <c r="H24" s="131">
        <f t="shared" si="9"/>
        <v>147241</v>
      </c>
      <c r="I24" s="131">
        <f t="shared" si="9"/>
        <v>130702792</v>
      </c>
      <c r="J24" s="131">
        <f t="shared" si="9"/>
        <v>18655481</v>
      </c>
      <c r="K24" s="131">
        <f t="shared" si="9"/>
        <v>122328706</v>
      </c>
      <c r="L24" s="131">
        <f t="shared" si="9"/>
        <v>5433982</v>
      </c>
      <c r="M24" s="131">
        <f t="shared" si="9"/>
        <v>19167037588</v>
      </c>
      <c r="N24" s="131">
        <f t="shared" si="0"/>
        <v>19579718006</v>
      </c>
    </row>
    <row r="25" spans="1:14">
      <c r="A25" s="137" t="s">
        <v>239</v>
      </c>
      <c r="B25" s="136" t="s">
        <v>240</v>
      </c>
      <c r="C25" s="135">
        <v>4113324</v>
      </c>
      <c r="D25" s="153">
        <v>7241375</v>
      </c>
      <c r="E25" s="135"/>
      <c r="F25" s="135"/>
      <c r="G25" s="135"/>
      <c r="H25" s="135"/>
      <c r="I25" s="135">
        <v>1009997</v>
      </c>
      <c r="J25" s="135">
        <v>1086940</v>
      </c>
      <c r="K25" s="135"/>
      <c r="L25" s="135"/>
      <c r="M25" s="135"/>
      <c r="N25" s="131">
        <f t="shared" si="0"/>
        <v>13451636</v>
      </c>
    </row>
    <row r="26" spans="1:14">
      <c r="A26" s="137" t="s">
        <v>241</v>
      </c>
      <c r="B26" s="136" t="s">
        <v>242</v>
      </c>
      <c r="C26" s="135"/>
      <c r="D26" s="153"/>
      <c r="E26" s="135"/>
      <c r="F26" s="135"/>
      <c r="G26" s="135"/>
      <c r="H26" s="135"/>
      <c r="I26" s="135"/>
      <c r="J26" s="135"/>
      <c r="K26" s="135"/>
      <c r="L26" s="135"/>
      <c r="M26" s="135"/>
      <c r="N26" s="131">
        <f t="shared" si="0"/>
        <v>0</v>
      </c>
    </row>
    <row r="27" spans="1:14" s="123" customFormat="1">
      <c r="A27" s="133" t="s">
        <v>243</v>
      </c>
      <c r="B27" s="132" t="s">
        <v>244</v>
      </c>
      <c r="C27" s="131"/>
      <c r="D27" s="153"/>
      <c r="E27" s="131"/>
      <c r="F27" s="131"/>
      <c r="G27" s="131"/>
      <c r="H27" s="131"/>
      <c r="I27" s="131"/>
      <c r="J27" s="131"/>
      <c r="K27" s="131"/>
      <c r="L27" s="131"/>
      <c r="M27" s="131"/>
      <c r="N27" s="131">
        <f t="shared" si="0"/>
        <v>0</v>
      </c>
    </row>
    <row r="28" spans="1:14" s="123" customFormat="1" ht="26.4">
      <c r="A28" s="133" t="s">
        <v>245</v>
      </c>
      <c r="B28" s="132" t="s">
        <v>246</v>
      </c>
      <c r="C28" s="131"/>
      <c r="D28" s="153"/>
      <c r="E28" s="131"/>
      <c r="F28" s="131"/>
      <c r="G28" s="131"/>
      <c r="H28" s="131"/>
      <c r="I28" s="131"/>
      <c r="J28" s="131"/>
      <c r="K28" s="131"/>
      <c r="L28" s="131"/>
      <c r="M28" s="131"/>
      <c r="N28" s="131">
        <f t="shared" si="0"/>
        <v>0</v>
      </c>
    </row>
    <row r="29" spans="1:14">
      <c r="A29" s="137" t="s">
        <v>247</v>
      </c>
      <c r="B29" s="136" t="s">
        <v>248</v>
      </c>
      <c r="C29" s="135"/>
      <c r="D29" s="153"/>
      <c r="E29" s="135"/>
      <c r="F29" s="135"/>
      <c r="G29" s="135"/>
      <c r="H29" s="135"/>
      <c r="I29" s="135"/>
      <c r="J29" s="135"/>
      <c r="K29" s="135"/>
      <c r="L29" s="135"/>
      <c r="M29" s="135"/>
      <c r="N29" s="131">
        <f t="shared" si="0"/>
        <v>0</v>
      </c>
    </row>
    <row r="30" spans="1:14" s="134" customFormat="1">
      <c r="A30" s="133" t="s">
        <v>249</v>
      </c>
      <c r="B30" s="132" t="s">
        <v>250</v>
      </c>
      <c r="C30" s="131">
        <f t="shared" ref="C30:M30" si="10">SUM(C25,C26,C27,C28,C29)</f>
        <v>4113324</v>
      </c>
      <c r="D30" s="154">
        <f t="shared" ref="D30" si="11">SUM(D25:D29)</f>
        <v>7241375</v>
      </c>
      <c r="E30" s="131">
        <f t="shared" si="10"/>
        <v>0</v>
      </c>
      <c r="F30" s="131">
        <f t="shared" si="10"/>
        <v>0</v>
      </c>
      <c r="G30" s="131">
        <f t="shared" si="10"/>
        <v>0</v>
      </c>
      <c r="H30" s="131">
        <f t="shared" si="10"/>
        <v>0</v>
      </c>
      <c r="I30" s="131">
        <f t="shared" si="10"/>
        <v>1009997</v>
      </c>
      <c r="J30" s="131">
        <f t="shared" si="10"/>
        <v>1086940</v>
      </c>
      <c r="K30" s="131">
        <f t="shared" si="10"/>
        <v>0</v>
      </c>
      <c r="L30" s="131">
        <f t="shared" si="10"/>
        <v>0</v>
      </c>
      <c r="M30" s="131">
        <f t="shared" si="10"/>
        <v>0</v>
      </c>
      <c r="N30" s="131">
        <f t="shared" si="0"/>
        <v>13451636</v>
      </c>
    </row>
    <row r="31" spans="1:14">
      <c r="A31" s="137" t="s">
        <v>251</v>
      </c>
      <c r="B31" s="136" t="s">
        <v>252</v>
      </c>
      <c r="C31" s="135"/>
      <c r="D31" s="153"/>
      <c r="E31" s="135"/>
      <c r="F31" s="135"/>
      <c r="G31" s="135"/>
      <c r="H31" s="135"/>
      <c r="I31" s="135"/>
      <c r="J31" s="135"/>
      <c r="K31" s="135"/>
      <c r="L31" s="135"/>
      <c r="M31" s="135"/>
      <c r="N31" s="131">
        <f t="shared" si="0"/>
        <v>0</v>
      </c>
    </row>
    <row r="32" spans="1:14" ht="26.4">
      <c r="A32" s="137" t="s">
        <v>253</v>
      </c>
      <c r="B32" s="136" t="s">
        <v>254</v>
      </c>
      <c r="C32" s="135"/>
      <c r="D32" s="153"/>
      <c r="E32" s="135"/>
      <c r="F32" s="135"/>
      <c r="G32" s="135"/>
      <c r="H32" s="135"/>
      <c r="I32" s="135"/>
      <c r="J32" s="135"/>
      <c r="K32" s="135"/>
      <c r="L32" s="135"/>
      <c r="M32" s="135"/>
      <c r="N32" s="131">
        <f t="shared" si="0"/>
        <v>0</v>
      </c>
    </row>
    <row r="33" spans="1:14">
      <c r="A33" s="137" t="s">
        <v>255</v>
      </c>
      <c r="B33" s="136" t="s">
        <v>256</v>
      </c>
      <c r="C33" s="135"/>
      <c r="D33" s="153"/>
      <c r="E33" s="135"/>
      <c r="F33" s="135"/>
      <c r="G33" s="135"/>
      <c r="H33" s="135"/>
      <c r="I33" s="135"/>
      <c r="J33" s="135"/>
      <c r="K33" s="135"/>
      <c r="L33" s="135"/>
      <c r="M33" s="135"/>
      <c r="N33" s="131">
        <f t="shared" si="0"/>
        <v>0</v>
      </c>
    </row>
    <row r="34" spans="1:14" s="138" customFormat="1">
      <c r="A34" s="137" t="s">
        <v>257</v>
      </c>
      <c r="B34" s="136" t="s">
        <v>258</v>
      </c>
      <c r="C34" s="135"/>
      <c r="D34" s="153"/>
      <c r="E34" s="135"/>
      <c r="F34" s="135"/>
      <c r="G34" s="135"/>
      <c r="H34" s="135"/>
      <c r="I34" s="135"/>
      <c r="J34" s="135"/>
      <c r="K34" s="135"/>
      <c r="L34" s="135"/>
      <c r="M34" s="135"/>
      <c r="N34" s="131">
        <f t="shared" si="0"/>
        <v>0</v>
      </c>
    </row>
    <row r="35" spans="1:14">
      <c r="A35" s="137" t="s">
        <v>259</v>
      </c>
      <c r="B35" s="136" t="s">
        <v>260</v>
      </c>
      <c r="C35" s="135"/>
      <c r="D35" s="153"/>
      <c r="E35" s="135"/>
      <c r="F35" s="135"/>
      <c r="G35" s="135"/>
      <c r="H35" s="135"/>
      <c r="I35" s="135"/>
      <c r="J35" s="135"/>
      <c r="K35" s="135"/>
      <c r="L35" s="135"/>
      <c r="M35" s="135"/>
      <c r="N35" s="131">
        <f t="shared" si="0"/>
        <v>0</v>
      </c>
    </row>
    <row r="36" spans="1:14">
      <c r="A36" s="137" t="s">
        <v>261</v>
      </c>
      <c r="B36" s="136" t="s">
        <v>262</v>
      </c>
      <c r="C36" s="135"/>
      <c r="D36" s="153"/>
      <c r="E36" s="135"/>
      <c r="F36" s="135"/>
      <c r="G36" s="135"/>
      <c r="H36" s="135"/>
      <c r="I36" s="135"/>
      <c r="J36" s="135"/>
      <c r="K36" s="135"/>
      <c r="L36" s="135"/>
      <c r="M36" s="135"/>
      <c r="N36" s="131">
        <f t="shared" ref="N36:N67" si="12">SUM(C36:M36)</f>
        <v>0</v>
      </c>
    </row>
    <row r="37" spans="1:14">
      <c r="A37" s="137" t="s">
        <v>263</v>
      </c>
      <c r="B37" s="136" t="s">
        <v>264</v>
      </c>
      <c r="C37" s="135"/>
      <c r="D37" s="153"/>
      <c r="E37" s="135"/>
      <c r="F37" s="135"/>
      <c r="G37" s="135"/>
      <c r="H37" s="135"/>
      <c r="I37" s="135"/>
      <c r="J37" s="135"/>
      <c r="K37" s="135"/>
      <c r="L37" s="135"/>
      <c r="M37" s="135"/>
      <c r="N37" s="131">
        <f t="shared" si="12"/>
        <v>0</v>
      </c>
    </row>
    <row r="38" spans="1:14" s="134" customFormat="1">
      <c r="A38" s="133" t="s">
        <v>265</v>
      </c>
      <c r="B38" s="132" t="s">
        <v>266</v>
      </c>
      <c r="C38" s="131">
        <f t="shared" ref="C38:M38" si="13">SUM(C31,C32)</f>
        <v>0</v>
      </c>
      <c r="D38" s="154">
        <f t="shared" ref="D38" si="14">SUM(D31:D37)</f>
        <v>0</v>
      </c>
      <c r="E38" s="131">
        <f t="shared" si="13"/>
        <v>0</v>
      </c>
      <c r="F38" s="131">
        <f t="shared" si="13"/>
        <v>0</v>
      </c>
      <c r="G38" s="131">
        <f t="shared" si="13"/>
        <v>0</v>
      </c>
      <c r="H38" s="131">
        <f t="shared" si="13"/>
        <v>0</v>
      </c>
      <c r="I38" s="131">
        <f t="shared" si="13"/>
        <v>0</v>
      </c>
      <c r="J38" s="131">
        <f t="shared" si="13"/>
        <v>0</v>
      </c>
      <c r="K38" s="131">
        <f t="shared" si="13"/>
        <v>0</v>
      </c>
      <c r="L38" s="131">
        <f t="shared" si="13"/>
        <v>0</v>
      </c>
      <c r="M38" s="131">
        <f t="shared" si="13"/>
        <v>0</v>
      </c>
      <c r="N38" s="131">
        <f t="shared" si="12"/>
        <v>0</v>
      </c>
    </row>
    <row r="39" spans="1:14" s="134" customFormat="1" ht="26.4">
      <c r="A39" s="133" t="s">
        <v>267</v>
      </c>
      <c r="B39" s="132" t="s">
        <v>268</v>
      </c>
      <c r="C39" s="131">
        <f t="shared" ref="C39:M39" si="15">SUM(C30,C38)</f>
        <v>4113324</v>
      </c>
      <c r="D39" s="154">
        <f t="shared" ref="D39" si="16">SUM(D38,D30)</f>
        <v>7241375</v>
      </c>
      <c r="E39" s="131">
        <f t="shared" si="15"/>
        <v>0</v>
      </c>
      <c r="F39" s="131">
        <f t="shared" si="15"/>
        <v>0</v>
      </c>
      <c r="G39" s="131">
        <f t="shared" si="15"/>
        <v>0</v>
      </c>
      <c r="H39" s="131">
        <f t="shared" si="15"/>
        <v>0</v>
      </c>
      <c r="I39" s="131">
        <f t="shared" si="15"/>
        <v>1009997</v>
      </c>
      <c r="J39" s="131">
        <f t="shared" si="15"/>
        <v>1086940</v>
      </c>
      <c r="K39" s="131">
        <f t="shared" si="15"/>
        <v>0</v>
      </c>
      <c r="L39" s="131">
        <f t="shared" si="15"/>
        <v>0</v>
      </c>
      <c r="M39" s="131">
        <f t="shared" si="15"/>
        <v>0</v>
      </c>
      <c r="N39" s="131">
        <f t="shared" si="12"/>
        <v>13451636</v>
      </c>
    </row>
    <row r="40" spans="1:14">
      <c r="A40" s="137" t="s">
        <v>269</v>
      </c>
      <c r="B40" s="136" t="s">
        <v>270</v>
      </c>
      <c r="C40" s="135"/>
      <c r="D40" s="153"/>
      <c r="E40" s="135">
        <f>SUM(C40:D40)</f>
        <v>0</v>
      </c>
      <c r="F40" s="135"/>
      <c r="G40" s="135"/>
      <c r="H40" s="135"/>
      <c r="I40" s="135"/>
      <c r="J40" s="135"/>
      <c r="K40" s="135"/>
      <c r="L40" s="135"/>
      <c r="M40" s="135"/>
      <c r="N40" s="131">
        <f t="shared" si="12"/>
        <v>0</v>
      </c>
    </row>
    <row r="41" spans="1:14">
      <c r="A41" s="137" t="s">
        <v>271</v>
      </c>
      <c r="B41" s="136" t="s">
        <v>507</v>
      </c>
      <c r="C41" s="135">
        <v>157905</v>
      </c>
      <c r="D41" s="153">
        <v>65290</v>
      </c>
      <c r="E41" s="135"/>
      <c r="F41" s="135"/>
      <c r="G41" s="135"/>
      <c r="H41" s="135">
        <v>103615</v>
      </c>
      <c r="I41" s="135">
        <v>237350</v>
      </c>
      <c r="J41" s="135">
        <v>27810</v>
      </c>
      <c r="K41" s="135"/>
      <c r="L41" s="135">
        <v>3629606</v>
      </c>
      <c r="M41" s="135">
        <v>512167472</v>
      </c>
      <c r="N41" s="131">
        <f t="shared" si="12"/>
        <v>516389048</v>
      </c>
    </row>
    <row r="42" spans="1:14" s="138" customFormat="1">
      <c r="A42" s="137" t="s">
        <v>272</v>
      </c>
      <c r="B42" s="136" t="s">
        <v>506</v>
      </c>
      <c r="C42" s="135">
        <v>22496733</v>
      </c>
      <c r="D42" s="153">
        <v>837455</v>
      </c>
      <c r="E42" s="135">
        <v>7225686</v>
      </c>
      <c r="F42" s="135">
        <v>73215671</v>
      </c>
      <c r="G42" s="135">
        <v>11282132</v>
      </c>
      <c r="H42" s="135">
        <v>8417262</v>
      </c>
      <c r="I42" s="135">
        <v>1461128</v>
      </c>
      <c r="J42" s="135">
        <v>7010237</v>
      </c>
      <c r="K42" s="135">
        <v>24829788</v>
      </c>
      <c r="L42" s="135"/>
      <c r="M42" s="135"/>
      <c r="N42" s="131">
        <f t="shared" si="12"/>
        <v>156776092</v>
      </c>
    </row>
    <row r="43" spans="1:14" s="138" customFormat="1">
      <c r="A43" s="137" t="s">
        <v>273</v>
      </c>
      <c r="B43" s="136" t="s">
        <v>446</v>
      </c>
      <c r="C43" s="135"/>
      <c r="D43" s="153"/>
      <c r="E43" s="135"/>
      <c r="F43" s="135"/>
      <c r="G43" s="135"/>
      <c r="H43" s="135"/>
      <c r="I43" s="135"/>
      <c r="J43" s="135"/>
      <c r="K43" s="135"/>
      <c r="L43" s="135"/>
      <c r="M43" s="135"/>
      <c r="N43" s="131">
        <f t="shared" si="12"/>
        <v>0</v>
      </c>
    </row>
    <row r="44" spans="1:14">
      <c r="A44" s="137" t="s">
        <v>274</v>
      </c>
      <c r="B44" s="136" t="s">
        <v>445</v>
      </c>
      <c r="C44" s="135"/>
      <c r="D44" s="153"/>
      <c r="E44" s="135"/>
      <c r="F44" s="135"/>
      <c r="G44" s="135"/>
      <c r="H44" s="135"/>
      <c r="I44" s="135"/>
      <c r="J44" s="135"/>
      <c r="K44" s="135"/>
      <c r="L44" s="135"/>
      <c r="M44" s="135"/>
      <c r="N44" s="131">
        <f t="shared" si="12"/>
        <v>0</v>
      </c>
    </row>
    <row r="45" spans="1:14" s="134" customFormat="1">
      <c r="A45" s="133" t="s">
        <v>275</v>
      </c>
      <c r="B45" s="132" t="s">
        <v>276</v>
      </c>
      <c r="C45" s="131">
        <f>SUM(C41:C44)</f>
        <v>22654638</v>
      </c>
      <c r="D45" s="154">
        <f t="shared" ref="D45" si="17">SUM(D40:D44)</f>
        <v>902745</v>
      </c>
      <c r="E45" s="131">
        <f>SUM(E41:E44)</f>
        <v>7225686</v>
      </c>
      <c r="F45" s="131">
        <f>SUM(F41:F44)</f>
        <v>73215671</v>
      </c>
      <c r="G45" s="131">
        <f>SUM(G41:G44)</f>
        <v>11282132</v>
      </c>
      <c r="H45" s="131">
        <f t="shared" ref="H45:M45" si="18">SUM(H40:H44)</f>
        <v>8520877</v>
      </c>
      <c r="I45" s="131">
        <f t="shared" si="18"/>
        <v>1698478</v>
      </c>
      <c r="J45" s="131">
        <f t="shared" si="18"/>
        <v>7038047</v>
      </c>
      <c r="K45" s="131">
        <f t="shared" si="18"/>
        <v>24829788</v>
      </c>
      <c r="L45" s="131">
        <f t="shared" si="18"/>
        <v>3629606</v>
      </c>
      <c r="M45" s="131">
        <f t="shared" si="18"/>
        <v>512167472</v>
      </c>
      <c r="N45" s="131">
        <f t="shared" si="12"/>
        <v>673165140</v>
      </c>
    </row>
    <row r="46" spans="1:14" s="138" customFormat="1" ht="26.4">
      <c r="A46" s="137" t="s">
        <v>277</v>
      </c>
      <c r="B46" s="136" t="s">
        <v>278</v>
      </c>
      <c r="C46" s="135"/>
      <c r="D46" s="153"/>
      <c r="E46" s="135"/>
      <c r="F46" s="135"/>
      <c r="G46" s="135"/>
      <c r="H46" s="135"/>
      <c r="I46" s="135"/>
      <c r="J46" s="135"/>
      <c r="K46" s="135">
        <v>15110002</v>
      </c>
      <c r="L46" s="135"/>
      <c r="M46" s="135">
        <v>1520339</v>
      </c>
      <c r="N46" s="131">
        <f t="shared" si="12"/>
        <v>16630341</v>
      </c>
    </row>
    <row r="47" spans="1:14" ht="39.6">
      <c r="A47" s="137" t="s">
        <v>279</v>
      </c>
      <c r="B47" s="136" t="s">
        <v>280</v>
      </c>
      <c r="C47" s="135"/>
      <c r="D47" s="153"/>
      <c r="E47" s="135"/>
      <c r="F47" s="135"/>
      <c r="G47" s="135"/>
      <c r="H47" s="135"/>
      <c r="I47" s="135"/>
      <c r="J47" s="135"/>
      <c r="K47" s="135"/>
      <c r="L47" s="135"/>
      <c r="M47" s="135"/>
      <c r="N47" s="131">
        <f t="shared" si="12"/>
        <v>0</v>
      </c>
    </row>
    <row r="48" spans="1:14" ht="39.6">
      <c r="A48" s="137" t="s">
        <v>281</v>
      </c>
      <c r="B48" s="136" t="s">
        <v>282</v>
      </c>
      <c r="C48" s="135"/>
      <c r="D48" s="153"/>
      <c r="E48" s="135"/>
      <c r="F48" s="135"/>
      <c r="G48" s="135"/>
      <c r="H48" s="135"/>
      <c r="I48" s="135"/>
      <c r="J48" s="135"/>
      <c r="K48" s="135">
        <v>27990363</v>
      </c>
      <c r="L48" s="135"/>
      <c r="M48" s="135"/>
      <c r="N48" s="131">
        <f t="shared" si="12"/>
        <v>27990363</v>
      </c>
    </row>
    <row r="49" spans="1:14" ht="39.6">
      <c r="A49" s="137" t="s">
        <v>283</v>
      </c>
      <c r="B49" s="136" t="s">
        <v>284</v>
      </c>
      <c r="C49" s="135"/>
      <c r="D49" s="153"/>
      <c r="E49" s="135"/>
      <c r="F49" s="135"/>
      <c r="G49" s="135"/>
      <c r="H49" s="135"/>
      <c r="I49" s="135"/>
      <c r="J49" s="135"/>
      <c r="K49" s="135"/>
      <c r="L49" s="135"/>
      <c r="M49" s="135"/>
      <c r="N49" s="131">
        <f t="shared" si="12"/>
        <v>0</v>
      </c>
    </row>
    <row r="50" spans="1:14" s="138" customFormat="1" ht="26.4">
      <c r="A50" s="137" t="s">
        <v>285</v>
      </c>
      <c r="B50" s="136" t="s">
        <v>286</v>
      </c>
      <c r="C50" s="135"/>
      <c r="D50" s="153"/>
      <c r="E50" s="135"/>
      <c r="F50" s="135"/>
      <c r="G50" s="135"/>
      <c r="H50" s="135"/>
      <c r="I50" s="135"/>
      <c r="J50" s="135"/>
      <c r="K50" s="135"/>
      <c r="L50" s="135">
        <v>2150</v>
      </c>
      <c r="M50" s="135">
        <v>26458834</v>
      </c>
      <c r="N50" s="131">
        <f t="shared" si="12"/>
        <v>26460984</v>
      </c>
    </row>
    <row r="51" spans="1:14" ht="26.4">
      <c r="A51" s="137" t="s">
        <v>287</v>
      </c>
      <c r="B51" s="136" t="s">
        <v>288</v>
      </c>
      <c r="C51" s="193">
        <v>19383903</v>
      </c>
      <c r="D51" s="153">
        <v>5907944</v>
      </c>
      <c r="E51" s="135">
        <v>8590000</v>
      </c>
      <c r="F51" s="135">
        <v>653920</v>
      </c>
      <c r="G51" s="135">
        <v>1997793</v>
      </c>
      <c r="H51" s="135"/>
      <c r="I51" s="135">
        <v>6356727</v>
      </c>
      <c r="J51" s="135">
        <v>556883</v>
      </c>
      <c r="K51" s="135">
        <v>1936339</v>
      </c>
      <c r="L51" s="135">
        <v>7184528</v>
      </c>
      <c r="M51" s="135">
        <v>73200714</v>
      </c>
      <c r="N51" s="131">
        <f t="shared" si="12"/>
        <v>125768751</v>
      </c>
    </row>
    <row r="52" spans="1:14" ht="26.4">
      <c r="A52" s="137" t="s">
        <v>289</v>
      </c>
      <c r="B52" s="136" t="s">
        <v>456</v>
      </c>
      <c r="C52" s="135"/>
      <c r="D52" s="153"/>
      <c r="E52" s="135"/>
      <c r="F52" s="135"/>
      <c r="G52" s="135"/>
      <c r="H52" s="135"/>
      <c r="I52" s="135"/>
      <c r="J52" s="135"/>
      <c r="K52" s="135"/>
      <c r="L52" s="135"/>
      <c r="M52" s="135">
        <v>1380961</v>
      </c>
      <c r="N52" s="131">
        <f t="shared" si="12"/>
        <v>1380961</v>
      </c>
    </row>
    <row r="53" spans="1:14" s="138" customFormat="1" ht="27.75" customHeight="1">
      <c r="A53" s="137" t="s">
        <v>290</v>
      </c>
      <c r="B53" s="136" t="s">
        <v>457</v>
      </c>
      <c r="C53" s="135"/>
      <c r="D53" s="153"/>
      <c r="E53" s="135"/>
      <c r="F53" s="135"/>
      <c r="G53" s="135"/>
      <c r="H53" s="135"/>
      <c r="I53" s="135"/>
      <c r="J53" s="135"/>
      <c r="K53" s="135"/>
      <c r="L53" s="135"/>
      <c r="M53" s="135">
        <v>137898056</v>
      </c>
      <c r="N53" s="131">
        <f t="shared" si="12"/>
        <v>137898056</v>
      </c>
    </row>
    <row r="54" spans="1:14" ht="39.6">
      <c r="A54" s="137" t="s">
        <v>291</v>
      </c>
      <c r="B54" s="136" t="s">
        <v>292</v>
      </c>
      <c r="C54" s="135"/>
      <c r="D54" s="153"/>
      <c r="E54" s="135"/>
      <c r="F54" s="135"/>
      <c r="G54" s="135"/>
      <c r="H54" s="135"/>
      <c r="I54" s="135"/>
      <c r="J54" s="135"/>
      <c r="K54" s="135"/>
      <c r="L54" s="135"/>
      <c r="M54" s="135"/>
      <c r="N54" s="131">
        <f t="shared" si="12"/>
        <v>0</v>
      </c>
    </row>
    <row r="55" spans="1:14" ht="26.4">
      <c r="A55" s="137" t="s">
        <v>293</v>
      </c>
      <c r="B55" s="136" t="s">
        <v>458</v>
      </c>
      <c r="C55" s="135"/>
      <c r="D55" s="153"/>
      <c r="E55" s="135"/>
      <c r="F55" s="135"/>
      <c r="G55" s="135"/>
      <c r="H55" s="135"/>
      <c r="I55" s="135"/>
      <c r="J55" s="135"/>
      <c r="K55" s="135"/>
      <c r="L55" s="135">
        <v>102362</v>
      </c>
      <c r="M55" s="135">
        <v>23048838</v>
      </c>
      <c r="N55" s="131">
        <f t="shared" si="12"/>
        <v>23151200</v>
      </c>
    </row>
    <row r="56" spans="1:14" s="138" customFormat="1" ht="39.6">
      <c r="A56" s="137" t="s">
        <v>294</v>
      </c>
      <c r="B56" s="136" t="s">
        <v>295</v>
      </c>
      <c r="C56" s="135"/>
      <c r="D56" s="153"/>
      <c r="E56" s="135"/>
      <c r="F56" s="135"/>
      <c r="G56" s="135"/>
      <c r="H56" s="135"/>
      <c r="I56" s="135"/>
      <c r="J56" s="135"/>
      <c r="K56" s="135"/>
      <c r="L56" s="135"/>
      <c r="M56" s="135"/>
      <c r="N56" s="131">
        <f t="shared" si="12"/>
        <v>0</v>
      </c>
    </row>
    <row r="57" spans="1:14" s="138" customFormat="1" ht="26.4">
      <c r="A57" s="137" t="s">
        <v>296</v>
      </c>
      <c r="B57" s="136" t="s">
        <v>297</v>
      </c>
      <c r="C57" s="135"/>
      <c r="D57" s="153"/>
      <c r="E57" s="135"/>
      <c r="F57" s="135"/>
      <c r="G57" s="135"/>
      <c r="H57" s="135"/>
      <c r="I57" s="135"/>
      <c r="J57" s="135"/>
      <c r="K57" s="135"/>
      <c r="L57" s="135"/>
      <c r="M57" s="135"/>
      <c r="N57" s="131">
        <f t="shared" si="12"/>
        <v>0</v>
      </c>
    </row>
    <row r="58" spans="1:14" ht="26.4">
      <c r="A58" s="137" t="s">
        <v>298</v>
      </c>
      <c r="B58" s="136" t="s">
        <v>299</v>
      </c>
      <c r="C58" s="135"/>
      <c r="D58" s="153"/>
      <c r="E58" s="135"/>
      <c r="F58" s="135"/>
      <c r="G58" s="135"/>
      <c r="H58" s="135"/>
      <c r="I58" s="135"/>
      <c r="J58" s="135"/>
      <c r="K58" s="135"/>
      <c r="L58" s="135"/>
      <c r="M58" s="135"/>
      <c r="N58" s="131">
        <f t="shared" si="12"/>
        <v>0</v>
      </c>
    </row>
    <row r="59" spans="1:14" s="134" customFormat="1" ht="31.95" customHeight="1">
      <c r="A59" s="133" t="s">
        <v>300</v>
      </c>
      <c r="B59" s="132" t="s">
        <v>301</v>
      </c>
      <c r="C59" s="131">
        <f t="shared" ref="C59:J59" si="19">SUM(C46,C47,C48,C49,C50,C51,C52,C53,C54,C55,C56,C57)</f>
        <v>19383903</v>
      </c>
      <c r="D59" s="159">
        <f t="shared" ref="D59" si="20">SUM(D46:D58)</f>
        <v>5907944</v>
      </c>
      <c r="E59" s="131">
        <f t="shared" si="19"/>
        <v>8590000</v>
      </c>
      <c r="F59" s="131">
        <f t="shared" si="19"/>
        <v>653920</v>
      </c>
      <c r="G59" s="131">
        <f t="shared" si="19"/>
        <v>1997793</v>
      </c>
      <c r="H59" s="131">
        <f t="shared" si="19"/>
        <v>0</v>
      </c>
      <c r="I59" s="131">
        <f t="shared" si="19"/>
        <v>6356727</v>
      </c>
      <c r="J59" s="131">
        <f t="shared" si="19"/>
        <v>556883</v>
      </c>
      <c r="K59" s="131">
        <f>SUM(K46,K48,K51,K52,K53,K54,K55,K56,K57)</f>
        <v>45036704</v>
      </c>
      <c r="L59" s="131">
        <f>SUM(L46,L48,L50,L51,L52,L53,L54,L55,L56,L57)</f>
        <v>7289040</v>
      </c>
      <c r="M59" s="131">
        <f>SUM(M46,M48,M50,M51,M52,M53,M55,M57)</f>
        <v>263507742</v>
      </c>
      <c r="N59" s="131">
        <f>SUM(C59:M59)</f>
        <v>359280656</v>
      </c>
    </row>
    <row r="60" spans="1:14" ht="43.2" customHeight="1">
      <c r="A60" s="137" t="s">
        <v>302</v>
      </c>
      <c r="B60" s="136" t="s">
        <v>303</v>
      </c>
      <c r="C60" s="135"/>
      <c r="D60" s="183"/>
      <c r="E60" s="135"/>
      <c r="F60" s="135"/>
      <c r="G60" s="135"/>
      <c r="H60" s="135"/>
      <c r="I60" s="135"/>
      <c r="J60" s="135"/>
      <c r="K60" s="135"/>
      <c r="L60" s="135"/>
      <c r="M60" s="135"/>
      <c r="N60" s="131">
        <f t="shared" si="12"/>
        <v>0</v>
      </c>
    </row>
    <row r="61" spans="1:14" ht="39.6">
      <c r="A61" s="137" t="s">
        <v>304</v>
      </c>
      <c r="B61" s="136" t="s">
        <v>305</v>
      </c>
      <c r="C61" s="135"/>
      <c r="D61" s="153"/>
      <c r="E61" s="135"/>
      <c r="F61" s="135"/>
      <c r="G61" s="135"/>
      <c r="H61" s="135"/>
      <c r="I61" s="135"/>
      <c r="J61" s="135"/>
      <c r="K61" s="135"/>
      <c r="L61" s="135"/>
      <c r="M61" s="135"/>
      <c r="N61" s="131">
        <f t="shared" si="12"/>
        <v>0</v>
      </c>
    </row>
    <row r="62" spans="1:14" ht="39.6">
      <c r="A62" s="137" t="s">
        <v>306</v>
      </c>
      <c r="B62" s="136" t="s">
        <v>307</v>
      </c>
      <c r="C62" s="135"/>
      <c r="D62" s="153"/>
      <c r="E62" s="135"/>
      <c r="F62" s="135"/>
      <c r="G62" s="135"/>
      <c r="H62" s="135"/>
      <c r="I62" s="135"/>
      <c r="J62" s="135"/>
      <c r="K62" s="135"/>
      <c r="L62" s="135"/>
      <c r="M62" s="135"/>
      <c r="N62" s="131">
        <f t="shared" si="12"/>
        <v>0</v>
      </c>
    </row>
    <row r="63" spans="1:14" ht="39.6">
      <c r="A63" s="137" t="s">
        <v>308</v>
      </c>
      <c r="B63" s="136" t="s">
        <v>309</v>
      </c>
      <c r="C63" s="135"/>
      <c r="D63" s="153"/>
      <c r="E63" s="135"/>
      <c r="F63" s="135"/>
      <c r="G63" s="135"/>
      <c r="H63" s="135"/>
      <c r="I63" s="135"/>
      <c r="J63" s="135"/>
      <c r="K63" s="135"/>
      <c r="L63" s="135"/>
      <c r="M63" s="135"/>
      <c r="N63" s="131">
        <f t="shared" si="12"/>
        <v>0</v>
      </c>
    </row>
    <row r="64" spans="1:14" ht="26.4">
      <c r="A64" s="137" t="s">
        <v>310</v>
      </c>
      <c r="B64" s="136" t="s">
        <v>311</v>
      </c>
      <c r="C64" s="135"/>
      <c r="D64" s="153"/>
      <c r="E64" s="135"/>
      <c r="F64" s="135"/>
      <c r="G64" s="135"/>
      <c r="H64" s="135"/>
      <c r="I64" s="135"/>
      <c r="J64" s="135"/>
      <c r="K64" s="135"/>
      <c r="L64" s="135"/>
      <c r="M64" s="135">
        <v>782603853</v>
      </c>
      <c r="N64" s="131">
        <f t="shared" si="12"/>
        <v>782603853</v>
      </c>
    </row>
    <row r="65" spans="1:14" ht="26.4">
      <c r="A65" s="137" t="s">
        <v>312</v>
      </c>
      <c r="B65" s="136" t="s">
        <v>313</v>
      </c>
      <c r="C65" s="135"/>
      <c r="D65" s="153">
        <v>2739572</v>
      </c>
      <c r="E65" s="135"/>
      <c r="F65" s="135"/>
      <c r="G65" s="135"/>
      <c r="H65" s="135"/>
      <c r="I65" s="135"/>
      <c r="J65" s="135"/>
      <c r="K65" s="135"/>
      <c r="L65" s="135"/>
      <c r="M65" s="135"/>
      <c r="N65" s="131">
        <f t="shared" si="12"/>
        <v>2739572</v>
      </c>
    </row>
    <row r="66" spans="1:14" ht="26.4">
      <c r="A66" s="137" t="s">
        <v>314</v>
      </c>
      <c r="B66" s="136" t="s">
        <v>315</v>
      </c>
      <c r="C66" s="135"/>
      <c r="D66" s="153"/>
      <c r="E66" s="135"/>
      <c r="F66" s="135"/>
      <c r="G66" s="135"/>
      <c r="H66" s="135"/>
      <c r="I66" s="135"/>
      <c r="J66" s="135"/>
      <c r="K66" s="135"/>
      <c r="L66" s="135"/>
      <c r="M66" s="135"/>
      <c r="N66" s="131">
        <f t="shared" si="12"/>
        <v>0</v>
      </c>
    </row>
    <row r="67" spans="1:14" ht="26.4">
      <c r="A67" s="137" t="s">
        <v>316</v>
      </c>
      <c r="B67" s="136" t="s">
        <v>317</v>
      </c>
      <c r="C67" s="135"/>
      <c r="D67" s="153"/>
      <c r="E67" s="135"/>
      <c r="F67" s="135"/>
      <c r="G67" s="135"/>
      <c r="H67" s="135"/>
      <c r="I67" s="135"/>
      <c r="J67" s="135"/>
      <c r="K67" s="135"/>
      <c r="L67" s="135"/>
      <c r="M67" s="135"/>
      <c r="N67" s="131">
        <f t="shared" si="12"/>
        <v>0</v>
      </c>
    </row>
    <row r="68" spans="1:14" ht="39.6">
      <c r="A68" s="137" t="s">
        <v>318</v>
      </c>
      <c r="B68" s="136" t="s">
        <v>319</v>
      </c>
      <c r="C68" s="135"/>
      <c r="D68" s="153"/>
      <c r="E68" s="135"/>
      <c r="F68" s="135"/>
      <c r="G68" s="135"/>
      <c r="H68" s="135"/>
      <c r="I68" s="135"/>
      <c r="J68" s="135"/>
      <c r="K68" s="135"/>
      <c r="L68" s="135"/>
      <c r="M68" s="135"/>
      <c r="N68" s="131">
        <f t="shared" ref="N68:N79" si="21">SUM(C68:M68)</f>
        <v>0</v>
      </c>
    </row>
    <row r="69" spans="1:14" ht="26.4">
      <c r="A69" s="137" t="s">
        <v>320</v>
      </c>
      <c r="B69" s="136" t="s">
        <v>321</v>
      </c>
      <c r="C69" s="135"/>
      <c r="D69" s="153"/>
      <c r="E69" s="135"/>
      <c r="F69" s="135"/>
      <c r="G69" s="135"/>
      <c r="H69" s="135"/>
      <c r="I69" s="135"/>
      <c r="J69" s="135"/>
      <c r="K69" s="135"/>
      <c r="L69" s="135"/>
      <c r="M69" s="135">
        <v>3675804</v>
      </c>
      <c r="N69" s="131">
        <f t="shared" si="21"/>
        <v>3675804</v>
      </c>
    </row>
    <row r="70" spans="1:14" ht="39.6">
      <c r="A70" s="137" t="s">
        <v>322</v>
      </c>
      <c r="B70" s="136" t="s">
        <v>323</v>
      </c>
      <c r="C70" s="135"/>
      <c r="D70" s="153"/>
      <c r="E70" s="135"/>
      <c r="F70" s="135"/>
      <c r="G70" s="135"/>
      <c r="H70" s="135"/>
      <c r="I70" s="135"/>
      <c r="J70" s="135"/>
      <c r="K70" s="135"/>
      <c r="L70" s="135"/>
      <c r="M70" s="135"/>
      <c r="N70" s="131">
        <f t="shared" si="21"/>
        <v>0</v>
      </c>
    </row>
    <row r="71" spans="1:14" ht="26.4">
      <c r="A71" s="137" t="s">
        <v>324</v>
      </c>
      <c r="B71" s="136" t="s">
        <v>325</v>
      </c>
      <c r="C71" s="135"/>
      <c r="D71" s="153"/>
      <c r="E71" s="135"/>
      <c r="F71" s="135"/>
      <c r="G71" s="135"/>
      <c r="H71" s="135"/>
      <c r="I71" s="135"/>
      <c r="J71" s="135"/>
      <c r="K71" s="135"/>
      <c r="L71" s="135"/>
      <c r="M71" s="135"/>
      <c r="N71" s="131">
        <f t="shared" si="21"/>
        <v>0</v>
      </c>
    </row>
    <row r="72" spans="1:14" ht="26.25" customHeight="1">
      <c r="A72" s="137" t="s">
        <v>326</v>
      </c>
      <c r="B72" s="136" t="s">
        <v>327</v>
      </c>
      <c r="C72" s="135"/>
      <c r="D72" s="153"/>
      <c r="E72" s="135"/>
      <c r="F72" s="135"/>
      <c r="G72" s="135"/>
      <c r="H72" s="135"/>
      <c r="I72" s="135"/>
      <c r="J72" s="135"/>
      <c r="K72" s="135"/>
      <c r="L72" s="135"/>
      <c r="M72" s="135"/>
      <c r="N72" s="131">
        <f t="shared" si="21"/>
        <v>0</v>
      </c>
    </row>
    <row r="73" spans="1:14" s="134" customFormat="1" ht="26.4">
      <c r="A73" s="133" t="s">
        <v>328</v>
      </c>
      <c r="B73" s="132" t="s">
        <v>329</v>
      </c>
      <c r="C73" s="131">
        <f t="shared" ref="C73:M73" si="22">SUM(C60,C62,C64,C65,C66,C67,C69,C71)</f>
        <v>0</v>
      </c>
      <c r="D73" s="154">
        <f t="shared" ref="D73" si="23">SUM(D60:D72)</f>
        <v>2739572</v>
      </c>
      <c r="E73" s="131">
        <f t="shared" si="22"/>
        <v>0</v>
      </c>
      <c r="F73" s="131">
        <f t="shared" si="22"/>
        <v>0</v>
      </c>
      <c r="G73" s="131">
        <f t="shared" si="22"/>
        <v>0</v>
      </c>
      <c r="H73" s="131">
        <f t="shared" si="22"/>
        <v>0</v>
      </c>
      <c r="I73" s="131">
        <f t="shared" si="22"/>
        <v>0</v>
      </c>
      <c r="J73" s="131">
        <f t="shared" si="22"/>
        <v>0</v>
      </c>
      <c r="K73" s="131">
        <f t="shared" si="22"/>
        <v>0</v>
      </c>
      <c r="L73" s="131">
        <f t="shared" si="22"/>
        <v>0</v>
      </c>
      <c r="M73" s="131">
        <f t="shared" si="22"/>
        <v>786279657</v>
      </c>
      <c r="N73" s="131">
        <f t="shared" si="21"/>
        <v>789019229</v>
      </c>
    </row>
    <row r="74" spans="1:14">
      <c r="A74" s="137" t="s">
        <v>330</v>
      </c>
      <c r="B74" s="136" t="s">
        <v>331</v>
      </c>
      <c r="C74" s="135">
        <v>1106670</v>
      </c>
      <c r="D74" s="153">
        <v>9313108</v>
      </c>
      <c r="E74" s="135">
        <v>1582206</v>
      </c>
      <c r="F74" s="135">
        <v>19958532</v>
      </c>
      <c r="G74" s="135">
        <v>33150</v>
      </c>
      <c r="H74" s="135">
        <v>27204</v>
      </c>
      <c r="I74" s="135">
        <v>665539</v>
      </c>
      <c r="J74" s="135">
        <v>1595171</v>
      </c>
      <c r="K74" s="135"/>
      <c r="L74" s="135">
        <v>1965525</v>
      </c>
      <c r="M74" s="135">
        <v>296811</v>
      </c>
      <c r="N74" s="131">
        <f t="shared" si="21"/>
        <v>36543916</v>
      </c>
    </row>
    <row r="75" spans="1:14">
      <c r="A75" s="137" t="s">
        <v>332</v>
      </c>
      <c r="B75" s="136" t="s">
        <v>444</v>
      </c>
      <c r="C75" s="135"/>
      <c r="D75" s="153"/>
      <c r="E75" s="135"/>
      <c r="F75" s="135"/>
      <c r="G75" s="135"/>
      <c r="H75" s="135"/>
      <c r="I75" s="135"/>
      <c r="J75" s="135"/>
      <c r="K75" s="135"/>
      <c r="L75" s="135"/>
      <c r="M75" s="135"/>
      <c r="N75" s="131">
        <f t="shared" si="21"/>
        <v>0</v>
      </c>
    </row>
    <row r="76" spans="1:14">
      <c r="A76" s="137" t="s">
        <v>333</v>
      </c>
      <c r="B76" s="136" t="s">
        <v>443</v>
      </c>
      <c r="C76" s="135"/>
      <c r="D76" s="153"/>
      <c r="E76" s="135"/>
      <c r="F76" s="135">
        <v>19916469</v>
      </c>
      <c r="G76" s="135"/>
      <c r="H76" s="135"/>
      <c r="I76" s="135"/>
      <c r="J76" s="135"/>
      <c r="K76" s="135"/>
      <c r="L76" s="135"/>
      <c r="M76" s="135"/>
      <c r="N76" s="131">
        <f t="shared" si="21"/>
        <v>19916469</v>
      </c>
    </row>
    <row r="77" spans="1:14">
      <c r="A77" s="137" t="s">
        <v>334</v>
      </c>
      <c r="B77" s="136" t="s">
        <v>442</v>
      </c>
      <c r="C77" s="135"/>
      <c r="D77" s="153"/>
      <c r="E77" s="135"/>
      <c r="F77" s="135"/>
      <c r="G77" s="135"/>
      <c r="H77" s="135"/>
      <c r="I77" s="135"/>
      <c r="J77" s="135"/>
      <c r="K77" s="135"/>
      <c r="L77" s="135"/>
      <c r="M77" s="135"/>
      <c r="N77" s="131">
        <f t="shared" si="21"/>
        <v>0</v>
      </c>
    </row>
    <row r="78" spans="1:14">
      <c r="A78" s="137" t="s">
        <v>335</v>
      </c>
      <c r="B78" s="136" t="s">
        <v>441</v>
      </c>
      <c r="C78" s="135">
        <v>383334</v>
      </c>
      <c r="D78" s="153"/>
      <c r="E78" s="135"/>
      <c r="F78" s="135"/>
      <c r="G78" s="135"/>
      <c r="H78" s="135"/>
      <c r="I78" s="135">
        <v>490000</v>
      </c>
      <c r="J78" s="135"/>
      <c r="K78" s="135"/>
      <c r="L78" s="135"/>
      <c r="M78" s="135"/>
      <c r="N78" s="131">
        <f t="shared" si="21"/>
        <v>873334</v>
      </c>
    </row>
    <row r="79" spans="1:14" ht="26.4">
      <c r="A79" s="137" t="s">
        <v>336</v>
      </c>
      <c r="B79" s="136" t="s">
        <v>440</v>
      </c>
      <c r="C79" s="135">
        <v>723336</v>
      </c>
      <c r="D79" s="153"/>
      <c r="E79" s="135">
        <v>1582206</v>
      </c>
      <c r="F79" s="135">
        <v>42063</v>
      </c>
      <c r="G79" s="135"/>
      <c r="H79" s="135"/>
      <c r="I79" s="135">
        <v>175539</v>
      </c>
      <c r="J79" s="135"/>
      <c r="K79" s="135"/>
      <c r="L79" s="135"/>
      <c r="M79" s="135"/>
      <c r="N79" s="131">
        <f t="shared" si="21"/>
        <v>2523144</v>
      </c>
    </row>
    <row r="80" spans="1:14" ht="20.399999999999999" customHeight="1">
      <c r="A80" s="137"/>
      <c r="B80" s="136" t="s">
        <v>439</v>
      </c>
      <c r="C80" s="135"/>
      <c r="D80" s="153"/>
      <c r="E80" s="135"/>
      <c r="F80" s="135"/>
      <c r="G80" s="135"/>
      <c r="H80" s="135"/>
      <c r="I80" s="135"/>
      <c r="J80" s="135"/>
      <c r="K80" s="135"/>
      <c r="L80" s="135"/>
      <c r="M80" s="135"/>
      <c r="N80" s="131"/>
    </row>
    <row r="81" spans="1:14" ht="26.4">
      <c r="A81" s="137" t="s">
        <v>337</v>
      </c>
      <c r="B81" s="136" t="s">
        <v>338</v>
      </c>
      <c r="C81" s="135"/>
      <c r="D81" s="153"/>
      <c r="E81" s="135"/>
      <c r="F81" s="135"/>
      <c r="G81" s="135"/>
      <c r="H81" s="135"/>
      <c r="I81" s="135"/>
      <c r="J81" s="135"/>
      <c r="K81" s="135"/>
      <c r="L81" s="135"/>
      <c r="M81" s="135"/>
      <c r="N81" s="131">
        <f t="shared" ref="N81:N113" si="24">SUM(C81:M81)</f>
        <v>0</v>
      </c>
    </row>
    <row r="82" spans="1:14">
      <c r="A82" s="137" t="s">
        <v>339</v>
      </c>
      <c r="B82" s="136" t="s">
        <v>340</v>
      </c>
      <c r="C82" s="135"/>
      <c r="D82" s="153"/>
      <c r="E82" s="135"/>
      <c r="F82" s="135"/>
      <c r="G82" s="135"/>
      <c r="H82" s="135"/>
      <c r="I82" s="135"/>
      <c r="J82" s="135"/>
      <c r="K82" s="135"/>
      <c r="L82" s="135"/>
      <c r="M82" s="135"/>
      <c r="N82" s="131">
        <f t="shared" si="24"/>
        <v>0</v>
      </c>
    </row>
    <row r="83" spans="1:14">
      <c r="A83" s="137" t="s">
        <v>341</v>
      </c>
      <c r="B83" s="136" t="s">
        <v>342</v>
      </c>
      <c r="C83" s="135"/>
      <c r="D83" s="153"/>
      <c r="E83" s="135"/>
      <c r="F83" s="135"/>
      <c r="G83" s="135"/>
      <c r="H83" s="135"/>
      <c r="I83" s="135"/>
      <c r="J83" s="135"/>
      <c r="K83" s="135"/>
      <c r="L83" s="135"/>
      <c r="M83" s="135">
        <v>750000</v>
      </c>
      <c r="N83" s="131">
        <f t="shared" si="24"/>
        <v>750000</v>
      </c>
    </row>
    <row r="84" spans="1:14" ht="26.4">
      <c r="A84" s="137" t="s">
        <v>343</v>
      </c>
      <c r="B84" s="136" t="s">
        <v>344</v>
      </c>
      <c r="C84" s="135"/>
      <c r="D84" s="153"/>
      <c r="E84" s="135"/>
      <c r="F84" s="135"/>
      <c r="G84" s="135"/>
      <c r="H84" s="135"/>
      <c r="I84" s="135"/>
      <c r="J84" s="135"/>
      <c r="K84" s="135"/>
      <c r="L84" s="135"/>
      <c r="M84" s="135"/>
      <c r="N84" s="131">
        <f t="shared" si="24"/>
        <v>0</v>
      </c>
    </row>
    <row r="85" spans="1:14" ht="26.4">
      <c r="A85" s="137" t="s">
        <v>345</v>
      </c>
      <c r="B85" s="136" t="s">
        <v>346</v>
      </c>
      <c r="C85" s="135"/>
      <c r="D85" s="153"/>
      <c r="E85" s="135"/>
      <c r="F85" s="135"/>
      <c r="G85" s="135"/>
      <c r="H85" s="135"/>
      <c r="I85" s="135"/>
      <c r="J85" s="135"/>
      <c r="K85" s="135"/>
      <c r="L85" s="135"/>
      <c r="M85" s="135"/>
      <c r="N85" s="131">
        <f t="shared" si="24"/>
        <v>0</v>
      </c>
    </row>
    <row r="86" spans="1:14" ht="31.95" customHeight="1">
      <c r="A86" s="137" t="s">
        <v>504</v>
      </c>
      <c r="B86" s="136" t="s">
        <v>347</v>
      </c>
      <c r="C86" s="135"/>
      <c r="D86" s="154"/>
      <c r="E86" s="135"/>
      <c r="F86" s="135"/>
      <c r="G86" s="135"/>
      <c r="H86" s="135"/>
      <c r="I86" s="135"/>
      <c r="J86" s="135"/>
      <c r="K86" s="135"/>
      <c r="L86" s="135"/>
      <c r="M86" s="135"/>
      <c r="N86" s="131">
        <f t="shared" ref="N86" si="25">SUM(C86:M86)</f>
        <v>0</v>
      </c>
    </row>
    <row r="87" spans="1:14" ht="29.4" customHeight="1">
      <c r="A87" s="137" t="s">
        <v>505</v>
      </c>
      <c r="B87" s="136" t="s">
        <v>503</v>
      </c>
      <c r="C87" s="135">
        <v>300000</v>
      </c>
      <c r="D87" s="154"/>
      <c r="E87" s="135"/>
      <c r="F87" s="135"/>
      <c r="G87" s="135"/>
      <c r="H87" s="135"/>
      <c r="I87" s="135"/>
      <c r="J87" s="135"/>
      <c r="K87" s="135"/>
      <c r="L87" s="135"/>
      <c r="M87" s="135"/>
      <c r="N87" s="131">
        <f t="shared" si="24"/>
        <v>300000</v>
      </c>
    </row>
    <row r="88" spans="1:14" s="134" customFormat="1" ht="26.4">
      <c r="A88" s="133" t="s">
        <v>348</v>
      </c>
      <c r="B88" s="132" t="s">
        <v>349</v>
      </c>
      <c r="C88" s="131">
        <f t="shared" ref="C88:M88" si="26">SUM(C74,C81,C82,C83,C84,C85,C87)</f>
        <v>1406670</v>
      </c>
      <c r="D88" s="131">
        <f t="shared" si="26"/>
        <v>9313108</v>
      </c>
      <c r="E88" s="131">
        <f t="shared" si="26"/>
        <v>1582206</v>
      </c>
      <c r="F88" s="131">
        <f t="shared" si="26"/>
        <v>19958532</v>
      </c>
      <c r="G88" s="131">
        <f t="shared" si="26"/>
        <v>33150</v>
      </c>
      <c r="H88" s="131">
        <f t="shared" si="26"/>
        <v>27204</v>
      </c>
      <c r="I88" s="131">
        <f t="shared" si="26"/>
        <v>665539</v>
      </c>
      <c r="J88" s="131">
        <f t="shared" si="26"/>
        <v>1595171</v>
      </c>
      <c r="K88" s="131">
        <f t="shared" si="26"/>
        <v>0</v>
      </c>
      <c r="L88" s="131">
        <f t="shared" si="26"/>
        <v>1965525</v>
      </c>
      <c r="M88" s="131">
        <f t="shared" si="26"/>
        <v>1046811</v>
      </c>
      <c r="N88" s="131">
        <f>SUM(C88:M88)</f>
        <v>37593916</v>
      </c>
    </row>
    <row r="89" spans="1:14" s="134" customFormat="1" ht="19.95" customHeight="1">
      <c r="A89" s="133" t="s">
        <v>350</v>
      </c>
      <c r="B89" s="132" t="s">
        <v>351</v>
      </c>
      <c r="C89" s="131">
        <f t="shared" ref="C89:L89" si="27">SUM(C59,C73,C88)</f>
        <v>20790573</v>
      </c>
      <c r="D89" s="131">
        <f t="shared" si="27"/>
        <v>17960624</v>
      </c>
      <c r="E89" s="131">
        <f t="shared" si="27"/>
        <v>10172206</v>
      </c>
      <c r="F89" s="131">
        <f t="shared" si="27"/>
        <v>20612452</v>
      </c>
      <c r="G89" s="131">
        <f t="shared" si="27"/>
        <v>2030943</v>
      </c>
      <c r="H89" s="131">
        <f t="shared" si="27"/>
        <v>27204</v>
      </c>
      <c r="I89" s="131">
        <f t="shared" si="27"/>
        <v>7022266</v>
      </c>
      <c r="J89" s="131">
        <f t="shared" si="27"/>
        <v>2152054</v>
      </c>
      <c r="K89" s="131">
        <f t="shared" si="27"/>
        <v>45036704</v>
      </c>
      <c r="L89" s="131">
        <f t="shared" si="27"/>
        <v>9254565</v>
      </c>
      <c r="M89" s="131">
        <f>SUM(M59,M73,M88)</f>
        <v>1050834210</v>
      </c>
      <c r="N89" s="131">
        <f t="shared" si="24"/>
        <v>1185893801</v>
      </c>
    </row>
    <row r="90" spans="1:14" s="134" customFormat="1" ht="18" customHeight="1">
      <c r="A90" s="133" t="s">
        <v>352</v>
      </c>
      <c r="B90" s="132" t="s">
        <v>353</v>
      </c>
      <c r="C90" s="192">
        <v>2040974</v>
      </c>
      <c r="D90" s="153">
        <v>-78347</v>
      </c>
      <c r="E90" s="192"/>
      <c r="F90" s="192">
        <v>1179341</v>
      </c>
      <c r="G90" s="192">
        <v>1158531</v>
      </c>
      <c r="H90" s="192"/>
      <c r="I90" s="192">
        <v>4694763</v>
      </c>
      <c r="J90" s="192"/>
      <c r="K90" s="192">
        <v>450000</v>
      </c>
      <c r="L90" s="192">
        <v>-154000</v>
      </c>
      <c r="M90" s="192">
        <v>-260000</v>
      </c>
      <c r="N90" s="131">
        <f t="shared" si="24"/>
        <v>9031262</v>
      </c>
    </row>
    <row r="91" spans="1:14" ht="18" customHeight="1">
      <c r="A91" s="137" t="s">
        <v>354</v>
      </c>
      <c r="B91" s="136" t="s">
        <v>355</v>
      </c>
      <c r="C91" s="135"/>
      <c r="D91" s="153"/>
      <c r="E91" s="135"/>
      <c r="F91" s="135"/>
      <c r="G91" s="135"/>
      <c r="H91" s="135"/>
      <c r="I91" s="135"/>
      <c r="J91" s="135"/>
      <c r="K91" s="135"/>
      <c r="L91" s="135"/>
      <c r="M91" s="135"/>
      <c r="N91" s="131">
        <f t="shared" si="24"/>
        <v>0</v>
      </c>
    </row>
    <row r="92" spans="1:14">
      <c r="A92" s="137" t="s">
        <v>356</v>
      </c>
      <c r="B92" s="136" t="s">
        <v>357</v>
      </c>
      <c r="C92" s="135"/>
      <c r="D92" s="153"/>
      <c r="E92" s="135"/>
      <c r="F92" s="135"/>
      <c r="G92" s="135"/>
      <c r="H92" s="135"/>
      <c r="I92" s="135"/>
      <c r="J92" s="135"/>
      <c r="K92" s="135"/>
      <c r="L92" s="135"/>
      <c r="M92" s="135"/>
      <c r="N92" s="131">
        <f t="shared" si="24"/>
        <v>0</v>
      </c>
    </row>
    <row r="93" spans="1:14">
      <c r="A93" s="137" t="s">
        <v>358</v>
      </c>
      <c r="B93" s="136" t="s">
        <v>359</v>
      </c>
      <c r="C93" s="135"/>
      <c r="D93" s="154"/>
      <c r="E93" s="135"/>
      <c r="F93" s="135"/>
      <c r="G93" s="135"/>
      <c r="H93" s="135"/>
      <c r="I93" s="135"/>
      <c r="J93" s="135"/>
      <c r="K93" s="135"/>
      <c r="L93" s="135"/>
      <c r="M93" s="135"/>
      <c r="N93" s="131">
        <f t="shared" si="24"/>
        <v>0</v>
      </c>
    </row>
    <row r="94" spans="1:14" s="134" customFormat="1" ht="26.4">
      <c r="A94" s="133" t="s">
        <v>360</v>
      </c>
      <c r="B94" s="132" t="s">
        <v>361</v>
      </c>
      <c r="C94" s="131">
        <f t="shared" ref="C94:M94" si="28">SUM(C91,C92,C93)</f>
        <v>0</v>
      </c>
      <c r="D94" s="154"/>
      <c r="E94" s="131">
        <f t="shared" si="28"/>
        <v>0</v>
      </c>
      <c r="F94" s="131">
        <f t="shared" si="28"/>
        <v>0</v>
      </c>
      <c r="G94" s="131">
        <f t="shared" si="28"/>
        <v>0</v>
      </c>
      <c r="H94" s="131">
        <f t="shared" si="28"/>
        <v>0</v>
      </c>
      <c r="I94" s="131">
        <f t="shared" si="28"/>
        <v>0</v>
      </c>
      <c r="J94" s="131">
        <f t="shared" si="28"/>
        <v>0</v>
      </c>
      <c r="K94" s="131">
        <f t="shared" si="28"/>
        <v>0</v>
      </c>
      <c r="L94" s="131">
        <f t="shared" si="28"/>
        <v>0</v>
      </c>
      <c r="M94" s="131">
        <f t="shared" si="28"/>
        <v>0</v>
      </c>
      <c r="N94" s="131">
        <f t="shared" si="24"/>
        <v>0</v>
      </c>
    </row>
    <row r="95" spans="1:14" s="134" customFormat="1" ht="26.4">
      <c r="A95" s="133" t="s">
        <v>362</v>
      </c>
      <c r="B95" s="132" t="s">
        <v>363</v>
      </c>
      <c r="C95" s="131">
        <f>SUM(C24,C39,C45,C89,C90,C94)</f>
        <v>63035238</v>
      </c>
      <c r="D95" s="131">
        <f>SUM(D24,D39,D45,D89,D90,D94)</f>
        <v>109767446</v>
      </c>
      <c r="E95" s="131">
        <f t="shared" ref="E95:M95" si="29">SUM(E24,E39,E45,E89,E90,E94)</f>
        <v>38978807</v>
      </c>
      <c r="F95" s="131">
        <f t="shared" si="29"/>
        <v>96372319</v>
      </c>
      <c r="G95" s="131">
        <f t="shared" si="29"/>
        <v>29761274</v>
      </c>
      <c r="H95" s="131">
        <f t="shared" si="29"/>
        <v>8695322</v>
      </c>
      <c r="I95" s="131">
        <f t="shared" si="29"/>
        <v>145128296</v>
      </c>
      <c r="J95" s="131">
        <f t="shared" si="29"/>
        <v>28932522</v>
      </c>
      <c r="K95" s="131">
        <f t="shared" si="29"/>
        <v>192645198</v>
      </c>
      <c r="L95" s="131">
        <f t="shared" si="29"/>
        <v>18164153</v>
      </c>
      <c r="M95" s="131">
        <f t="shared" si="29"/>
        <v>20729779270</v>
      </c>
      <c r="N95" s="131">
        <f t="shared" si="24"/>
        <v>21461259845</v>
      </c>
    </row>
    <row r="96" spans="1:14" s="134" customFormat="1">
      <c r="A96" s="133"/>
      <c r="B96" s="132" t="s">
        <v>364</v>
      </c>
      <c r="C96" s="131"/>
      <c r="D96" s="153"/>
      <c r="E96" s="131"/>
      <c r="F96" s="131"/>
      <c r="G96" s="131"/>
      <c r="H96" s="131"/>
      <c r="I96" s="131"/>
      <c r="J96" s="131"/>
      <c r="K96" s="131"/>
      <c r="L96" s="131"/>
      <c r="M96" s="131"/>
      <c r="N96" s="131">
        <f t="shared" si="24"/>
        <v>0</v>
      </c>
    </row>
    <row r="97" spans="1:14">
      <c r="A97" s="137">
        <v>92</v>
      </c>
      <c r="B97" s="136" t="s">
        <v>452</v>
      </c>
      <c r="C97" s="135"/>
      <c r="D97" s="153">
        <v>90874076</v>
      </c>
      <c r="E97" s="135">
        <v>33774029</v>
      </c>
      <c r="F97" s="135">
        <v>49252728</v>
      </c>
      <c r="G97" s="135"/>
      <c r="H97" s="135"/>
      <c r="I97" s="135"/>
      <c r="J97" s="135"/>
      <c r="K97" s="135"/>
      <c r="L97" s="135"/>
      <c r="M97" s="135">
        <v>439933487</v>
      </c>
      <c r="N97" s="131">
        <f t="shared" si="24"/>
        <v>613834320</v>
      </c>
    </row>
    <row r="98" spans="1:14">
      <c r="A98" s="137">
        <v>93</v>
      </c>
      <c r="B98" s="136" t="s">
        <v>451</v>
      </c>
      <c r="C98" s="135">
        <v>-4366152</v>
      </c>
      <c r="D98" s="153">
        <v>-2175956524</v>
      </c>
      <c r="E98" s="135">
        <v>-32451317</v>
      </c>
      <c r="F98" s="135">
        <v>-50641161</v>
      </c>
      <c r="G98" s="135">
        <v>-16486111</v>
      </c>
      <c r="H98" s="135">
        <v>-15359634</v>
      </c>
      <c r="I98" s="135">
        <v>-104775084</v>
      </c>
      <c r="J98" s="135">
        <v>-2966664</v>
      </c>
      <c r="K98" s="135"/>
      <c r="L98" s="135">
        <v>-4736860</v>
      </c>
      <c r="M98" s="135">
        <v>11056208137</v>
      </c>
      <c r="N98" s="131">
        <f t="shared" si="24"/>
        <v>8648468630</v>
      </c>
    </row>
    <row r="99" spans="1:14">
      <c r="A99" s="137">
        <v>94</v>
      </c>
      <c r="B99" s="136" t="s">
        <v>450</v>
      </c>
      <c r="C99" s="135"/>
      <c r="D99" s="153">
        <v>1545637</v>
      </c>
      <c r="E99" s="135">
        <v>133690</v>
      </c>
      <c r="F99" s="135">
        <v>1116470</v>
      </c>
      <c r="G99" s="135"/>
      <c r="H99" s="135">
        <v>823753</v>
      </c>
      <c r="I99" s="135">
        <v>5320385</v>
      </c>
      <c r="J99" s="135">
        <v>4695414</v>
      </c>
      <c r="K99" s="135">
        <v>242949750</v>
      </c>
      <c r="L99" s="135">
        <v>12318462</v>
      </c>
      <c r="M99" s="135">
        <v>481390994</v>
      </c>
      <c r="N99" s="131">
        <f t="shared" si="24"/>
        <v>750294555</v>
      </c>
    </row>
    <row r="100" spans="1:14">
      <c r="A100" s="137">
        <v>95</v>
      </c>
      <c r="B100" s="136" t="s">
        <v>453</v>
      </c>
      <c r="C100" s="135">
        <v>7902937</v>
      </c>
      <c r="D100" s="153">
        <v>2135079761</v>
      </c>
      <c r="E100" s="135">
        <v>-10080063</v>
      </c>
      <c r="F100" s="135">
        <v>57420078</v>
      </c>
      <c r="G100" s="135">
        <v>33492293</v>
      </c>
      <c r="H100" s="135">
        <v>15141092</v>
      </c>
      <c r="I100" s="135">
        <v>124204201</v>
      </c>
      <c r="J100" s="135">
        <v>-3415441</v>
      </c>
      <c r="K100" s="135">
        <v>-37836238</v>
      </c>
      <c r="L100" s="135">
        <v>-22438182</v>
      </c>
      <c r="M100" s="135">
        <v>11690542472</v>
      </c>
      <c r="N100" s="131">
        <f t="shared" si="24"/>
        <v>13990012910</v>
      </c>
    </row>
    <row r="101" spans="1:14">
      <c r="A101" s="137">
        <v>96</v>
      </c>
      <c r="B101" s="136" t="s">
        <v>454</v>
      </c>
      <c r="C101" s="135"/>
      <c r="D101" s="153"/>
      <c r="E101" s="135"/>
      <c r="F101" s="135"/>
      <c r="G101" s="135"/>
      <c r="H101" s="135"/>
      <c r="I101" s="135"/>
      <c r="J101" s="135"/>
      <c r="K101" s="135"/>
      <c r="L101" s="135"/>
      <c r="M101" s="135"/>
      <c r="N101" s="131">
        <f t="shared" si="24"/>
        <v>0</v>
      </c>
    </row>
    <row r="102" spans="1:14">
      <c r="A102" s="137">
        <v>97</v>
      </c>
      <c r="B102" s="136" t="s">
        <v>455</v>
      </c>
      <c r="C102" s="135">
        <v>23995569</v>
      </c>
      <c r="D102" s="153">
        <v>20033446</v>
      </c>
      <c r="E102" s="135">
        <v>10994370</v>
      </c>
      <c r="F102" s="135">
        <v>33192577</v>
      </c>
      <c r="G102" s="135">
        <v>8284522</v>
      </c>
      <c r="H102" s="135">
        <v>7018311</v>
      </c>
      <c r="I102" s="135">
        <v>34395182</v>
      </c>
      <c r="J102" s="135">
        <v>12448007</v>
      </c>
      <c r="K102" s="135">
        <v>-12697977</v>
      </c>
      <c r="L102" s="135">
        <v>2454306</v>
      </c>
      <c r="M102" s="135">
        <v>-3457507347</v>
      </c>
      <c r="N102" s="131">
        <f t="shared" si="24"/>
        <v>-3317389034</v>
      </c>
    </row>
    <row r="103" spans="1:14" s="123" customFormat="1">
      <c r="A103" s="133">
        <v>98</v>
      </c>
      <c r="B103" s="132" t="s">
        <v>365</v>
      </c>
      <c r="C103" s="131">
        <f>SUM(C97:C102)</f>
        <v>27532354</v>
      </c>
      <c r="D103" s="154">
        <f>SUM(D97:D102)</f>
        <v>71576396</v>
      </c>
      <c r="E103" s="154">
        <f t="shared" ref="E103:M103" si="30">SUM(E97:E102)</f>
        <v>2370709</v>
      </c>
      <c r="F103" s="154">
        <f t="shared" si="30"/>
        <v>90340692</v>
      </c>
      <c r="G103" s="154">
        <f t="shared" si="30"/>
        <v>25290704</v>
      </c>
      <c r="H103" s="154">
        <f t="shared" si="30"/>
        <v>7623522</v>
      </c>
      <c r="I103" s="154">
        <f t="shared" si="30"/>
        <v>59144684</v>
      </c>
      <c r="J103" s="154">
        <f t="shared" si="30"/>
        <v>10761316</v>
      </c>
      <c r="K103" s="154">
        <f t="shared" si="30"/>
        <v>192415535</v>
      </c>
      <c r="L103" s="154">
        <f t="shared" si="30"/>
        <v>-12402274</v>
      </c>
      <c r="M103" s="154">
        <f t="shared" si="30"/>
        <v>20210567743</v>
      </c>
      <c r="N103" s="131">
        <f t="shared" si="24"/>
        <v>20685221381</v>
      </c>
    </row>
    <row r="104" spans="1:14" ht="26.4">
      <c r="A104" s="137">
        <v>99</v>
      </c>
      <c r="B104" s="136" t="s">
        <v>366</v>
      </c>
      <c r="C104" s="135"/>
      <c r="D104" s="153"/>
      <c r="E104" s="135"/>
      <c r="F104" s="135"/>
      <c r="G104" s="135"/>
      <c r="H104" s="135"/>
      <c r="I104" s="135"/>
      <c r="J104" s="135"/>
      <c r="K104" s="135"/>
      <c r="L104" s="135"/>
      <c r="M104" s="135">
        <v>379589</v>
      </c>
      <c r="N104" s="131">
        <f t="shared" si="24"/>
        <v>379589</v>
      </c>
    </row>
    <row r="105" spans="1:14" ht="31.5" customHeight="1">
      <c r="A105" s="137">
        <v>100</v>
      </c>
      <c r="B105" s="136" t="s">
        <v>367</v>
      </c>
      <c r="C105" s="135"/>
      <c r="D105" s="153"/>
      <c r="E105" s="135"/>
      <c r="F105" s="135"/>
      <c r="G105" s="135"/>
      <c r="H105" s="135"/>
      <c r="I105" s="135"/>
      <c r="J105" s="135"/>
      <c r="K105" s="135"/>
      <c r="L105" s="135"/>
      <c r="M105" s="135"/>
      <c r="N105" s="131">
        <f t="shared" si="24"/>
        <v>0</v>
      </c>
    </row>
    <row r="106" spans="1:14" ht="26.4">
      <c r="A106" s="137">
        <v>101</v>
      </c>
      <c r="B106" s="136" t="s">
        <v>368</v>
      </c>
      <c r="C106" s="135">
        <v>13719233</v>
      </c>
      <c r="D106" s="183">
        <v>8397961</v>
      </c>
      <c r="E106" s="135">
        <v>152834</v>
      </c>
      <c r="F106" s="135">
        <v>0</v>
      </c>
      <c r="G106" s="135">
        <v>42672</v>
      </c>
      <c r="H106" s="135"/>
      <c r="I106" s="135">
        <v>663079</v>
      </c>
      <c r="J106" s="135">
        <v>16033</v>
      </c>
      <c r="K106" s="135"/>
      <c r="L106" s="135">
        <v>46465</v>
      </c>
      <c r="M106" s="135">
        <v>1759384</v>
      </c>
      <c r="N106" s="131">
        <f t="shared" si="24"/>
        <v>24797661</v>
      </c>
    </row>
    <row r="107" spans="1:14" ht="26.4">
      <c r="A107" s="137">
        <v>102</v>
      </c>
      <c r="B107" s="136" t="s">
        <v>369</v>
      </c>
      <c r="C107" s="135"/>
      <c r="D107" s="153"/>
      <c r="E107" s="135"/>
      <c r="F107" s="135"/>
      <c r="G107" s="135"/>
      <c r="H107" s="135"/>
      <c r="I107" s="135"/>
      <c r="J107" s="135"/>
      <c r="K107" s="135"/>
      <c r="L107" s="135"/>
      <c r="M107" s="135"/>
      <c r="N107" s="131">
        <f t="shared" si="24"/>
        <v>0</v>
      </c>
    </row>
    <row r="108" spans="1:14" ht="26.4">
      <c r="A108" s="137">
        <v>103</v>
      </c>
      <c r="B108" s="136" t="s">
        <v>370</v>
      </c>
      <c r="C108" s="135"/>
      <c r="D108" s="153"/>
      <c r="E108" s="135"/>
      <c r="F108" s="135"/>
      <c r="G108" s="135"/>
      <c r="H108" s="135"/>
      <c r="I108" s="135"/>
      <c r="J108" s="135"/>
      <c r="K108" s="135"/>
      <c r="L108" s="135">
        <v>190000</v>
      </c>
      <c r="M108" s="135">
        <v>1428235</v>
      </c>
      <c r="N108" s="131">
        <f t="shared" si="24"/>
        <v>1618235</v>
      </c>
    </row>
    <row r="109" spans="1:14" ht="39.6">
      <c r="A109" s="137">
        <v>104</v>
      </c>
      <c r="B109" s="136" t="s">
        <v>371</v>
      </c>
      <c r="C109" s="135"/>
      <c r="D109" s="153"/>
      <c r="E109" s="135"/>
      <c r="F109" s="135"/>
      <c r="G109" s="135"/>
      <c r="H109" s="135"/>
      <c r="I109" s="135"/>
      <c r="J109" s="135"/>
      <c r="K109" s="135"/>
      <c r="L109" s="135"/>
      <c r="M109" s="135"/>
      <c r="N109" s="131">
        <f t="shared" si="24"/>
        <v>0</v>
      </c>
    </row>
    <row r="110" spans="1:14" ht="26.4">
      <c r="A110" s="137">
        <v>105</v>
      </c>
      <c r="B110" s="136" t="s">
        <v>372</v>
      </c>
      <c r="C110" s="135"/>
      <c r="D110" s="153"/>
      <c r="E110" s="135"/>
      <c r="F110" s="135"/>
      <c r="G110" s="135"/>
      <c r="H110" s="135"/>
      <c r="I110" s="135"/>
      <c r="J110" s="135"/>
      <c r="K110" s="135"/>
      <c r="L110" s="135"/>
      <c r="M110" s="135"/>
      <c r="N110" s="131">
        <f t="shared" si="24"/>
        <v>0</v>
      </c>
    </row>
    <row r="111" spans="1:14" ht="30" customHeight="1">
      <c r="A111" s="137">
        <v>106</v>
      </c>
      <c r="B111" s="136" t="s">
        <v>373</v>
      </c>
      <c r="C111" s="135"/>
      <c r="D111" s="153">
        <v>3734937</v>
      </c>
      <c r="E111" s="135"/>
      <c r="F111" s="135"/>
      <c r="G111" s="135"/>
      <c r="H111" s="135"/>
      <c r="I111" s="135"/>
      <c r="J111" s="135"/>
      <c r="K111" s="135"/>
      <c r="L111" s="135"/>
      <c r="M111" s="135">
        <v>15661631</v>
      </c>
      <c r="N111" s="131">
        <f t="shared" si="24"/>
        <v>19396568</v>
      </c>
    </row>
    <row r="112" spans="1:14" ht="26.4">
      <c r="A112" s="137">
        <v>107</v>
      </c>
      <c r="B112" s="136" t="s">
        <v>374</v>
      </c>
      <c r="C112" s="135"/>
      <c r="D112" s="153"/>
      <c r="E112" s="135"/>
      <c r="F112" s="135"/>
      <c r="G112" s="135"/>
      <c r="H112" s="135"/>
      <c r="I112" s="135"/>
      <c r="J112" s="135"/>
      <c r="K112" s="135"/>
      <c r="L112" s="135"/>
      <c r="M112" s="135">
        <v>15110002</v>
      </c>
      <c r="N112" s="131">
        <f t="shared" si="24"/>
        <v>15110002</v>
      </c>
    </row>
    <row r="113" spans="1:14" ht="39.6">
      <c r="A113" s="137">
        <v>108</v>
      </c>
      <c r="B113" s="136" t="s">
        <v>375</v>
      </c>
      <c r="C113" s="135"/>
      <c r="D113" s="153"/>
      <c r="E113" s="135"/>
      <c r="F113" s="135"/>
      <c r="G113" s="135"/>
      <c r="H113" s="135"/>
      <c r="I113" s="135"/>
      <c r="J113" s="135"/>
      <c r="K113" s="135"/>
      <c r="L113" s="135"/>
      <c r="M113" s="135"/>
      <c r="N113" s="131">
        <f t="shared" si="24"/>
        <v>0</v>
      </c>
    </row>
    <row r="114" spans="1:14" ht="26.4">
      <c r="A114" s="137">
        <v>109</v>
      </c>
      <c r="B114" s="136" t="s">
        <v>376</v>
      </c>
      <c r="C114" s="135"/>
      <c r="D114" s="153"/>
      <c r="E114" s="135"/>
      <c r="F114" s="135"/>
      <c r="G114" s="135"/>
      <c r="H114" s="135"/>
      <c r="I114" s="135"/>
      <c r="J114" s="135"/>
      <c r="K114" s="135"/>
      <c r="L114" s="135"/>
      <c r="M114" s="135">
        <v>7847569</v>
      </c>
      <c r="N114" s="131">
        <f t="shared" ref="N114:N145" si="31">SUM(C114:M114)</f>
        <v>7847569</v>
      </c>
    </row>
    <row r="115" spans="1:14" ht="30.75" customHeight="1">
      <c r="A115" s="137">
        <v>110</v>
      </c>
      <c r="B115" s="136" t="s">
        <v>377</v>
      </c>
      <c r="C115" s="135"/>
      <c r="D115" s="153"/>
      <c r="E115" s="135"/>
      <c r="F115" s="135"/>
      <c r="G115" s="135"/>
      <c r="H115" s="135"/>
      <c r="I115" s="135"/>
      <c r="J115" s="135"/>
      <c r="K115" s="135"/>
      <c r="L115" s="135"/>
      <c r="M115" s="135"/>
      <c r="N115" s="131">
        <f t="shared" si="31"/>
        <v>0</v>
      </c>
    </row>
    <row r="116" spans="1:14" ht="26.4">
      <c r="A116" s="137">
        <v>111</v>
      </c>
      <c r="B116" s="136" t="s">
        <v>378</v>
      </c>
      <c r="C116" s="135"/>
      <c r="D116" s="153"/>
      <c r="E116" s="135"/>
      <c r="F116" s="135"/>
      <c r="G116" s="135"/>
      <c r="H116" s="135"/>
      <c r="I116" s="135"/>
      <c r="J116" s="135"/>
      <c r="K116" s="135"/>
      <c r="L116" s="135"/>
      <c r="M116" s="135"/>
      <c r="N116" s="131">
        <f t="shared" si="31"/>
        <v>0</v>
      </c>
    </row>
    <row r="117" spans="1:14" ht="39.6">
      <c r="A117" s="137">
        <v>112</v>
      </c>
      <c r="B117" s="136" t="s">
        <v>379</v>
      </c>
      <c r="C117" s="135"/>
      <c r="D117" s="153"/>
      <c r="E117" s="135"/>
      <c r="F117" s="135"/>
      <c r="G117" s="135"/>
      <c r="H117" s="135"/>
      <c r="I117" s="135"/>
      <c r="J117" s="135"/>
      <c r="K117" s="135"/>
      <c r="L117" s="135"/>
      <c r="M117" s="135"/>
      <c r="N117" s="131">
        <f t="shared" si="31"/>
        <v>0</v>
      </c>
    </row>
    <row r="118" spans="1:14" ht="26.4">
      <c r="A118" s="137">
        <v>113</v>
      </c>
      <c r="B118" s="136" t="s">
        <v>380</v>
      </c>
      <c r="C118" s="135"/>
      <c r="D118" s="153"/>
      <c r="E118" s="135"/>
      <c r="F118" s="135"/>
      <c r="G118" s="135"/>
      <c r="H118" s="135"/>
      <c r="I118" s="135"/>
      <c r="J118" s="135"/>
      <c r="K118" s="135"/>
      <c r="L118" s="135"/>
      <c r="M118" s="135"/>
      <c r="N118" s="131">
        <f t="shared" si="31"/>
        <v>0</v>
      </c>
    </row>
    <row r="119" spans="1:14" ht="26.4">
      <c r="A119" s="137">
        <v>114</v>
      </c>
      <c r="B119" s="136" t="s">
        <v>381</v>
      </c>
      <c r="C119" s="135"/>
      <c r="D119" s="153"/>
      <c r="E119" s="135"/>
      <c r="F119" s="135"/>
      <c r="G119" s="135"/>
      <c r="H119" s="135"/>
      <c r="I119" s="135"/>
      <c r="J119" s="135"/>
      <c r="K119" s="135"/>
      <c r="L119" s="135"/>
      <c r="M119" s="135"/>
      <c r="N119" s="131">
        <f t="shared" si="31"/>
        <v>0</v>
      </c>
    </row>
    <row r="120" spans="1:14" ht="26.4">
      <c r="A120" s="137">
        <v>115</v>
      </c>
      <c r="B120" s="136" t="s">
        <v>382</v>
      </c>
      <c r="C120" s="135"/>
      <c r="D120" s="153"/>
      <c r="E120" s="135"/>
      <c r="F120" s="135"/>
      <c r="G120" s="135"/>
      <c r="H120" s="135"/>
      <c r="I120" s="135"/>
      <c r="J120" s="135"/>
      <c r="K120" s="135"/>
      <c r="L120" s="135"/>
      <c r="M120" s="135"/>
      <c r="N120" s="131">
        <f t="shared" si="31"/>
        <v>0</v>
      </c>
    </row>
    <row r="121" spans="1:14" ht="39.6">
      <c r="A121" s="137">
        <v>116</v>
      </c>
      <c r="B121" s="136" t="s">
        <v>383</v>
      </c>
      <c r="C121" s="135"/>
      <c r="D121" s="153"/>
      <c r="E121" s="135"/>
      <c r="F121" s="135"/>
      <c r="G121" s="135"/>
      <c r="H121" s="135"/>
      <c r="I121" s="135"/>
      <c r="J121" s="135"/>
      <c r="K121" s="135"/>
      <c r="L121" s="135"/>
      <c r="M121" s="135"/>
      <c r="N121" s="131">
        <f t="shared" si="31"/>
        <v>0</v>
      </c>
    </row>
    <row r="122" spans="1:14" ht="26.4">
      <c r="A122" s="137">
        <v>117</v>
      </c>
      <c r="B122" s="136" t="s">
        <v>384</v>
      </c>
      <c r="C122" s="135"/>
      <c r="D122" s="154"/>
      <c r="E122" s="135"/>
      <c r="F122" s="135"/>
      <c r="G122" s="135"/>
      <c r="H122" s="135"/>
      <c r="I122" s="135"/>
      <c r="J122" s="135"/>
      <c r="K122" s="135"/>
      <c r="L122" s="135"/>
      <c r="M122" s="135"/>
      <c r="N122" s="131">
        <f t="shared" si="31"/>
        <v>0</v>
      </c>
    </row>
    <row r="123" spans="1:14" s="134" customFormat="1" ht="26.4">
      <c r="A123" s="133">
        <v>118</v>
      </c>
      <c r="B123" s="132" t="s">
        <v>385</v>
      </c>
      <c r="C123" s="140">
        <f t="shared" ref="C123:M123" si="32">SUM(C104,C105,C106,C107,C108,C110,C111,C112,C114)</f>
        <v>13719233</v>
      </c>
      <c r="D123" s="140">
        <f t="shared" si="32"/>
        <v>12132898</v>
      </c>
      <c r="E123" s="140">
        <f t="shared" si="32"/>
        <v>152834</v>
      </c>
      <c r="F123" s="140">
        <f t="shared" si="32"/>
        <v>0</v>
      </c>
      <c r="G123" s="140">
        <f t="shared" si="32"/>
        <v>42672</v>
      </c>
      <c r="H123" s="140">
        <f t="shared" si="32"/>
        <v>0</v>
      </c>
      <c r="I123" s="140">
        <f t="shared" si="32"/>
        <v>663079</v>
      </c>
      <c r="J123" s="140">
        <f t="shared" si="32"/>
        <v>16033</v>
      </c>
      <c r="K123" s="140">
        <f t="shared" si="32"/>
        <v>0</v>
      </c>
      <c r="L123" s="140">
        <f t="shared" si="32"/>
        <v>236465</v>
      </c>
      <c r="M123" s="140">
        <f t="shared" si="32"/>
        <v>42186410</v>
      </c>
      <c r="N123" s="131">
        <f t="shared" si="31"/>
        <v>69149624</v>
      </c>
    </row>
    <row r="124" spans="1:14" ht="26.4">
      <c r="A124" s="137">
        <v>119</v>
      </c>
      <c r="B124" s="136" t="s">
        <v>386</v>
      </c>
      <c r="C124" s="139"/>
      <c r="D124" s="153"/>
      <c r="E124" s="139"/>
      <c r="F124" s="139"/>
      <c r="G124" s="139"/>
      <c r="H124" s="139"/>
      <c r="I124" s="139"/>
      <c r="J124" s="139"/>
      <c r="K124" s="139"/>
      <c r="L124" s="139"/>
      <c r="M124" s="139"/>
      <c r="N124" s="131">
        <f t="shared" si="31"/>
        <v>0</v>
      </c>
    </row>
    <row r="125" spans="1:14" ht="32.4" customHeight="1">
      <c r="A125" s="137">
        <v>120</v>
      </c>
      <c r="B125" s="136" t="s">
        <v>387</v>
      </c>
      <c r="C125" s="139"/>
      <c r="D125" s="153"/>
      <c r="E125" s="139"/>
      <c r="F125" s="139"/>
      <c r="G125" s="139"/>
      <c r="H125" s="139"/>
      <c r="I125" s="139"/>
      <c r="J125" s="139"/>
      <c r="K125" s="139"/>
      <c r="L125" s="139"/>
      <c r="M125" s="139"/>
      <c r="N125" s="131">
        <f t="shared" si="31"/>
        <v>0</v>
      </c>
    </row>
    <row r="126" spans="1:14" s="134" customFormat="1" ht="26.4">
      <c r="A126" s="137">
        <v>121</v>
      </c>
      <c r="B126" s="136" t="s">
        <v>388</v>
      </c>
      <c r="C126" s="193">
        <v>2562816</v>
      </c>
      <c r="D126" s="153">
        <v>1208867</v>
      </c>
      <c r="E126" s="193">
        <v>46604</v>
      </c>
      <c r="F126" s="193">
        <v>24115</v>
      </c>
      <c r="G126" s="193">
        <v>82828</v>
      </c>
      <c r="H126" s="193"/>
      <c r="I126" s="193"/>
      <c r="J126" s="135"/>
      <c r="K126" s="135"/>
      <c r="L126" s="135"/>
      <c r="M126" s="135"/>
      <c r="N126" s="131">
        <f t="shared" si="31"/>
        <v>3925230</v>
      </c>
    </row>
    <row r="127" spans="1:14" ht="26.4">
      <c r="A127" s="137">
        <v>122</v>
      </c>
      <c r="B127" s="136" t="s">
        <v>389</v>
      </c>
      <c r="C127" s="193"/>
      <c r="D127" s="153"/>
      <c r="E127" s="193"/>
      <c r="F127" s="193"/>
      <c r="G127" s="193"/>
      <c r="H127" s="193"/>
      <c r="I127" s="193"/>
      <c r="J127" s="135"/>
      <c r="K127" s="135"/>
      <c r="L127" s="135"/>
      <c r="M127" s="135"/>
      <c r="N127" s="131">
        <f t="shared" si="31"/>
        <v>0</v>
      </c>
    </row>
    <row r="128" spans="1:14" ht="26.4">
      <c r="A128" s="137">
        <v>123</v>
      </c>
      <c r="B128" s="136" t="s">
        <v>390</v>
      </c>
      <c r="C128" s="193"/>
      <c r="D128" s="153"/>
      <c r="E128" s="193"/>
      <c r="F128" s="193"/>
      <c r="G128" s="193"/>
      <c r="H128" s="193"/>
      <c r="I128" s="193"/>
      <c r="J128" s="135"/>
      <c r="K128" s="135"/>
      <c r="L128" s="135"/>
      <c r="M128" s="135"/>
      <c r="N128" s="131">
        <f t="shared" si="31"/>
        <v>0</v>
      </c>
    </row>
    <row r="129" spans="1:14" ht="39.6">
      <c r="A129" s="137">
        <v>124</v>
      </c>
      <c r="B129" s="136" t="s">
        <v>391</v>
      </c>
      <c r="C129" s="135"/>
      <c r="D129" s="153"/>
      <c r="E129" s="135"/>
      <c r="F129" s="135"/>
      <c r="G129" s="135"/>
      <c r="H129" s="135"/>
      <c r="I129" s="135"/>
      <c r="J129" s="135"/>
      <c r="K129" s="135"/>
      <c r="L129" s="135"/>
      <c r="M129" s="135"/>
      <c r="N129" s="131">
        <f t="shared" si="31"/>
        <v>0</v>
      </c>
    </row>
    <row r="130" spans="1:14" ht="26.4">
      <c r="A130" s="137">
        <v>125</v>
      </c>
      <c r="B130" s="136" t="s">
        <v>392</v>
      </c>
      <c r="C130" s="135"/>
      <c r="D130" s="153"/>
      <c r="E130" s="135"/>
      <c r="F130" s="135"/>
      <c r="G130" s="135"/>
      <c r="H130" s="135"/>
      <c r="I130" s="135"/>
      <c r="J130" s="135"/>
      <c r="K130" s="135"/>
      <c r="L130" s="135"/>
      <c r="M130" s="135"/>
      <c r="N130" s="131">
        <f t="shared" si="31"/>
        <v>0</v>
      </c>
    </row>
    <row r="131" spans="1:14" ht="26.4">
      <c r="A131" s="137">
        <v>126</v>
      </c>
      <c r="B131" s="136" t="s">
        <v>393</v>
      </c>
      <c r="C131" s="135"/>
      <c r="D131" s="153"/>
      <c r="E131" s="135"/>
      <c r="F131" s="135"/>
      <c r="G131" s="135"/>
      <c r="H131" s="135"/>
      <c r="I131" s="135"/>
      <c r="J131" s="135"/>
      <c r="K131" s="135"/>
      <c r="L131" s="135"/>
      <c r="M131" s="135"/>
      <c r="N131" s="131">
        <f t="shared" si="31"/>
        <v>0</v>
      </c>
    </row>
    <row r="132" spans="1:14" ht="28.95" customHeight="1">
      <c r="A132" s="137">
        <v>127</v>
      </c>
      <c r="B132" s="136" t="s">
        <v>394</v>
      </c>
      <c r="C132" s="135"/>
      <c r="D132" s="153"/>
      <c r="E132" s="135"/>
      <c r="F132" s="135"/>
      <c r="G132" s="135"/>
      <c r="H132" s="135"/>
      <c r="I132" s="135"/>
      <c r="J132" s="135"/>
      <c r="K132" s="135"/>
      <c r="L132" s="135"/>
      <c r="M132" s="135"/>
      <c r="N132" s="131">
        <f t="shared" si="31"/>
        <v>0</v>
      </c>
    </row>
    <row r="133" spans="1:14" ht="43.5" customHeight="1">
      <c r="A133" s="137">
        <v>128</v>
      </c>
      <c r="B133" s="136" t="s">
        <v>395</v>
      </c>
      <c r="C133" s="135"/>
      <c r="D133" s="153"/>
      <c r="E133" s="135"/>
      <c r="F133" s="135"/>
      <c r="G133" s="135"/>
      <c r="H133" s="135"/>
      <c r="I133" s="135"/>
      <c r="J133" s="135"/>
      <c r="K133" s="135"/>
      <c r="L133" s="135"/>
      <c r="M133" s="135"/>
      <c r="N133" s="131">
        <f t="shared" si="31"/>
        <v>0</v>
      </c>
    </row>
    <row r="134" spans="1:14" ht="33" customHeight="1">
      <c r="A134" s="137">
        <v>129</v>
      </c>
      <c r="B134" s="136" t="s">
        <v>396</v>
      </c>
      <c r="C134" s="135"/>
      <c r="D134" s="153"/>
      <c r="E134" s="135"/>
      <c r="F134" s="135"/>
      <c r="G134" s="135"/>
      <c r="H134" s="135"/>
      <c r="I134" s="135"/>
      <c r="J134" s="135"/>
      <c r="K134" s="135"/>
      <c r="L134" s="135"/>
      <c r="M134" s="135">
        <v>408420789</v>
      </c>
      <c r="N134" s="131">
        <f t="shared" si="31"/>
        <v>408420789</v>
      </c>
    </row>
    <row r="135" spans="1:14" ht="39.6">
      <c r="A135" s="137">
        <v>130</v>
      </c>
      <c r="B135" s="136" t="s">
        <v>397</v>
      </c>
      <c r="C135" s="135"/>
      <c r="D135" s="153"/>
      <c r="E135" s="135"/>
      <c r="F135" s="135"/>
      <c r="G135" s="135"/>
      <c r="H135" s="135"/>
      <c r="I135" s="135"/>
      <c r="J135" s="135"/>
      <c r="K135" s="135"/>
      <c r="L135" s="135"/>
      <c r="M135" s="135">
        <v>68356669</v>
      </c>
      <c r="N135" s="131">
        <f t="shared" si="31"/>
        <v>68356669</v>
      </c>
    </row>
    <row r="136" spans="1:14" ht="26.4">
      <c r="A136" s="137">
        <v>131</v>
      </c>
      <c r="B136" s="136" t="s">
        <v>398</v>
      </c>
      <c r="C136" s="135"/>
      <c r="D136" s="153"/>
      <c r="E136" s="135"/>
      <c r="F136" s="135"/>
      <c r="G136" s="135"/>
      <c r="H136" s="135"/>
      <c r="I136" s="135"/>
      <c r="J136" s="135"/>
      <c r="K136" s="135"/>
      <c r="L136" s="135"/>
      <c r="M136" s="135">
        <v>340064120</v>
      </c>
      <c r="N136" s="131">
        <f t="shared" si="31"/>
        <v>340064120</v>
      </c>
    </row>
    <row r="137" spans="1:14" ht="39.6">
      <c r="A137" s="137">
        <v>132</v>
      </c>
      <c r="B137" s="136" t="s">
        <v>399</v>
      </c>
      <c r="C137" s="135"/>
      <c r="D137" s="153"/>
      <c r="E137" s="135"/>
      <c r="F137" s="135"/>
      <c r="G137" s="135"/>
      <c r="H137" s="135"/>
      <c r="I137" s="135"/>
      <c r="J137" s="135"/>
      <c r="K137" s="135"/>
      <c r="L137" s="135"/>
      <c r="M137" s="135"/>
      <c r="N137" s="131">
        <f t="shared" si="31"/>
        <v>0</v>
      </c>
    </row>
    <row r="138" spans="1:14" ht="26.4">
      <c r="A138" s="137">
        <v>133</v>
      </c>
      <c r="B138" s="136" t="s">
        <v>400</v>
      </c>
      <c r="C138" s="135"/>
      <c r="D138" s="153"/>
      <c r="E138" s="135"/>
      <c r="F138" s="135"/>
      <c r="G138" s="135"/>
      <c r="H138" s="135"/>
      <c r="I138" s="135"/>
      <c r="J138" s="135"/>
      <c r="K138" s="135"/>
      <c r="L138" s="135"/>
      <c r="M138" s="135"/>
      <c r="N138" s="131">
        <f t="shared" si="31"/>
        <v>0</v>
      </c>
    </row>
    <row r="139" spans="1:14" ht="26.4">
      <c r="A139" s="137">
        <v>134</v>
      </c>
      <c r="B139" s="136" t="s">
        <v>401</v>
      </c>
      <c r="C139" s="135"/>
      <c r="D139" s="153"/>
      <c r="E139" s="135"/>
      <c r="F139" s="135"/>
      <c r="G139" s="135"/>
      <c r="H139" s="135"/>
      <c r="I139" s="135"/>
      <c r="J139" s="135"/>
      <c r="K139" s="135"/>
      <c r="L139" s="135"/>
      <c r="M139" s="135"/>
      <c r="N139" s="131">
        <f t="shared" si="31"/>
        <v>0</v>
      </c>
    </row>
    <row r="140" spans="1:14" ht="26.4">
      <c r="A140" s="137">
        <v>135</v>
      </c>
      <c r="B140" s="136" t="s">
        <v>402</v>
      </c>
      <c r="C140" s="135"/>
      <c r="D140" s="153"/>
      <c r="E140" s="135"/>
      <c r="F140" s="135"/>
      <c r="G140" s="135"/>
      <c r="H140" s="135"/>
      <c r="I140" s="135"/>
      <c r="J140" s="135"/>
      <c r="K140" s="135"/>
      <c r="L140" s="135"/>
      <c r="M140" s="135"/>
      <c r="N140" s="131">
        <f t="shared" si="31"/>
        <v>0</v>
      </c>
    </row>
    <row r="141" spans="1:14" ht="39.6">
      <c r="A141" s="137">
        <v>136</v>
      </c>
      <c r="B141" s="136" t="s">
        <v>403</v>
      </c>
      <c r="C141" s="135"/>
      <c r="D141" s="153"/>
      <c r="E141" s="135"/>
      <c r="F141" s="135"/>
      <c r="G141" s="135"/>
      <c r="H141" s="135"/>
      <c r="I141" s="135"/>
      <c r="J141" s="135"/>
      <c r="K141" s="135"/>
      <c r="L141" s="135"/>
      <c r="M141" s="135"/>
      <c r="N141" s="131">
        <f t="shared" si="31"/>
        <v>0</v>
      </c>
    </row>
    <row r="142" spans="1:14" ht="26.4">
      <c r="A142" s="137">
        <v>137</v>
      </c>
      <c r="B142" s="136" t="s">
        <v>404</v>
      </c>
      <c r="C142" s="135"/>
      <c r="D142" s="154"/>
      <c r="E142" s="135"/>
      <c r="F142" s="135"/>
      <c r="G142" s="135"/>
      <c r="H142" s="135"/>
      <c r="I142" s="135"/>
      <c r="J142" s="135"/>
      <c r="K142" s="135"/>
      <c r="L142" s="135"/>
      <c r="M142" s="135"/>
      <c r="N142" s="131">
        <f t="shared" si="31"/>
        <v>0</v>
      </c>
    </row>
    <row r="143" spans="1:14" s="134" customFormat="1" ht="39.6">
      <c r="A143" s="133">
        <v>138</v>
      </c>
      <c r="B143" s="132" t="s">
        <v>405</v>
      </c>
      <c r="C143" s="131">
        <f t="shared" ref="C143:L143" si="33">SUM(C124:C142)</f>
        <v>2562816</v>
      </c>
      <c r="D143" s="131">
        <f t="shared" si="33"/>
        <v>1208867</v>
      </c>
      <c r="E143" s="131">
        <f t="shared" si="33"/>
        <v>46604</v>
      </c>
      <c r="F143" s="131">
        <f t="shared" si="33"/>
        <v>24115</v>
      </c>
      <c r="G143" s="131">
        <f t="shared" si="33"/>
        <v>82828</v>
      </c>
      <c r="H143" s="131">
        <f t="shared" si="33"/>
        <v>0</v>
      </c>
      <c r="I143" s="131">
        <f t="shared" si="33"/>
        <v>0</v>
      </c>
      <c r="J143" s="131">
        <f t="shared" si="33"/>
        <v>0</v>
      </c>
      <c r="K143" s="131">
        <f t="shared" si="33"/>
        <v>0</v>
      </c>
      <c r="L143" s="131">
        <f t="shared" si="33"/>
        <v>0</v>
      </c>
      <c r="M143" s="131">
        <f>SUM(M134)</f>
        <v>408420789</v>
      </c>
      <c r="N143" s="131">
        <f t="shared" si="31"/>
        <v>412346019</v>
      </c>
    </row>
    <row r="144" spans="1:14" s="138" customFormat="1">
      <c r="A144" s="137">
        <v>139</v>
      </c>
      <c r="B144" s="136" t="s">
        <v>406</v>
      </c>
      <c r="C144" s="135">
        <v>150134</v>
      </c>
      <c r="D144" s="153">
        <v>1147252</v>
      </c>
      <c r="E144" s="135"/>
      <c r="F144" s="135"/>
      <c r="G144" s="135">
        <v>880</v>
      </c>
      <c r="H144" s="135"/>
      <c r="I144" s="135">
        <v>74091</v>
      </c>
      <c r="J144" s="135">
        <v>30836</v>
      </c>
      <c r="K144" s="135"/>
      <c r="L144" s="135">
        <v>587862</v>
      </c>
      <c r="M144" s="135">
        <v>60405974</v>
      </c>
      <c r="N144" s="131">
        <f t="shared" si="31"/>
        <v>62397029</v>
      </c>
    </row>
    <row r="145" spans="1:14" ht="26.4">
      <c r="A145" s="137">
        <v>140</v>
      </c>
      <c r="B145" s="136" t="s">
        <v>407</v>
      </c>
      <c r="C145" s="135"/>
      <c r="D145" s="153"/>
      <c r="E145" s="135"/>
      <c r="F145" s="135"/>
      <c r="G145" s="135"/>
      <c r="H145" s="135"/>
      <c r="I145" s="135"/>
      <c r="J145" s="135"/>
      <c r="K145" s="135"/>
      <c r="L145" s="135"/>
      <c r="M145" s="135">
        <v>31500</v>
      </c>
      <c r="N145" s="131">
        <f t="shared" si="31"/>
        <v>31500</v>
      </c>
    </row>
    <row r="146" spans="1:14">
      <c r="A146" s="137">
        <v>141</v>
      </c>
      <c r="B146" s="136" t="s">
        <v>408</v>
      </c>
      <c r="C146" s="135"/>
      <c r="D146" s="153"/>
      <c r="E146" s="135"/>
      <c r="F146" s="135"/>
      <c r="G146" s="135"/>
      <c r="H146" s="135"/>
      <c r="I146" s="135"/>
      <c r="J146" s="135"/>
      <c r="K146" s="135"/>
      <c r="L146" s="135"/>
      <c r="M146" s="135">
        <v>554148</v>
      </c>
      <c r="N146" s="131">
        <f t="shared" ref="N146:N160" si="34">SUM(C146:M146)</f>
        <v>554148</v>
      </c>
    </row>
    <row r="147" spans="1:14">
      <c r="A147" s="137">
        <v>142</v>
      </c>
      <c r="B147" s="136" t="s">
        <v>409</v>
      </c>
      <c r="C147" s="135"/>
      <c r="D147" s="153"/>
      <c r="E147" s="135"/>
      <c r="F147" s="135"/>
      <c r="G147" s="135"/>
      <c r="H147" s="135"/>
      <c r="I147" s="135"/>
      <c r="J147" s="135"/>
      <c r="K147" s="135"/>
      <c r="L147" s="135"/>
      <c r="M147" s="135"/>
      <c r="N147" s="131">
        <f t="shared" si="34"/>
        <v>0</v>
      </c>
    </row>
    <row r="148" spans="1:14" ht="26.4">
      <c r="A148" s="137">
        <v>143</v>
      </c>
      <c r="B148" s="136" t="s">
        <v>410</v>
      </c>
      <c r="C148" s="135"/>
      <c r="D148" s="153"/>
      <c r="E148" s="135"/>
      <c r="F148" s="135"/>
      <c r="G148" s="135"/>
      <c r="H148" s="135"/>
      <c r="I148" s="135"/>
      <c r="J148" s="135"/>
      <c r="K148" s="135"/>
      <c r="L148" s="135"/>
      <c r="M148" s="135"/>
      <c r="N148" s="131">
        <f t="shared" si="34"/>
        <v>0</v>
      </c>
    </row>
    <row r="149" spans="1:14" ht="26.4">
      <c r="A149" s="137">
        <v>144</v>
      </c>
      <c r="B149" s="136" t="s">
        <v>411</v>
      </c>
      <c r="C149" s="135"/>
      <c r="D149" s="153"/>
      <c r="E149" s="135"/>
      <c r="F149" s="135"/>
      <c r="G149" s="135"/>
      <c r="H149" s="135"/>
      <c r="I149" s="135"/>
      <c r="J149" s="135"/>
      <c r="K149" s="135"/>
      <c r="L149" s="135"/>
      <c r="M149" s="135"/>
      <c r="N149" s="131">
        <f t="shared" si="34"/>
        <v>0</v>
      </c>
    </row>
    <row r="150" spans="1:14" ht="26.4">
      <c r="A150" s="137">
        <v>145</v>
      </c>
      <c r="B150" s="136" t="s">
        <v>412</v>
      </c>
      <c r="C150" s="135"/>
      <c r="D150" s="153"/>
      <c r="E150" s="135"/>
      <c r="F150" s="135"/>
      <c r="G150" s="135"/>
      <c r="H150" s="135"/>
      <c r="I150" s="135"/>
      <c r="J150" s="135"/>
      <c r="K150" s="135"/>
      <c r="L150" s="135"/>
      <c r="M150" s="135"/>
      <c r="N150" s="131">
        <f t="shared" si="34"/>
        <v>0</v>
      </c>
    </row>
    <row r="151" spans="1:14">
      <c r="A151" s="137">
        <v>146</v>
      </c>
      <c r="B151" s="136" t="s">
        <v>413</v>
      </c>
      <c r="C151" s="135"/>
      <c r="D151" s="155"/>
      <c r="E151" s="135"/>
      <c r="F151" s="135"/>
      <c r="G151" s="135"/>
      <c r="H151" s="135"/>
      <c r="I151" s="135"/>
      <c r="J151" s="135"/>
      <c r="K151" s="135"/>
      <c r="L151" s="135"/>
      <c r="M151" s="135">
        <v>257046</v>
      </c>
      <c r="N151" s="131">
        <f t="shared" si="34"/>
        <v>257046</v>
      </c>
    </row>
    <row r="152" spans="1:14" ht="26.4">
      <c r="A152" s="137">
        <v>147</v>
      </c>
      <c r="B152" s="136" t="s">
        <v>414</v>
      </c>
      <c r="C152" s="135">
        <f t="shared" ref="C152:M152" si="35">SUM(C144:C151)</f>
        <v>150134</v>
      </c>
      <c r="D152" s="135">
        <f t="shared" si="35"/>
        <v>1147252</v>
      </c>
      <c r="E152" s="135">
        <f t="shared" si="35"/>
        <v>0</v>
      </c>
      <c r="F152" s="135">
        <f t="shared" si="35"/>
        <v>0</v>
      </c>
      <c r="G152" s="135">
        <f t="shared" si="35"/>
        <v>880</v>
      </c>
      <c r="H152" s="135">
        <f t="shared" si="35"/>
        <v>0</v>
      </c>
      <c r="I152" s="135">
        <f t="shared" si="35"/>
        <v>74091</v>
      </c>
      <c r="J152" s="135">
        <f t="shared" si="35"/>
        <v>30836</v>
      </c>
      <c r="K152" s="135">
        <f t="shared" si="35"/>
        <v>0</v>
      </c>
      <c r="L152" s="135">
        <f t="shared" si="35"/>
        <v>587862</v>
      </c>
      <c r="M152" s="135">
        <f t="shared" si="35"/>
        <v>61248668</v>
      </c>
      <c r="N152" s="131">
        <f t="shared" si="34"/>
        <v>63239723</v>
      </c>
    </row>
    <row r="153" spans="1:14" s="134" customFormat="1" ht="14.4" customHeight="1">
      <c r="A153" s="133">
        <v>148</v>
      </c>
      <c r="B153" s="132" t="s">
        <v>438</v>
      </c>
      <c r="C153" s="131">
        <f t="shared" ref="C153:M153" si="36">SUM(C123,C143,C152)</f>
        <v>16432183</v>
      </c>
      <c r="D153" s="131">
        <f t="shared" si="36"/>
        <v>14489017</v>
      </c>
      <c r="E153" s="131">
        <f t="shared" si="36"/>
        <v>199438</v>
      </c>
      <c r="F153" s="131">
        <f t="shared" si="36"/>
        <v>24115</v>
      </c>
      <c r="G153" s="131">
        <f t="shared" si="36"/>
        <v>126380</v>
      </c>
      <c r="H153" s="131">
        <f t="shared" si="36"/>
        <v>0</v>
      </c>
      <c r="I153" s="131">
        <f t="shared" si="36"/>
        <v>737170</v>
      </c>
      <c r="J153" s="131">
        <f t="shared" si="36"/>
        <v>46869</v>
      </c>
      <c r="K153" s="131">
        <f t="shared" si="36"/>
        <v>0</v>
      </c>
      <c r="L153" s="131">
        <f t="shared" si="36"/>
        <v>824327</v>
      </c>
      <c r="M153" s="131">
        <f t="shared" si="36"/>
        <v>511855867</v>
      </c>
      <c r="N153" s="131">
        <f t="shared" si="34"/>
        <v>544735366</v>
      </c>
    </row>
    <row r="154" spans="1:14" s="134" customFormat="1">
      <c r="A154" s="133">
        <v>149</v>
      </c>
      <c r="B154" s="132" t="s">
        <v>415</v>
      </c>
      <c r="C154" s="131"/>
      <c r="D154" s="155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>
        <f t="shared" si="34"/>
        <v>0</v>
      </c>
    </row>
    <row r="155" spans="1:14" s="134" customFormat="1" ht="26.4">
      <c r="A155" s="133">
        <v>150</v>
      </c>
      <c r="B155" s="132" t="s">
        <v>416</v>
      </c>
      <c r="C155" s="131"/>
      <c r="D155" s="158"/>
      <c r="E155" s="131"/>
      <c r="F155" s="131"/>
      <c r="G155" s="131"/>
      <c r="H155" s="131"/>
      <c r="I155" s="131"/>
      <c r="J155" s="131"/>
      <c r="K155" s="131"/>
      <c r="L155" s="131"/>
      <c r="M155" s="131"/>
      <c r="N155" s="131">
        <f t="shared" si="34"/>
        <v>0</v>
      </c>
    </row>
    <row r="156" spans="1:14" ht="27.75" customHeight="1">
      <c r="A156" s="137">
        <v>151</v>
      </c>
      <c r="B156" s="136" t="s">
        <v>417</v>
      </c>
      <c r="C156" s="135"/>
      <c r="D156" s="156"/>
      <c r="E156" s="135"/>
      <c r="F156" s="135"/>
      <c r="G156" s="135"/>
      <c r="H156" s="135"/>
      <c r="I156" s="135"/>
      <c r="J156" s="135"/>
      <c r="K156" s="135"/>
      <c r="L156" s="135"/>
      <c r="M156" s="135"/>
      <c r="N156" s="131">
        <f t="shared" si="34"/>
        <v>0</v>
      </c>
    </row>
    <row r="157" spans="1:14">
      <c r="A157" s="137">
        <v>152</v>
      </c>
      <c r="B157" s="136" t="s">
        <v>418</v>
      </c>
      <c r="C157" s="135">
        <v>19070701</v>
      </c>
      <c r="D157" s="156"/>
      <c r="E157" s="135">
        <v>36408660</v>
      </c>
      <c r="F157" s="135">
        <v>6007512</v>
      </c>
      <c r="G157" s="135">
        <v>4344190</v>
      </c>
      <c r="H157" s="135">
        <v>1071800</v>
      </c>
      <c r="I157" s="135">
        <v>85246442</v>
      </c>
      <c r="J157" s="135">
        <v>18124337</v>
      </c>
      <c r="K157" s="135">
        <v>229663</v>
      </c>
      <c r="L157" s="135">
        <v>29742100</v>
      </c>
      <c r="M157" s="135">
        <v>7355660</v>
      </c>
      <c r="N157" s="131">
        <f t="shared" si="34"/>
        <v>207601065</v>
      </c>
    </row>
    <row r="158" spans="1:14">
      <c r="A158" s="137">
        <v>153</v>
      </c>
      <c r="B158" s="136" t="s">
        <v>419</v>
      </c>
      <c r="C158" s="135"/>
      <c r="D158" s="155"/>
      <c r="E158" s="135"/>
      <c r="F158" s="135"/>
      <c r="G158" s="135"/>
      <c r="H158" s="135"/>
      <c r="I158" s="135"/>
      <c r="J158" s="135"/>
      <c r="K158" s="135"/>
      <c r="L158" s="135"/>
      <c r="M158" s="135"/>
      <c r="N158" s="131">
        <f t="shared" si="34"/>
        <v>0</v>
      </c>
    </row>
    <row r="159" spans="1:14" s="134" customFormat="1" ht="26.4">
      <c r="A159" s="133">
        <v>154</v>
      </c>
      <c r="B159" s="132" t="s">
        <v>420</v>
      </c>
      <c r="C159" s="131">
        <f t="shared" ref="C159:M159" si="37">SUM(C155,C156,C157)</f>
        <v>19070701</v>
      </c>
      <c r="D159" s="179">
        <v>23702033</v>
      </c>
      <c r="E159" s="131">
        <f t="shared" si="37"/>
        <v>36408660</v>
      </c>
      <c r="F159" s="131">
        <f t="shared" si="37"/>
        <v>6007512</v>
      </c>
      <c r="G159" s="131">
        <f t="shared" si="37"/>
        <v>4344190</v>
      </c>
      <c r="H159" s="131">
        <f t="shared" si="37"/>
        <v>1071800</v>
      </c>
      <c r="I159" s="131">
        <f t="shared" si="37"/>
        <v>85246442</v>
      </c>
      <c r="J159" s="131">
        <f t="shared" si="37"/>
        <v>18124337</v>
      </c>
      <c r="K159" s="131">
        <f t="shared" si="37"/>
        <v>229663</v>
      </c>
      <c r="L159" s="131">
        <f t="shared" si="37"/>
        <v>29742100</v>
      </c>
      <c r="M159" s="131">
        <f t="shared" si="37"/>
        <v>7355660</v>
      </c>
      <c r="N159" s="131">
        <f t="shared" si="34"/>
        <v>231303098</v>
      </c>
    </row>
    <row r="160" spans="1:14" s="123" customFormat="1" ht="26.4">
      <c r="A160" s="133">
        <v>155</v>
      </c>
      <c r="B160" s="132" t="s">
        <v>421</v>
      </c>
      <c r="C160" s="131">
        <f t="shared" ref="C160:M160" si="38">SUM(C103,C153,C154,C155,C159)</f>
        <v>63035238</v>
      </c>
      <c r="D160" s="157">
        <f t="shared" si="38"/>
        <v>109767446</v>
      </c>
      <c r="E160" s="131">
        <f t="shared" si="38"/>
        <v>38978807</v>
      </c>
      <c r="F160" s="131">
        <f t="shared" si="38"/>
        <v>96372319</v>
      </c>
      <c r="G160" s="131">
        <f t="shared" si="38"/>
        <v>29761274</v>
      </c>
      <c r="H160" s="131">
        <f t="shared" si="38"/>
        <v>8695322</v>
      </c>
      <c r="I160" s="131">
        <f t="shared" si="38"/>
        <v>145128296</v>
      </c>
      <c r="J160" s="131">
        <f t="shared" si="38"/>
        <v>28932522</v>
      </c>
      <c r="K160" s="131">
        <f t="shared" si="38"/>
        <v>192645198</v>
      </c>
      <c r="L160" s="131">
        <f t="shared" si="38"/>
        <v>18164153</v>
      </c>
      <c r="M160" s="131">
        <f t="shared" si="38"/>
        <v>20729779270</v>
      </c>
      <c r="N160" s="131">
        <f t="shared" si="34"/>
        <v>21461259845</v>
      </c>
    </row>
  </sheetData>
  <pageMargins left="0.59055118110236227" right="0.43307086614173229" top="0.74803149606299213" bottom="0.74803149606299213" header="0.31496062992125984" footer="0.31496062992125984"/>
  <pageSetup paperSize="9" scale="60" orientation="landscape" r:id="rId1"/>
  <headerFooter>
    <oddHeader>&amp;LCsongrád Városi Önkormányzat&amp;C&amp;"Arial,Félkövér"&amp;12 3. Vagyonkimutatás 2023.&amp;R3. melléklet a .../2023. (V. ..) önkormányzati rendelethez  adatok Ft-ban</oddHeader>
    <oddFooter>&amp;L&amp;8&amp;Z&amp;F&amp;C&amp;P&amp;R3.Vagyonkimutatás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showWhiteSpace="0" view="pageLayout" workbookViewId="0">
      <selection activeCell="I17" sqref="I17"/>
    </sheetView>
  </sheetViews>
  <sheetFormatPr defaultColWidth="9.109375" defaultRowHeight="15.6"/>
  <cols>
    <col min="1" max="1" width="6.6640625" style="80" customWidth="1"/>
    <col min="2" max="2" width="39.6640625" style="80" customWidth="1"/>
    <col min="3" max="9" width="12.6640625" style="80" customWidth="1"/>
    <col min="10" max="16384" width="9.109375" style="80"/>
  </cols>
  <sheetData>
    <row r="1" spans="1:10" ht="15.75" customHeight="1">
      <c r="A1" s="263"/>
      <c r="B1" s="264"/>
      <c r="C1" s="264"/>
      <c r="D1" s="264"/>
      <c r="E1" s="264"/>
      <c r="F1" s="264"/>
      <c r="G1" s="264"/>
      <c r="H1" s="265"/>
      <c r="I1" s="265"/>
    </row>
    <row r="2" spans="1:10" ht="18.75" customHeight="1" thickBot="1">
      <c r="A2" s="266" t="s">
        <v>530</v>
      </c>
      <c r="B2" s="266"/>
      <c r="C2" s="266"/>
      <c r="D2" s="266"/>
      <c r="E2" s="266"/>
      <c r="F2" s="266"/>
      <c r="G2" s="266"/>
      <c r="H2" s="266"/>
      <c r="I2" s="266"/>
    </row>
    <row r="3" spans="1:10" ht="15.75" customHeight="1">
      <c r="A3" s="267" t="s">
        <v>117</v>
      </c>
      <c r="B3" s="269" t="s">
        <v>0</v>
      </c>
      <c r="C3" s="271" t="s">
        <v>118</v>
      </c>
      <c r="D3" s="273" t="s">
        <v>119</v>
      </c>
      <c r="E3" s="273"/>
      <c r="F3" s="274" t="s">
        <v>120</v>
      </c>
      <c r="G3" s="275"/>
      <c r="H3" s="274" t="s">
        <v>121</v>
      </c>
      <c r="I3" s="276"/>
    </row>
    <row r="4" spans="1:10" ht="16.2">
      <c r="A4" s="268"/>
      <c r="B4" s="270"/>
      <c r="C4" s="272"/>
      <c r="D4" s="44" t="s">
        <v>122</v>
      </c>
      <c r="E4" s="44" t="s">
        <v>123</v>
      </c>
      <c r="F4" s="44" t="s">
        <v>124</v>
      </c>
      <c r="G4" s="44" t="s">
        <v>125</v>
      </c>
      <c r="H4" s="45" t="s">
        <v>124</v>
      </c>
      <c r="I4" s="46" t="s">
        <v>125</v>
      </c>
    </row>
    <row r="5" spans="1:10" ht="16.8" thickBot="1">
      <c r="A5" s="78"/>
      <c r="B5" s="47"/>
      <c r="C5" s="79" t="s">
        <v>2</v>
      </c>
      <c r="D5" s="79" t="s">
        <v>3</v>
      </c>
      <c r="E5" s="79" t="s">
        <v>4</v>
      </c>
      <c r="F5" s="79" t="s">
        <v>126</v>
      </c>
      <c r="G5" s="79" t="s">
        <v>127</v>
      </c>
      <c r="H5" s="79" t="s">
        <v>128</v>
      </c>
      <c r="I5" s="66" t="s">
        <v>129</v>
      </c>
    </row>
    <row r="6" spans="1:10">
      <c r="A6" s="84" t="s">
        <v>130</v>
      </c>
      <c r="B6" s="85" t="s">
        <v>131</v>
      </c>
      <c r="C6" s="186">
        <v>2098</v>
      </c>
      <c r="D6" s="186">
        <v>890</v>
      </c>
      <c r="E6" s="186">
        <v>7521</v>
      </c>
      <c r="F6" s="186">
        <v>2096</v>
      </c>
      <c r="G6" s="186">
        <v>14205744</v>
      </c>
      <c r="H6" s="187">
        <v>2098</v>
      </c>
      <c r="I6" s="188">
        <v>20653934</v>
      </c>
      <c r="J6" s="82"/>
    </row>
    <row r="7" spans="1:10">
      <c r="A7" s="86" t="s">
        <v>132</v>
      </c>
      <c r="B7" s="87" t="s">
        <v>133</v>
      </c>
      <c r="C7" s="88">
        <v>0</v>
      </c>
      <c r="D7" s="88">
        <v>0</v>
      </c>
      <c r="E7" s="88">
        <v>0</v>
      </c>
      <c r="F7" s="88">
        <v>0</v>
      </c>
      <c r="G7" s="88">
        <v>0</v>
      </c>
      <c r="H7" s="89">
        <v>0</v>
      </c>
      <c r="I7" s="90">
        <v>0</v>
      </c>
      <c r="J7" s="82"/>
    </row>
    <row r="8" spans="1:10">
      <c r="A8" s="86" t="s">
        <v>134</v>
      </c>
      <c r="B8" s="87" t="s">
        <v>135</v>
      </c>
      <c r="C8" s="88">
        <v>0</v>
      </c>
      <c r="D8" s="88">
        <v>0</v>
      </c>
      <c r="E8" s="88">
        <v>0</v>
      </c>
      <c r="F8" s="88">
        <v>0</v>
      </c>
      <c r="G8" s="88">
        <v>0</v>
      </c>
      <c r="H8" s="89">
        <v>0</v>
      </c>
      <c r="I8" s="90">
        <v>0</v>
      </c>
      <c r="J8" s="82"/>
    </row>
    <row r="9" spans="1:10">
      <c r="A9" s="86" t="s">
        <v>136</v>
      </c>
      <c r="B9" s="87" t="s">
        <v>137</v>
      </c>
      <c r="C9" s="88">
        <v>0</v>
      </c>
      <c r="D9" s="88">
        <v>0</v>
      </c>
      <c r="E9" s="88">
        <v>0</v>
      </c>
      <c r="F9" s="88">
        <v>0</v>
      </c>
      <c r="G9" s="88">
        <v>0</v>
      </c>
      <c r="H9" s="89">
        <v>0</v>
      </c>
      <c r="I9" s="90">
        <v>0</v>
      </c>
      <c r="J9" s="82"/>
    </row>
    <row r="10" spans="1:10" s="81" customFormat="1">
      <c r="A10" s="86" t="s">
        <v>138</v>
      </c>
      <c r="B10" s="91" t="s">
        <v>139</v>
      </c>
      <c r="C10" s="92">
        <f t="shared" ref="C10:I10" si="0">C6</f>
        <v>2098</v>
      </c>
      <c r="D10" s="92">
        <f t="shared" si="0"/>
        <v>890</v>
      </c>
      <c r="E10" s="92">
        <f t="shared" si="0"/>
        <v>7521</v>
      </c>
      <c r="F10" s="92">
        <f t="shared" si="0"/>
        <v>2096</v>
      </c>
      <c r="G10" s="92">
        <f t="shared" si="0"/>
        <v>14205744</v>
      </c>
      <c r="H10" s="92">
        <f t="shared" si="0"/>
        <v>2098</v>
      </c>
      <c r="I10" s="92">
        <f t="shared" si="0"/>
        <v>20653934</v>
      </c>
      <c r="J10" s="93"/>
    </row>
    <row r="11" spans="1:10">
      <c r="A11" s="189" t="s">
        <v>140</v>
      </c>
      <c r="B11" s="190" t="s">
        <v>141</v>
      </c>
      <c r="C11" s="88">
        <v>0</v>
      </c>
      <c r="D11" s="88">
        <v>0</v>
      </c>
      <c r="E11" s="88">
        <v>0</v>
      </c>
      <c r="F11" s="88">
        <v>0</v>
      </c>
      <c r="G11" s="88">
        <v>0</v>
      </c>
      <c r="H11" s="89">
        <v>0</v>
      </c>
      <c r="I11" s="90">
        <v>0</v>
      </c>
      <c r="J11" s="82"/>
    </row>
    <row r="12" spans="1:10">
      <c r="A12" s="86" t="s">
        <v>142</v>
      </c>
      <c r="B12" s="87" t="s">
        <v>143</v>
      </c>
      <c r="C12" s="88">
        <v>1115</v>
      </c>
      <c r="D12" s="88">
        <v>335</v>
      </c>
      <c r="E12" s="88">
        <v>5191</v>
      </c>
      <c r="F12" s="88">
        <v>1114</v>
      </c>
      <c r="G12" s="88">
        <v>12247083</v>
      </c>
      <c r="H12" s="89">
        <v>1115</v>
      </c>
      <c r="I12" s="90">
        <v>18763714</v>
      </c>
      <c r="J12" s="82"/>
    </row>
    <row r="13" spans="1:10">
      <c r="A13" s="86" t="s">
        <v>144</v>
      </c>
      <c r="B13" s="87" t="s">
        <v>145</v>
      </c>
      <c r="C13" s="88">
        <v>983</v>
      </c>
      <c r="D13" s="88">
        <v>555</v>
      </c>
      <c r="E13" s="88">
        <v>2330</v>
      </c>
      <c r="F13" s="88">
        <v>982</v>
      </c>
      <c r="G13" s="88">
        <v>1958661</v>
      </c>
      <c r="H13" s="89">
        <v>983</v>
      </c>
      <c r="I13" s="90">
        <v>1890220</v>
      </c>
      <c r="J13" s="82"/>
    </row>
    <row r="14" spans="1:10" s="82" customFormat="1">
      <c r="A14" s="86" t="s">
        <v>146</v>
      </c>
      <c r="B14" s="87" t="s">
        <v>147</v>
      </c>
      <c r="C14" s="88">
        <v>1243</v>
      </c>
      <c r="D14" s="88">
        <v>647</v>
      </c>
      <c r="E14" s="88">
        <v>2923</v>
      </c>
      <c r="F14" s="88">
        <v>1242</v>
      </c>
      <c r="G14" s="88">
        <v>7864023</v>
      </c>
      <c r="H14" s="89">
        <v>1243</v>
      </c>
      <c r="I14" s="90">
        <v>10947657</v>
      </c>
    </row>
    <row r="15" spans="1:10" s="82" customFormat="1">
      <c r="A15" s="86" t="s">
        <v>148</v>
      </c>
      <c r="B15" s="87" t="s">
        <v>149</v>
      </c>
      <c r="C15" s="88">
        <v>97</v>
      </c>
      <c r="D15" s="88">
        <v>57</v>
      </c>
      <c r="E15" s="88">
        <v>4128</v>
      </c>
      <c r="F15" s="88">
        <v>96</v>
      </c>
      <c r="G15" s="88">
        <v>3417542</v>
      </c>
      <c r="H15" s="89">
        <v>97</v>
      </c>
      <c r="I15" s="90">
        <v>5797561</v>
      </c>
    </row>
    <row r="16" spans="1:10" s="82" customFormat="1">
      <c r="A16" s="189" t="s">
        <v>150</v>
      </c>
      <c r="B16" s="87" t="s">
        <v>151</v>
      </c>
      <c r="C16" s="88">
        <v>758</v>
      </c>
      <c r="D16" s="88">
        <v>186</v>
      </c>
      <c r="E16" s="88">
        <v>470</v>
      </c>
      <c r="F16" s="88">
        <v>758</v>
      </c>
      <c r="G16" s="88">
        <v>2924179</v>
      </c>
      <c r="H16" s="89">
        <v>758</v>
      </c>
      <c r="I16" s="90">
        <v>3908716</v>
      </c>
    </row>
    <row r="17" spans="1:10">
      <c r="A17" s="86" t="s">
        <v>152</v>
      </c>
      <c r="B17" s="87" t="s">
        <v>153</v>
      </c>
      <c r="C17" s="88">
        <v>1162</v>
      </c>
      <c r="D17" s="88">
        <v>541</v>
      </c>
      <c r="E17" s="88">
        <v>4947</v>
      </c>
      <c r="F17" s="88">
        <v>1162</v>
      </c>
      <c r="G17" s="88">
        <v>3077042</v>
      </c>
      <c r="H17" s="89">
        <v>1162</v>
      </c>
      <c r="I17" s="90">
        <v>2953401</v>
      </c>
      <c r="J17" s="82"/>
    </row>
    <row r="18" spans="1:10">
      <c r="A18" s="86" t="s">
        <v>154</v>
      </c>
      <c r="B18" s="87" t="s">
        <v>155</v>
      </c>
      <c r="C18" s="88">
        <v>1161</v>
      </c>
      <c r="D18" s="88">
        <v>541</v>
      </c>
      <c r="E18" s="88">
        <v>4262</v>
      </c>
      <c r="F18" s="88">
        <v>1161</v>
      </c>
      <c r="G18" s="88">
        <v>3076937</v>
      </c>
      <c r="H18" s="89">
        <v>1161</v>
      </c>
      <c r="I18" s="90">
        <v>2953296</v>
      </c>
      <c r="J18" s="82"/>
    </row>
    <row r="19" spans="1:10">
      <c r="A19" s="86" t="s">
        <v>156</v>
      </c>
      <c r="B19" s="87" t="s">
        <v>157</v>
      </c>
      <c r="C19" s="88"/>
      <c r="D19" s="88"/>
      <c r="E19" s="88"/>
      <c r="F19" s="88"/>
      <c r="G19" s="88"/>
      <c r="H19" s="89"/>
      <c r="I19" s="90"/>
      <c r="J19" s="82"/>
    </row>
    <row r="20" spans="1:10">
      <c r="A20" s="86" t="s">
        <v>158</v>
      </c>
      <c r="B20" s="87" t="s">
        <v>159</v>
      </c>
      <c r="C20" s="88">
        <v>1</v>
      </c>
      <c r="D20" s="88">
        <v>0</v>
      </c>
      <c r="E20" s="88">
        <v>685</v>
      </c>
      <c r="F20" s="88">
        <v>1</v>
      </c>
      <c r="G20" s="88">
        <v>105</v>
      </c>
      <c r="H20" s="89">
        <v>1</v>
      </c>
      <c r="I20" s="90">
        <v>105</v>
      </c>
      <c r="J20" s="82"/>
    </row>
    <row r="21" spans="1:10">
      <c r="A21" s="189" t="s">
        <v>160</v>
      </c>
      <c r="B21" s="87" t="s">
        <v>161</v>
      </c>
      <c r="C21" s="88">
        <v>712</v>
      </c>
      <c r="D21" s="88">
        <v>327</v>
      </c>
      <c r="E21" s="88">
        <v>9412</v>
      </c>
      <c r="F21" s="88">
        <v>710</v>
      </c>
      <c r="G21" s="88">
        <v>9950588</v>
      </c>
      <c r="H21" s="89">
        <v>712</v>
      </c>
      <c r="I21" s="90">
        <v>16005962</v>
      </c>
      <c r="J21" s="82"/>
    </row>
    <row r="22" spans="1:10">
      <c r="A22" s="86" t="s">
        <v>162</v>
      </c>
      <c r="B22" s="87" t="s">
        <v>163</v>
      </c>
      <c r="C22" s="88">
        <v>473</v>
      </c>
      <c r="D22" s="88">
        <v>228</v>
      </c>
      <c r="E22" s="88">
        <v>5335</v>
      </c>
      <c r="F22" s="88">
        <v>471</v>
      </c>
      <c r="G22" s="88">
        <v>9580791</v>
      </c>
      <c r="H22" s="89">
        <v>473</v>
      </c>
      <c r="I22" s="90">
        <v>15483881</v>
      </c>
      <c r="J22" s="82"/>
    </row>
    <row r="23" spans="1:10" ht="18" customHeight="1">
      <c r="A23" s="86" t="s">
        <v>164</v>
      </c>
      <c r="B23" s="87" t="s">
        <v>165</v>
      </c>
      <c r="C23" s="88">
        <v>1</v>
      </c>
      <c r="D23" s="88">
        <v>0</v>
      </c>
      <c r="E23" s="88">
        <v>468</v>
      </c>
      <c r="F23" s="88">
        <v>1</v>
      </c>
      <c r="G23" s="88">
        <v>4000</v>
      </c>
      <c r="H23" s="89">
        <v>1</v>
      </c>
      <c r="I23" s="90">
        <v>2000</v>
      </c>
      <c r="J23" s="82"/>
    </row>
    <row r="24" spans="1:10">
      <c r="A24" s="86" t="s">
        <v>166</v>
      </c>
      <c r="B24" s="87" t="s">
        <v>167</v>
      </c>
      <c r="C24" s="88">
        <v>37</v>
      </c>
      <c r="D24" s="88">
        <v>86</v>
      </c>
      <c r="E24" s="88">
        <v>9504</v>
      </c>
      <c r="F24" s="88">
        <v>37</v>
      </c>
      <c r="G24" s="88">
        <v>313524</v>
      </c>
      <c r="H24" s="89">
        <v>37</v>
      </c>
      <c r="I24" s="90">
        <v>434415</v>
      </c>
      <c r="J24" s="82"/>
    </row>
    <row r="25" spans="1:10">
      <c r="A25" s="86" t="s">
        <v>168</v>
      </c>
      <c r="B25" s="87" t="s">
        <v>169</v>
      </c>
      <c r="C25" s="88">
        <v>201</v>
      </c>
      <c r="D25" s="88">
        <v>12</v>
      </c>
      <c r="E25" s="88">
        <v>4105</v>
      </c>
      <c r="F25" s="88">
        <v>201</v>
      </c>
      <c r="G25" s="88">
        <v>52273</v>
      </c>
      <c r="H25" s="89">
        <v>201</v>
      </c>
      <c r="I25" s="90">
        <v>85666</v>
      </c>
      <c r="J25" s="82"/>
    </row>
    <row r="26" spans="1:10">
      <c r="A26" s="189" t="s">
        <v>170</v>
      </c>
      <c r="B26" s="87" t="s">
        <v>171</v>
      </c>
      <c r="C26" s="88">
        <v>142</v>
      </c>
      <c r="D26" s="88">
        <v>0</v>
      </c>
      <c r="E26" s="88">
        <v>0</v>
      </c>
      <c r="F26" s="88">
        <v>142</v>
      </c>
      <c r="G26" s="88">
        <v>215646</v>
      </c>
      <c r="H26" s="89">
        <v>142</v>
      </c>
      <c r="I26" s="90">
        <v>867069</v>
      </c>
      <c r="J26" s="82"/>
    </row>
    <row r="27" spans="1:10">
      <c r="A27" s="86" t="s">
        <v>172</v>
      </c>
      <c r="B27" s="87" t="s">
        <v>173</v>
      </c>
      <c r="C27" s="88">
        <v>49</v>
      </c>
      <c r="D27" s="88">
        <v>0</v>
      </c>
      <c r="E27" s="88">
        <v>0</v>
      </c>
      <c r="F27" s="88">
        <v>49</v>
      </c>
      <c r="G27" s="88">
        <v>75636</v>
      </c>
      <c r="H27" s="89">
        <v>49</v>
      </c>
      <c r="I27" s="90">
        <v>165711</v>
      </c>
      <c r="J27" s="82"/>
    </row>
    <row r="28" spans="1:10" ht="17.25" customHeight="1">
      <c r="A28" s="86" t="s">
        <v>174</v>
      </c>
      <c r="B28" s="87" t="s">
        <v>175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9">
        <v>0</v>
      </c>
      <c r="I28" s="90">
        <v>0</v>
      </c>
      <c r="J28" s="82"/>
    </row>
    <row r="29" spans="1:10">
      <c r="A29" s="86" t="s">
        <v>176</v>
      </c>
      <c r="B29" s="87" t="s">
        <v>177</v>
      </c>
      <c r="C29" s="88">
        <v>93</v>
      </c>
      <c r="D29" s="88">
        <v>0</v>
      </c>
      <c r="E29" s="88">
        <v>0</v>
      </c>
      <c r="F29" s="88">
        <v>93</v>
      </c>
      <c r="G29" s="88">
        <v>140010</v>
      </c>
      <c r="H29" s="89">
        <v>93</v>
      </c>
      <c r="I29" s="90">
        <v>501358</v>
      </c>
      <c r="J29" s="82"/>
    </row>
    <row r="30" spans="1:10">
      <c r="A30" s="86" t="s">
        <v>178</v>
      </c>
      <c r="B30" s="87" t="s">
        <v>179</v>
      </c>
      <c r="C30" s="88">
        <v>0</v>
      </c>
      <c r="D30" s="88">
        <v>0</v>
      </c>
      <c r="E30" s="88">
        <v>0</v>
      </c>
      <c r="F30" s="88">
        <v>0</v>
      </c>
      <c r="G30" s="88">
        <v>0</v>
      </c>
      <c r="H30" s="89">
        <v>0</v>
      </c>
      <c r="I30" s="90">
        <v>0</v>
      </c>
      <c r="J30" s="82"/>
    </row>
    <row r="31" spans="1:10">
      <c r="A31" s="189" t="s">
        <v>180</v>
      </c>
      <c r="B31" s="87" t="s">
        <v>181</v>
      </c>
      <c r="C31" s="88">
        <v>0</v>
      </c>
      <c r="D31" s="88">
        <v>0</v>
      </c>
      <c r="E31" s="88">
        <v>0</v>
      </c>
      <c r="F31" s="88">
        <v>0</v>
      </c>
      <c r="G31" s="88">
        <v>0</v>
      </c>
      <c r="H31" s="89">
        <v>0</v>
      </c>
      <c r="I31" s="90">
        <v>0</v>
      </c>
      <c r="J31" s="82"/>
    </row>
    <row r="32" spans="1:10" ht="16.2" thickBot="1">
      <c r="A32" s="94" t="s">
        <v>182</v>
      </c>
      <c r="B32" s="95" t="s">
        <v>183</v>
      </c>
      <c r="C32" s="96">
        <v>15</v>
      </c>
      <c r="D32" s="96">
        <v>4</v>
      </c>
      <c r="E32" s="96">
        <v>1661</v>
      </c>
      <c r="F32" s="96">
        <v>15</v>
      </c>
      <c r="G32" s="96">
        <v>322026</v>
      </c>
      <c r="H32" s="97">
        <v>15</v>
      </c>
      <c r="I32" s="98">
        <v>548639</v>
      </c>
      <c r="J32" s="82"/>
    </row>
    <row r="33" spans="1:1">
      <c r="A33" s="83"/>
    </row>
    <row r="34" spans="1:1">
      <c r="A34" s="83"/>
    </row>
    <row r="35" spans="1:1">
      <c r="A35" s="83"/>
    </row>
    <row r="36" spans="1:1">
      <c r="A36" s="83"/>
    </row>
    <row r="37" spans="1:1">
      <c r="A37" s="83"/>
    </row>
    <row r="38" spans="1:1">
      <c r="A38" s="83"/>
    </row>
    <row r="39" spans="1:1">
      <c r="A39" s="83"/>
    </row>
    <row r="40" spans="1:1">
      <c r="A40" s="83"/>
    </row>
    <row r="41" spans="1:1">
      <c r="A41" s="83"/>
    </row>
    <row r="42" spans="1:1">
      <c r="A42" s="83"/>
    </row>
    <row r="43" spans="1:1">
      <c r="A43" s="83"/>
    </row>
    <row r="44" spans="1:1">
      <c r="A44" s="83"/>
    </row>
    <row r="45" spans="1:1">
      <c r="A45" s="83"/>
    </row>
    <row r="46" spans="1:1">
      <c r="A46" s="83"/>
    </row>
  </sheetData>
  <mergeCells count="9">
    <mergeCell ref="A1:G1"/>
    <mergeCell ref="H1:I1"/>
    <mergeCell ref="A2:I2"/>
    <mergeCell ref="A3:A4"/>
    <mergeCell ref="B3:B4"/>
    <mergeCell ref="C3:C4"/>
    <mergeCell ref="D3:E3"/>
    <mergeCell ref="F3:G3"/>
    <mergeCell ref="H3:I3"/>
  </mergeCells>
  <pageMargins left="0.78740157480314965" right="0.19685039370078741" top="0.98425196850393704" bottom="0.59055118110236227" header="0.70866141732283472" footer="0.31496062992125984"/>
  <pageSetup paperSize="9" scale="95" orientation="landscape" r:id="rId1"/>
  <headerFooter alignWithMargins="0">
    <oddHeader>&amp;L&amp;"Arial,Félkövér"Csongrád Városi Önkormányzat</oddHeader>
    <oddFooter>&amp;L&amp;8&amp;Z&amp;F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view="pageLayout" topLeftCell="A13" zoomScaleSheetLayoutView="100" workbookViewId="0">
      <selection activeCell="B32" sqref="B32"/>
    </sheetView>
  </sheetViews>
  <sheetFormatPr defaultColWidth="9.109375" defaultRowHeight="13.2"/>
  <cols>
    <col min="1" max="1" width="23" style="105" customWidth="1"/>
    <col min="2" max="2" width="14.44140625" style="105" customWidth="1"/>
    <col min="3" max="3" width="10.6640625" style="105" customWidth="1"/>
    <col min="4" max="5" width="14.109375" style="105" customWidth="1"/>
    <col min="6" max="6" width="13.88671875" style="105" customWidth="1"/>
    <col min="7" max="7" width="13.5546875" style="105" customWidth="1"/>
    <col min="8" max="8" width="15.5546875" style="105" customWidth="1"/>
    <col min="9" max="9" width="15.109375" style="105" customWidth="1"/>
    <col min="10" max="16384" width="9.109375" style="105"/>
  </cols>
  <sheetData>
    <row r="1" spans="1:9" ht="53.25" customHeight="1" thickBot="1">
      <c r="A1" s="152" t="s">
        <v>0</v>
      </c>
      <c r="B1" s="101" t="s">
        <v>184</v>
      </c>
      <c r="C1" s="101" t="s">
        <v>97</v>
      </c>
      <c r="D1" s="101" t="s">
        <v>105</v>
      </c>
      <c r="E1" s="101" t="s">
        <v>82</v>
      </c>
      <c r="F1" s="102" t="s">
        <v>66</v>
      </c>
      <c r="G1" s="103" t="s">
        <v>68</v>
      </c>
      <c r="H1" s="103" t="s">
        <v>185</v>
      </c>
      <c r="I1" s="104" t="s">
        <v>1</v>
      </c>
    </row>
    <row r="2" spans="1:9">
      <c r="A2" s="106" t="s">
        <v>496</v>
      </c>
      <c r="B2" s="107"/>
      <c r="C2" s="108"/>
      <c r="D2" s="108"/>
      <c r="E2" s="108"/>
      <c r="F2" s="108"/>
      <c r="G2" s="109"/>
      <c r="H2" s="109"/>
      <c r="I2" s="110"/>
    </row>
    <row r="3" spans="1:9">
      <c r="A3" s="111" t="s">
        <v>50</v>
      </c>
      <c r="B3" s="56">
        <v>13204910</v>
      </c>
      <c r="C3" s="195"/>
      <c r="D3" s="112">
        <v>3110813</v>
      </c>
      <c r="E3" s="71">
        <v>997944</v>
      </c>
      <c r="F3" s="112">
        <v>369576286</v>
      </c>
      <c r="G3" s="113">
        <v>4535931</v>
      </c>
      <c r="H3" s="113">
        <v>10712000</v>
      </c>
      <c r="I3" s="114">
        <f>SUM(B3:H3)</f>
        <v>402137884</v>
      </c>
    </row>
    <row r="4" spans="1:9">
      <c r="A4" s="115" t="s">
        <v>51</v>
      </c>
      <c r="B4" s="56">
        <v>50451714</v>
      </c>
      <c r="C4" s="195"/>
      <c r="D4" s="112">
        <v>98253848</v>
      </c>
      <c r="E4" s="71">
        <v>4729677</v>
      </c>
      <c r="F4" s="112">
        <v>25484103920</v>
      </c>
      <c r="G4" s="113">
        <v>0</v>
      </c>
      <c r="H4" s="113"/>
      <c r="I4" s="114">
        <f t="shared" ref="I4:I31" si="0">SUM(B4:H4)</f>
        <v>25637539159</v>
      </c>
    </row>
    <row r="5" spans="1:9">
      <c r="A5" s="115" t="s">
        <v>98</v>
      </c>
      <c r="B5" s="56">
        <v>410097024</v>
      </c>
      <c r="C5" s="195">
        <v>7523525</v>
      </c>
      <c r="D5" s="112">
        <v>157994901</v>
      </c>
      <c r="E5" s="71">
        <v>26521796</v>
      </c>
      <c r="F5" s="112">
        <v>1770758315</v>
      </c>
      <c r="G5" s="113">
        <v>19808506</v>
      </c>
      <c r="H5" s="113">
        <v>2748124539</v>
      </c>
      <c r="I5" s="114">
        <f t="shared" si="0"/>
        <v>5140828606</v>
      </c>
    </row>
    <row r="6" spans="1:9">
      <c r="A6" s="115" t="s">
        <v>99</v>
      </c>
      <c r="B6" s="194">
        <v>7389068</v>
      </c>
      <c r="C6" s="112"/>
      <c r="D6" s="112">
        <v>4132000</v>
      </c>
      <c r="E6" s="71">
        <v>641234</v>
      </c>
      <c r="F6" s="112">
        <v>118959282</v>
      </c>
      <c r="G6" s="113">
        <v>2362205</v>
      </c>
      <c r="H6" s="113"/>
      <c r="I6" s="114">
        <f t="shared" si="0"/>
        <v>133483789</v>
      </c>
    </row>
    <row r="7" spans="1:9" ht="13.8" thickBot="1">
      <c r="A7" s="116" t="s">
        <v>52</v>
      </c>
      <c r="B7" s="117"/>
      <c r="C7" s="117"/>
      <c r="D7" s="117"/>
      <c r="E7" s="117"/>
      <c r="F7" s="117">
        <v>3425365987</v>
      </c>
      <c r="G7" s="118"/>
      <c r="H7" s="118"/>
      <c r="I7" s="119">
        <f t="shared" si="0"/>
        <v>3425365987</v>
      </c>
    </row>
    <row r="8" spans="1:9" s="123" customFormat="1">
      <c r="A8" s="120" t="s">
        <v>53</v>
      </c>
      <c r="B8" s="121">
        <f>SUM(B3:B7)</f>
        <v>481142716</v>
      </c>
      <c r="C8" s="121">
        <f t="shared" ref="C8:H8" si="1">SUM(C3:C7)</f>
        <v>7523525</v>
      </c>
      <c r="D8" s="121">
        <f t="shared" si="1"/>
        <v>263491562</v>
      </c>
      <c r="E8" s="121">
        <f t="shared" si="1"/>
        <v>32890651</v>
      </c>
      <c r="F8" s="121">
        <f t="shared" si="1"/>
        <v>31168763790</v>
      </c>
      <c r="G8" s="121">
        <f t="shared" si="1"/>
        <v>26706642</v>
      </c>
      <c r="H8" s="121">
        <f t="shared" si="1"/>
        <v>2758836539</v>
      </c>
      <c r="I8" s="122">
        <f>SUM(I3:I7)</f>
        <v>34739355425</v>
      </c>
    </row>
    <row r="9" spans="1:9">
      <c r="A9" s="115"/>
      <c r="B9" s="112"/>
      <c r="C9" s="112"/>
      <c r="D9" s="112"/>
      <c r="E9" s="112"/>
      <c r="F9" s="112"/>
      <c r="G9" s="113"/>
      <c r="H9" s="113"/>
      <c r="I9" s="114">
        <f t="shared" si="0"/>
        <v>0</v>
      </c>
    </row>
    <row r="10" spans="1:9">
      <c r="A10" s="124" t="s">
        <v>497</v>
      </c>
      <c r="B10" s="112"/>
      <c r="C10" s="112"/>
      <c r="D10" s="112"/>
      <c r="E10" s="112"/>
      <c r="F10" s="112"/>
      <c r="G10" s="113"/>
      <c r="H10" s="113"/>
      <c r="I10" s="114">
        <f t="shared" si="0"/>
        <v>0</v>
      </c>
    </row>
    <row r="11" spans="1:9">
      <c r="A11" s="115" t="s">
        <v>50</v>
      </c>
      <c r="B11" s="56">
        <v>13204910</v>
      </c>
      <c r="C11" s="195"/>
      <c r="D11" s="112">
        <v>3110813</v>
      </c>
      <c r="E11" s="71">
        <v>997944</v>
      </c>
      <c r="F11" s="112">
        <v>388564802</v>
      </c>
      <c r="G11" s="113">
        <v>4683181</v>
      </c>
      <c r="H11" s="113">
        <v>10712000</v>
      </c>
      <c r="I11" s="114">
        <f t="shared" si="0"/>
        <v>421273650</v>
      </c>
    </row>
    <row r="12" spans="1:9">
      <c r="A12" s="115" t="s">
        <v>51</v>
      </c>
      <c r="B12" s="112">
        <v>17521117</v>
      </c>
      <c r="C12" s="112"/>
      <c r="D12" s="112">
        <v>98253848</v>
      </c>
      <c r="E12" s="71">
        <v>4729677</v>
      </c>
      <c r="F12" s="112">
        <v>21149771164</v>
      </c>
      <c r="G12" s="113">
        <v>0</v>
      </c>
      <c r="H12" s="113"/>
      <c r="I12" s="114">
        <f t="shared" si="0"/>
        <v>21270275806</v>
      </c>
    </row>
    <row r="13" spans="1:9">
      <c r="A13" s="115" t="s">
        <v>106</v>
      </c>
      <c r="B13" s="112">
        <v>440011329</v>
      </c>
      <c r="C13" s="112">
        <v>7523525</v>
      </c>
      <c r="D13" s="112">
        <v>157673951</v>
      </c>
      <c r="E13" s="71">
        <v>29118882</v>
      </c>
      <c r="F13" s="112">
        <v>1330574643</v>
      </c>
      <c r="G13" s="113">
        <v>20700966</v>
      </c>
      <c r="H13" s="113">
        <v>2748124539</v>
      </c>
      <c r="I13" s="114">
        <f t="shared" si="0"/>
        <v>4733727835</v>
      </c>
    </row>
    <row r="14" spans="1:9">
      <c r="A14" s="115" t="s">
        <v>99</v>
      </c>
      <c r="B14" s="112">
        <v>29199223</v>
      </c>
      <c r="C14" s="112"/>
      <c r="D14" s="112"/>
      <c r="E14" s="71">
        <v>11677757</v>
      </c>
      <c r="F14" s="112">
        <v>318028170</v>
      </c>
      <c r="G14" s="113">
        <v>0</v>
      </c>
      <c r="H14" s="113"/>
      <c r="I14" s="114">
        <f t="shared" si="0"/>
        <v>358905150</v>
      </c>
    </row>
    <row r="15" spans="1:9" ht="13.8" thickBot="1">
      <c r="A15" s="116" t="s">
        <v>54</v>
      </c>
      <c r="B15" s="117"/>
      <c r="C15" s="117"/>
      <c r="D15" s="117"/>
      <c r="E15" s="117"/>
      <c r="F15" s="117">
        <v>3425365987</v>
      </c>
      <c r="G15" s="118">
        <v>0</v>
      </c>
      <c r="H15" s="118"/>
      <c r="I15" s="119">
        <f t="shared" si="0"/>
        <v>3425365987</v>
      </c>
    </row>
    <row r="16" spans="1:9" s="123" customFormat="1">
      <c r="A16" s="120" t="s">
        <v>53</v>
      </c>
      <c r="B16" s="121">
        <f>SUM(B11:B15)</f>
        <v>499936579</v>
      </c>
      <c r="C16" s="121">
        <f>SUM(C10:C15)</f>
        <v>7523525</v>
      </c>
      <c r="D16" s="121">
        <f t="shared" ref="D16:E16" si="2">SUM(D10:D15)</f>
        <v>259038612</v>
      </c>
      <c r="E16" s="121">
        <f t="shared" si="2"/>
        <v>46524260</v>
      </c>
      <c r="F16" s="121">
        <f>SUM(F10:F15)</f>
        <v>26612304766</v>
      </c>
      <c r="G16" s="121">
        <f>SUM(G10:G15)</f>
        <v>25384147</v>
      </c>
      <c r="H16" s="121">
        <f>SUM(H11:H15)</f>
        <v>2758836539</v>
      </c>
      <c r="I16" s="122">
        <f>SUM(I10:I15)</f>
        <v>30209548428</v>
      </c>
    </row>
    <row r="17" spans="1:9">
      <c r="A17" s="115"/>
      <c r="B17" s="112"/>
      <c r="C17" s="112"/>
      <c r="D17" s="112"/>
      <c r="E17" s="112"/>
      <c r="F17" s="112"/>
      <c r="G17" s="113"/>
      <c r="H17" s="113"/>
      <c r="I17" s="114">
        <f t="shared" si="0"/>
        <v>0</v>
      </c>
    </row>
    <row r="18" spans="1:9">
      <c r="A18" s="125" t="s">
        <v>498</v>
      </c>
      <c r="B18" s="112"/>
      <c r="C18" s="112"/>
      <c r="D18" s="112"/>
      <c r="E18" s="112"/>
      <c r="F18" s="112"/>
      <c r="G18" s="113"/>
      <c r="H18" s="113"/>
      <c r="I18" s="114">
        <f t="shared" si="0"/>
        <v>0</v>
      </c>
    </row>
    <row r="19" spans="1:9">
      <c r="A19" s="115" t="s">
        <v>50</v>
      </c>
      <c r="B19" s="112">
        <v>48013</v>
      </c>
      <c r="C19" s="112"/>
      <c r="D19" s="112"/>
      <c r="E19" s="112">
        <v>0</v>
      </c>
      <c r="F19" s="112">
        <v>40057948</v>
      </c>
      <c r="G19" s="113">
        <v>395223</v>
      </c>
      <c r="H19" s="113"/>
      <c r="I19" s="114">
        <f t="shared" si="0"/>
        <v>40501184</v>
      </c>
    </row>
    <row r="20" spans="1:9">
      <c r="A20" s="115" t="s">
        <v>51</v>
      </c>
      <c r="B20" s="112">
        <v>16465909</v>
      </c>
      <c r="C20" s="112"/>
      <c r="D20" s="112">
        <v>88811205</v>
      </c>
      <c r="E20" s="71">
        <v>4542382</v>
      </c>
      <c r="F20" s="112">
        <v>15995489798</v>
      </c>
      <c r="G20" s="113">
        <v>0</v>
      </c>
      <c r="H20" s="113"/>
      <c r="I20" s="114">
        <f>SUM(B20:H20)</f>
        <v>16105309294</v>
      </c>
    </row>
    <row r="21" spans="1:9">
      <c r="A21" s="115" t="s">
        <v>100</v>
      </c>
      <c r="B21" s="112">
        <v>89699071</v>
      </c>
      <c r="C21" s="112">
        <v>147241</v>
      </c>
      <c r="D21" s="112">
        <v>41891587</v>
      </c>
      <c r="E21" s="71">
        <v>2435342</v>
      </c>
      <c r="F21" s="112">
        <v>420354483</v>
      </c>
      <c r="G21" s="113">
        <v>5038759</v>
      </c>
      <c r="H21" s="113">
        <v>122328706</v>
      </c>
      <c r="I21" s="114">
        <f>SUM(B21:H21)</f>
        <v>681895189</v>
      </c>
    </row>
    <row r="22" spans="1:9">
      <c r="A22" s="115" t="s">
        <v>99</v>
      </c>
      <c r="B22" s="112">
        <v>29199223</v>
      </c>
      <c r="C22" s="112"/>
      <c r="D22" s="112"/>
      <c r="E22" s="71">
        <v>11677757</v>
      </c>
      <c r="F22" s="112">
        <v>318028170</v>
      </c>
      <c r="G22" s="113">
        <v>0</v>
      </c>
      <c r="H22" s="113"/>
      <c r="I22" s="114">
        <f>SUM(B22:H22)</f>
        <v>358905150</v>
      </c>
    </row>
    <row r="23" spans="1:9" ht="13.8" thickBot="1">
      <c r="A23" s="116" t="s">
        <v>54</v>
      </c>
      <c r="B23" s="117"/>
      <c r="C23" s="117"/>
      <c r="D23" s="117"/>
      <c r="E23" s="117"/>
      <c r="F23" s="117">
        <v>2275710189</v>
      </c>
      <c r="G23" s="118">
        <v>0</v>
      </c>
      <c r="H23" s="118"/>
      <c r="I23" s="119">
        <f t="shared" si="0"/>
        <v>2275710189</v>
      </c>
    </row>
    <row r="24" spans="1:9" s="123" customFormat="1">
      <c r="A24" s="120" t="s">
        <v>53</v>
      </c>
      <c r="B24" s="121">
        <f>SUM(B19:B23)</f>
        <v>135412216</v>
      </c>
      <c r="C24" s="121">
        <f t="shared" ref="C24:H24" si="3">SUM(C19:C23)</f>
        <v>147241</v>
      </c>
      <c r="D24" s="121">
        <f t="shared" si="3"/>
        <v>130702792</v>
      </c>
      <c r="E24" s="121">
        <f t="shared" si="3"/>
        <v>18655481</v>
      </c>
      <c r="F24" s="121">
        <f t="shared" si="3"/>
        <v>19049640588</v>
      </c>
      <c r="G24" s="121">
        <f t="shared" si="3"/>
        <v>5433982</v>
      </c>
      <c r="H24" s="121">
        <f t="shared" si="3"/>
        <v>122328706</v>
      </c>
      <c r="I24" s="122">
        <f>SUM(I19:I23)</f>
        <v>19462321006</v>
      </c>
    </row>
    <row r="25" spans="1:9">
      <c r="A25" s="115"/>
      <c r="B25" s="112"/>
      <c r="C25" s="112"/>
      <c r="D25" s="112"/>
      <c r="E25" s="112"/>
      <c r="F25" s="112"/>
      <c r="G25" s="113"/>
      <c r="H25" s="113"/>
      <c r="I25" s="114">
        <f t="shared" si="0"/>
        <v>0</v>
      </c>
    </row>
    <row r="26" spans="1:9">
      <c r="A26" s="115" t="s">
        <v>55</v>
      </c>
      <c r="B26" s="112"/>
      <c r="C26" s="112"/>
      <c r="D26" s="112"/>
      <c r="E26" s="112"/>
      <c r="F26" s="112"/>
      <c r="G26" s="113"/>
      <c r="H26" s="113"/>
      <c r="I26" s="114">
        <f t="shared" si="0"/>
        <v>0</v>
      </c>
    </row>
    <row r="27" spans="1:9">
      <c r="A27" s="115" t="s">
        <v>56</v>
      </c>
      <c r="B27" s="112"/>
      <c r="C27" s="112"/>
      <c r="D27" s="112"/>
      <c r="E27" s="112"/>
      <c r="F27" s="112"/>
      <c r="G27" s="113"/>
      <c r="H27" s="113"/>
      <c r="I27" s="114">
        <f t="shared" si="0"/>
        <v>0</v>
      </c>
    </row>
    <row r="28" spans="1:9">
      <c r="A28" s="126" t="s">
        <v>50</v>
      </c>
      <c r="B28" s="112">
        <v>13096642</v>
      </c>
      <c r="C28" s="112"/>
      <c r="D28" s="112">
        <v>3110813</v>
      </c>
      <c r="E28" s="112">
        <v>997944</v>
      </c>
      <c r="F28" s="112">
        <v>265259421</v>
      </c>
      <c r="G28" s="113">
        <v>3176332</v>
      </c>
      <c r="H28" s="113">
        <v>10712000</v>
      </c>
      <c r="I28" s="114">
        <f>SUM(B28:H28)</f>
        <v>296353152</v>
      </c>
    </row>
    <row r="29" spans="1:9">
      <c r="A29" s="115" t="s">
        <v>51</v>
      </c>
      <c r="B29" s="112">
        <v>0</v>
      </c>
      <c r="C29" s="112"/>
      <c r="D29" s="112"/>
      <c r="E29" s="112"/>
      <c r="F29" s="112">
        <v>16083850</v>
      </c>
      <c r="G29" s="113">
        <v>0</v>
      </c>
      <c r="H29" s="113"/>
      <c r="I29" s="114">
        <f>SUM(B29:H29)</f>
        <v>16083850</v>
      </c>
    </row>
    <row r="30" spans="1:9">
      <c r="A30" s="115" t="s">
        <v>106</v>
      </c>
      <c r="B30" s="112">
        <v>273317630</v>
      </c>
      <c r="C30" s="112">
        <v>7220777</v>
      </c>
      <c r="D30" s="112">
        <v>47329865</v>
      </c>
      <c r="E30" s="112">
        <v>25566929</v>
      </c>
      <c r="F30" s="112">
        <v>712646634</v>
      </c>
      <c r="G30" s="113">
        <v>12176538</v>
      </c>
      <c r="H30" s="113">
        <v>2524810133</v>
      </c>
      <c r="I30" s="114">
        <f>SUM(B30:H30)</f>
        <v>3603068506</v>
      </c>
    </row>
    <row r="31" spans="1:9" ht="13.8" thickBot="1">
      <c r="A31" s="116" t="s">
        <v>101</v>
      </c>
      <c r="B31" s="117"/>
      <c r="C31" s="117"/>
      <c r="D31" s="117"/>
      <c r="E31" s="117"/>
      <c r="F31" s="117">
        <v>0</v>
      </c>
      <c r="G31" s="118"/>
      <c r="H31" s="118"/>
      <c r="I31" s="119">
        <f t="shared" si="0"/>
        <v>0</v>
      </c>
    </row>
    <row r="32" spans="1:9" s="123" customFormat="1" ht="13.8" thickBot="1">
      <c r="A32" s="127" t="s">
        <v>57</v>
      </c>
      <c r="B32" s="128">
        <f>SUM(B27:B31)</f>
        <v>286414272</v>
      </c>
      <c r="C32" s="128">
        <f t="shared" ref="C32:I32" si="4">SUM(C27:C31)</f>
        <v>7220777</v>
      </c>
      <c r="D32" s="128">
        <f t="shared" si="4"/>
        <v>50440678</v>
      </c>
      <c r="E32" s="128">
        <f t="shared" si="4"/>
        <v>26564873</v>
      </c>
      <c r="F32" s="128">
        <f t="shared" si="4"/>
        <v>993989905</v>
      </c>
      <c r="G32" s="128">
        <f t="shared" si="4"/>
        <v>15352870</v>
      </c>
      <c r="H32" s="128">
        <f>SUM(H27:H31)</f>
        <v>2535522133</v>
      </c>
      <c r="I32" s="150">
        <f t="shared" si="4"/>
        <v>3915505508</v>
      </c>
    </row>
  </sheetData>
  <pageMargins left="0.74803149606299213" right="0.74803149606299213" top="0.98425196850393704" bottom="0.98425196850393704" header="0.51181102362204722" footer="0.51181102362204722"/>
  <pageSetup paperSize="9" scale="93" orientation="landscape" horizontalDpi="1200" verticalDpi="1200" r:id="rId1"/>
  <headerFooter alignWithMargins="0">
    <oddHeader>&amp;LCsongrád Városi Önkormányzat&amp;C&amp;"Arial,Félkövér"3.2  Immateriális javak és tárgyi eszközök alakulása 2023. évben&amp;Radatok Ft-ban</oddHeader>
    <oddFooter>&amp;L&amp;"Arial,Dőlt"&amp;8&amp;Z&amp;F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33"/>
  <sheetViews>
    <sheetView view="pageLayout" topLeftCell="A22" zoomScaleSheetLayoutView="100" workbookViewId="0">
      <selection activeCell="C3" sqref="C3"/>
    </sheetView>
  </sheetViews>
  <sheetFormatPr defaultColWidth="9.109375" defaultRowHeight="20.25" customHeight="1"/>
  <cols>
    <col min="1" max="1" width="23.6640625" style="51" customWidth="1"/>
    <col min="2" max="2" width="12.6640625" style="51" customWidth="1"/>
    <col min="3" max="3" width="17" style="51" customWidth="1"/>
    <col min="4" max="4" width="11.88671875" style="51" customWidth="1"/>
    <col min="5" max="5" width="12.33203125" style="51" customWidth="1"/>
    <col min="6" max="6" width="12.88671875" style="51" customWidth="1"/>
    <col min="7" max="7" width="13.33203125" style="51" customWidth="1"/>
    <col min="8" max="16384" width="9.109375" style="51"/>
  </cols>
  <sheetData>
    <row r="1" spans="1:7" ht="30" customHeight="1" thickBot="1">
      <c r="A1" s="48" t="s">
        <v>0</v>
      </c>
      <c r="B1" s="67" t="s">
        <v>78</v>
      </c>
      <c r="C1" s="49" t="s">
        <v>103</v>
      </c>
      <c r="D1" s="49" t="s">
        <v>423</v>
      </c>
      <c r="E1" s="49" t="s">
        <v>104</v>
      </c>
      <c r="F1" s="49" t="s">
        <v>79</v>
      </c>
      <c r="G1" s="50" t="s">
        <v>1</v>
      </c>
    </row>
    <row r="2" spans="1:7" ht="20.25" customHeight="1">
      <c r="A2" s="52" t="s">
        <v>500</v>
      </c>
      <c r="B2" s="77"/>
      <c r="C2" s="53"/>
      <c r="D2" s="53"/>
      <c r="E2" s="53"/>
      <c r="F2" s="53"/>
      <c r="G2" s="54"/>
    </row>
    <row r="3" spans="1:7" ht="20.25" customHeight="1">
      <c r="A3" s="55" t="s">
        <v>50</v>
      </c>
      <c r="B3" s="71">
        <v>554400</v>
      </c>
      <c r="C3" s="56">
        <v>609613</v>
      </c>
      <c r="D3" s="56">
        <v>147571</v>
      </c>
      <c r="E3" s="56">
        <v>11309192</v>
      </c>
      <c r="F3" s="56">
        <v>584134</v>
      </c>
      <c r="G3" s="57">
        <f>SUM(B3:F3)</f>
        <v>13204910</v>
      </c>
    </row>
    <row r="4" spans="1:7" ht="20.25" customHeight="1">
      <c r="A4" s="58" t="s">
        <v>51</v>
      </c>
      <c r="B4" s="71"/>
      <c r="C4" s="56">
        <v>0</v>
      </c>
      <c r="D4" s="56">
        <v>4724408</v>
      </c>
      <c r="E4" s="56">
        <v>18162097</v>
      </c>
      <c r="F4" s="56">
        <v>27565209</v>
      </c>
      <c r="G4" s="57">
        <f t="shared" ref="G4:G32" si="0">SUM(B4:F4)</f>
        <v>50451714</v>
      </c>
    </row>
    <row r="5" spans="1:7" ht="20.25" customHeight="1">
      <c r="A5" s="58" t="s">
        <v>106</v>
      </c>
      <c r="B5" s="71">
        <v>208629649</v>
      </c>
      <c r="C5" s="56">
        <v>49162376</v>
      </c>
      <c r="D5" s="56">
        <v>41503081</v>
      </c>
      <c r="E5" s="56">
        <v>69703319</v>
      </c>
      <c r="F5" s="56">
        <v>41098599</v>
      </c>
      <c r="G5" s="57">
        <f>SUM(B5:F5)</f>
        <v>410097024</v>
      </c>
    </row>
    <row r="6" spans="1:7" ht="20.25" customHeight="1">
      <c r="A6" s="68" t="s">
        <v>481</v>
      </c>
      <c r="B6" s="71">
        <v>4987651</v>
      </c>
      <c r="C6" s="69">
        <v>0</v>
      </c>
      <c r="D6" s="69">
        <v>2401417</v>
      </c>
      <c r="E6" s="69"/>
      <c r="F6" s="69">
        <v>0</v>
      </c>
      <c r="G6" s="70">
        <f>SUM(B6:F6)</f>
        <v>7389068</v>
      </c>
    </row>
    <row r="7" spans="1:7" ht="20.25" customHeight="1" thickBot="1">
      <c r="A7" s="59" t="s">
        <v>52</v>
      </c>
      <c r="B7" s="184"/>
      <c r="C7" s="60">
        <v>0</v>
      </c>
      <c r="D7" s="60">
        <v>0</v>
      </c>
      <c r="E7" s="60">
        <v>0</v>
      </c>
      <c r="F7" s="60">
        <v>0</v>
      </c>
      <c r="G7" s="61"/>
    </row>
    <row r="8" spans="1:7" ht="20.25" customHeight="1">
      <c r="A8" s="62" t="s">
        <v>53</v>
      </c>
      <c r="B8" s="73">
        <f t="shared" ref="B8:F8" si="1">SUM(B3:B7)</f>
        <v>214171700</v>
      </c>
      <c r="C8" s="73">
        <f t="shared" si="1"/>
        <v>49771989</v>
      </c>
      <c r="D8" s="73">
        <f t="shared" si="1"/>
        <v>48776477</v>
      </c>
      <c r="E8" s="73">
        <f t="shared" si="1"/>
        <v>99174608</v>
      </c>
      <c r="F8" s="73">
        <f t="shared" si="1"/>
        <v>69247942</v>
      </c>
      <c r="G8" s="180">
        <f>SUM(G3:G7)</f>
        <v>481142716</v>
      </c>
    </row>
    <row r="9" spans="1:7" ht="20.25" customHeight="1">
      <c r="A9" s="58"/>
      <c r="B9" s="71"/>
      <c r="C9" s="56"/>
      <c r="D9" s="56"/>
      <c r="E9" s="56"/>
      <c r="F9" s="56"/>
      <c r="G9" s="57"/>
    </row>
    <row r="10" spans="1:7" ht="20.25" customHeight="1">
      <c r="A10" s="63" t="s">
        <v>497</v>
      </c>
      <c r="B10" s="71"/>
      <c r="C10" s="56"/>
      <c r="D10" s="56"/>
      <c r="E10" s="56"/>
      <c r="F10" s="56"/>
      <c r="G10" s="57"/>
    </row>
    <row r="11" spans="1:7" ht="20.25" customHeight="1">
      <c r="A11" s="58" t="s">
        <v>50</v>
      </c>
      <c r="B11" s="71">
        <v>554400</v>
      </c>
      <c r="C11" s="56">
        <v>609613</v>
      </c>
      <c r="D11" s="56">
        <v>147571</v>
      </c>
      <c r="E11" s="56">
        <v>11309192</v>
      </c>
      <c r="F11" s="56">
        <v>584134</v>
      </c>
      <c r="G11" s="57">
        <f>SUM(B11:F11)</f>
        <v>13204910</v>
      </c>
    </row>
    <row r="12" spans="1:7" ht="20.25" customHeight="1">
      <c r="A12" s="58" t="s">
        <v>51</v>
      </c>
      <c r="B12" s="71"/>
      <c r="C12" s="56">
        <v>0</v>
      </c>
      <c r="D12" s="56">
        <v>4724408</v>
      </c>
      <c r="E12" s="56">
        <v>0</v>
      </c>
      <c r="F12" s="56">
        <v>12796709</v>
      </c>
      <c r="G12" s="57">
        <f t="shared" si="0"/>
        <v>17521117</v>
      </c>
    </row>
    <row r="13" spans="1:7" ht="20.25" customHeight="1">
      <c r="A13" s="58" t="s">
        <v>106</v>
      </c>
      <c r="B13" s="71">
        <v>207974995</v>
      </c>
      <c r="C13" s="56">
        <v>58069444</v>
      </c>
      <c r="D13" s="56">
        <v>54316456</v>
      </c>
      <c r="E13" s="56">
        <v>76122138</v>
      </c>
      <c r="F13" s="56">
        <v>43528296</v>
      </c>
      <c r="G13" s="57">
        <f t="shared" si="0"/>
        <v>440011329</v>
      </c>
    </row>
    <row r="14" spans="1:7" ht="20.25" customHeight="1">
      <c r="A14" s="68" t="s">
        <v>481</v>
      </c>
      <c r="B14" s="71">
        <v>28460032</v>
      </c>
      <c r="C14" s="69">
        <v>0</v>
      </c>
      <c r="D14" s="69">
        <v>739191</v>
      </c>
      <c r="E14" s="69"/>
      <c r="F14" s="69"/>
      <c r="G14" s="70">
        <f>SUM(B14:F14)</f>
        <v>29199223</v>
      </c>
    </row>
    <row r="15" spans="1:7" ht="20.25" customHeight="1" thickBot="1">
      <c r="A15" s="59" t="s">
        <v>54</v>
      </c>
      <c r="B15" s="184"/>
      <c r="C15" s="60">
        <v>0</v>
      </c>
      <c r="D15" s="60">
        <v>0</v>
      </c>
      <c r="E15" s="60">
        <v>0</v>
      </c>
      <c r="F15" s="60">
        <v>0</v>
      </c>
      <c r="G15" s="61">
        <f>SUM(B15:F15)</f>
        <v>0</v>
      </c>
    </row>
    <row r="16" spans="1:7" ht="20.25" customHeight="1">
      <c r="A16" s="62" t="s">
        <v>53</v>
      </c>
      <c r="B16" s="73">
        <f>SUM(B11:B15)</f>
        <v>236989427</v>
      </c>
      <c r="C16" s="73">
        <f t="shared" ref="C16:G16" si="2">SUM(C11:C15)</f>
        <v>58679057</v>
      </c>
      <c r="D16" s="73">
        <f t="shared" si="2"/>
        <v>59927626</v>
      </c>
      <c r="E16" s="73">
        <f t="shared" si="2"/>
        <v>87431330</v>
      </c>
      <c r="F16" s="73">
        <f t="shared" si="2"/>
        <v>56909139</v>
      </c>
      <c r="G16" s="180">
        <f t="shared" si="2"/>
        <v>499936579</v>
      </c>
    </row>
    <row r="17" spans="1:7" ht="20.25" customHeight="1">
      <c r="A17" s="58"/>
      <c r="B17" s="71"/>
      <c r="C17" s="56"/>
      <c r="D17" s="56"/>
      <c r="E17" s="56"/>
      <c r="F17" s="56"/>
      <c r="G17" s="57"/>
    </row>
    <row r="18" spans="1:7" ht="20.25" customHeight="1">
      <c r="A18" s="64" t="s">
        <v>499</v>
      </c>
      <c r="B18" s="71"/>
      <c r="C18" s="56"/>
      <c r="D18" s="56"/>
      <c r="E18" s="56"/>
      <c r="F18" s="56"/>
      <c r="G18" s="57"/>
    </row>
    <row r="19" spans="1:7" ht="20.25" customHeight="1">
      <c r="A19" s="58" t="s">
        <v>50</v>
      </c>
      <c r="B19" s="71">
        <v>0</v>
      </c>
      <c r="C19" s="56">
        <v>0</v>
      </c>
      <c r="D19" s="56">
        <v>13103</v>
      </c>
      <c r="E19" s="56">
        <v>0</v>
      </c>
      <c r="F19" s="56">
        <v>34910</v>
      </c>
      <c r="G19" s="57">
        <f t="shared" si="0"/>
        <v>48013</v>
      </c>
    </row>
    <row r="20" spans="1:7" ht="20.25" customHeight="1">
      <c r="A20" s="58" t="s">
        <v>51</v>
      </c>
      <c r="B20" s="71"/>
      <c r="C20" s="56">
        <v>0</v>
      </c>
      <c r="D20" s="56">
        <v>4246276</v>
      </c>
      <c r="E20" s="56">
        <v>0</v>
      </c>
      <c r="F20" s="56">
        <v>12219633</v>
      </c>
      <c r="G20" s="57">
        <f t="shared" si="0"/>
        <v>16465909</v>
      </c>
    </row>
    <row r="21" spans="1:7" ht="20.25" customHeight="1">
      <c r="A21" s="58" t="s">
        <v>106</v>
      </c>
      <c r="B21" s="71">
        <v>55281017</v>
      </c>
      <c r="C21" s="56">
        <v>13435729</v>
      </c>
      <c r="D21" s="56">
        <v>16582345</v>
      </c>
      <c r="E21" s="56">
        <v>1364855</v>
      </c>
      <c r="F21" s="56">
        <v>3035125</v>
      </c>
      <c r="G21" s="57">
        <f t="shared" si="0"/>
        <v>89699071</v>
      </c>
    </row>
    <row r="22" spans="1:7" ht="20.25" customHeight="1">
      <c r="A22" s="68" t="s">
        <v>481</v>
      </c>
      <c r="B22" s="71">
        <v>28460032</v>
      </c>
      <c r="C22" s="69">
        <v>0</v>
      </c>
      <c r="D22" s="69">
        <v>739191</v>
      </c>
      <c r="E22" s="69"/>
      <c r="F22" s="69"/>
      <c r="G22" s="57">
        <f t="shared" si="0"/>
        <v>29199223</v>
      </c>
    </row>
    <row r="23" spans="1:7" ht="20.25" customHeight="1" thickBot="1">
      <c r="A23" s="59" t="s">
        <v>54</v>
      </c>
      <c r="B23" s="184"/>
      <c r="C23" s="60">
        <v>0</v>
      </c>
      <c r="D23" s="60">
        <v>0</v>
      </c>
      <c r="E23" s="60">
        <v>0</v>
      </c>
      <c r="F23" s="60">
        <v>0</v>
      </c>
      <c r="G23" s="61">
        <f>SUM(B23:F23)</f>
        <v>0</v>
      </c>
    </row>
    <row r="24" spans="1:7" ht="20.25" customHeight="1">
      <c r="A24" s="62" t="s">
        <v>53</v>
      </c>
      <c r="B24" s="73">
        <f>SUM(B19:B23)</f>
        <v>83741049</v>
      </c>
      <c r="C24" s="73">
        <f t="shared" ref="C24:F24" si="3">SUM(C19:C23)</f>
        <v>13435729</v>
      </c>
      <c r="D24" s="73">
        <f t="shared" si="3"/>
        <v>21580915</v>
      </c>
      <c r="E24" s="73">
        <f t="shared" si="3"/>
        <v>1364855</v>
      </c>
      <c r="F24" s="73">
        <f t="shared" si="3"/>
        <v>15289668</v>
      </c>
      <c r="G24" s="180">
        <f>SUM(G19:G23)</f>
        <v>135412216</v>
      </c>
    </row>
    <row r="25" spans="1:7" ht="20.25" customHeight="1">
      <c r="A25" s="58"/>
      <c r="B25" s="71"/>
      <c r="C25" s="56"/>
      <c r="D25" s="56"/>
      <c r="E25" s="56"/>
      <c r="F25" s="56"/>
      <c r="G25" s="57"/>
    </row>
    <row r="26" spans="1:7" ht="20.25" customHeight="1">
      <c r="A26" s="58" t="s">
        <v>55</v>
      </c>
      <c r="B26" s="71"/>
      <c r="C26" s="56"/>
      <c r="D26" s="56"/>
      <c r="E26" s="56"/>
      <c r="F26" s="56"/>
      <c r="G26" s="57"/>
    </row>
    <row r="27" spans="1:7" ht="20.25" customHeight="1">
      <c r="A27" s="58" t="s">
        <v>56</v>
      </c>
      <c r="B27" s="71"/>
      <c r="C27" s="56">
        <v>0</v>
      </c>
      <c r="D27" s="56"/>
      <c r="E27" s="56"/>
      <c r="F27" s="56"/>
      <c r="G27" s="57">
        <f>SUM(B27:F27)</f>
        <v>0</v>
      </c>
    </row>
    <row r="28" spans="1:7" ht="20.25" customHeight="1">
      <c r="A28" s="58" t="s">
        <v>50</v>
      </c>
      <c r="B28" s="71">
        <v>554400</v>
      </c>
      <c r="C28" s="56">
        <v>609613</v>
      </c>
      <c r="D28" s="56">
        <v>112571</v>
      </c>
      <c r="E28" s="56">
        <v>11309192</v>
      </c>
      <c r="F28" s="56">
        <v>510866</v>
      </c>
      <c r="G28" s="57">
        <f t="shared" si="0"/>
        <v>13096642</v>
      </c>
    </row>
    <row r="29" spans="1:7" ht="20.25" customHeight="1">
      <c r="A29" s="58" t="s">
        <v>51</v>
      </c>
      <c r="B29" s="71"/>
      <c r="C29" s="56">
        <v>0</v>
      </c>
      <c r="D29" s="56">
        <v>0</v>
      </c>
      <c r="E29" s="56">
        <v>0</v>
      </c>
      <c r="F29" s="56">
        <v>0</v>
      </c>
      <c r="G29" s="57">
        <f t="shared" si="0"/>
        <v>0</v>
      </c>
    </row>
    <row r="30" spans="1:7" ht="20.25" customHeight="1">
      <c r="A30" s="58" t="s">
        <v>106</v>
      </c>
      <c r="B30" s="71">
        <v>128573413</v>
      </c>
      <c r="C30" s="56">
        <v>25627414</v>
      </c>
      <c r="D30" s="56">
        <v>32605426</v>
      </c>
      <c r="E30" s="56">
        <v>74193846</v>
      </c>
      <c r="F30" s="56">
        <v>12317531</v>
      </c>
      <c r="G30" s="57">
        <f>SUM(B30:F30)</f>
        <v>273317630</v>
      </c>
    </row>
    <row r="31" spans="1:7" ht="20.25" customHeight="1">
      <c r="A31" s="68" t="s">
        <v>481</v>
      </c>
      <c r="B31" s="160"/>
      <c r="C31" s="56"/>
      <c r="D31" s="56"/>
      <c r="E31" s="56"/>
      <c r="F31" s="56"/>
      <c r="G31" s="57"/>
    </row>
    <row r="32" spans="1:7" ht="20.25" customHeight="1" thickBot="1">
      <c r="A32" s="58" t="s">
        <v>422</v>
      </c>
      <c r="B32" s="72"/>
      <c r="C32" s="69"/>
      <c r="D32" s="69"/>
      <c r="E32" s="69"/>
      <c r="F32" s="69"/>
      <c r="G32" s="70">
        <f t="shared" si="0"/>
        <v>0</v>
      </c>
    </row>
    <row r="33" spans="1:7" ht="20.25" customHeight="1" thickBot="1">
      <c r="A33" s="65" t="s">
        <v>53</v>
      </c>
      <c r="B33" s="74">
        <f>SUM(B27:B32)</f>
        <v>129127813</v>
      </c>
      <c r="C33" s="181">
        <f t="shared" ref="C33:F33" si="4">SUM(C27:C32)</f>
        <v>26237027</v>
      </c>
      <c r="D33" s="181">
        <f t="shared" si="4"/>
        <v>32717997</v>
      </c>
      <c r="E33" s="181">
        <f t="shared" si="4"/>
        <v>85503038</v>
      </c>
      <c r="F33" s="181">
        <f t="shared" si="4"/>
        <v>12828397</v>
      </c>
      <c r="G33" s="182">
        <f>SUM(G26:G32)</f>
        <v>286414272</v>
      </c>
    </row>
  </sheetData>
  <phoneticPr fontId="41" type="noConversion"/>
  <pageMargins left="0.70866141732283472" right="0.70866141732283472" top="0.98281249999999998" bottom="0.74803149606299213" header="0.31496062992125984" footer="0.31496062992125984"/>
  <pageSetup paperSize="9" scale="85" orientation="portrait" r:id="rId1"/>
  <headerFooter>
    <oddHeader xml:space="preserve">&amp;C&amp;"Times,Félkövér"&amp;12 3.2.1. Immateriális javak és tárgyi eszközök alakulása 2023. évben GESZ és intézményei &amp;RAdatok Ft-ban </oddHeader>
    <oddFooter>&amp;C&amp;9&amp;Z&amp;F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68"/>
  <sheetViews>
    <sheetView view="pageLayout" topLeftCell="A19" zoomScaleSheetLayoutView="100" workbookViewId="0">
      <selection activeCell="C49" sqref="C49:C50"/>
    </sheetView>
  </sheetViews>
  <sheetFormatPr defaultColWidth="9.109375" defaultRowHeight="13.2"/>
  <cols>
    <col min="1" max="1" width="6.44140625" style="233" customWidth="1"/>
    <col min="2" max="2" width="26.44140625" style="229" customWidth="1"/>
    <col min="3" max="3" width="52.44140625" style="230" customWidth="1"/>
    <col min="4" max="4" width="12.33203125" style="227" customWidth="1"/>
    <col min="5" max="5" width="6" style="227" hidden="1" customWidth="1"/>
    <col min="6" max="16384" width="9.109375" style="227"/>
  </cols>
  <sheetData>
    <row r="1" spans="1:4" ht="12.75" customHeight="1">
      <c r="A1" s="234" t="s">
        <v>5</v>
      </c>
      <c r="B1" s="277" t="s">
        <v>8</v>
      </c>
      <c r="C1" s="279" t="s">
        <v>427</v>
      </c>
      <c r="D1" s="277" t="s">
        <v>9</v>
      </c>
    </row>
    <row r="2" spans="1:4">
      <c r="A2" s="234" t="s">
        <v>6</v>
      </c>
      <c r="B2" s="278"/>
      <c r="C2" s="279"/>
      <c r="D2" s="278"/>
    </row>
    <row r="3" spans="1:4">
      <c r="A3" s="234" t="s">
        <v>7</v>
      </c>
      <c r="B3" s="278"/>
      <c r="C3" s="279"/>
      <c r="D3" s="278"/>
    </row>
    <row r="4" spans="1:4" ht="29.4" customHeight="1">
      <c r="A4" s="242">
        <v>1</v>
      </c>
      <c r="B4" s="243" t="s">
        <v>70</v>
      </c>
      <c r="C4" s="243" t="s">
        <v>533</v>
      </c>
      <c r="D4" s="244">
        <v>80000</v>
      </c>
    </row>
    <row r="5" spans="1:4" ht="19.2" customHeight="1">
      <c r="A5" s="242">
        <v>2</v>
      </c>
      <c r="B5" s="243" t="s">
        <v>70</v>
      </c>
      <c r="C5" s="243" t="s">
        <v>532</v>
      </c>
      <c r="D5" s="244">
        <v>130500</v>
      </c>
    </row>
    <row r="6" spans="1:4">
      <c r="A6" s="242">
        <v>3</v>
      </c>
      <c r="B6" s="243" t="s">
        <v>70</v>
      </c>
      <c r="C6" s="243" t="s">
        <v>534</v>
      </c>
      <c r="D6" s="244">
        <v>216000</v>
      </c>
    </row>
    <row r="7" spans="1:4">
      <c r="A7" s="242">
        <v>4</v>
      </c>
      <c r="B7" s="243" t="s">
        <v>70</v>
      </c>
      <c r="C7" s="243" t="s">
        <v>535</v>
      </c>
      <c r="D7" s="244">
        <v>259000</v>
      </c>
    </row>
    <row r="8" spans="1:4">
      <c r="A8" s="242">
        <v>5</v>
      </c>
      <c r="B8" s="243" t="s">
        <v>70</v>
      </c>
      <c r="C8" s="243" t="s">
        <v>536</v>
      </c>
      <c r="D8" s="244">
        <v>272040</v>
      </c>
    </row>
    <row r="9" spans="1:4">
      <c r="A9" s="242">
        <v>6</v>
      </c>
      <c r="B9" s="243" t="s">
        <v>70</v>
      </c>
      <c r="C9" s="243" t="s">
        <v>537</v>
      </c>
      <c r="D9" s="244">
        <v>340700</v>
      </c>
    </row>
    <row r="10" spans="1:4" ht="26.4">
      <c r="A10" s="242">
        <v>7</v>
      </c>
      <c r="B10" s="243" t="s">
        <v>70</v>
      </c>
      <c r="C10" s="243" t="s">
        <v>518</v>
      </c>
      <c r="D10" s="244">
        <v>407145</v>
      </c>
    </row>
    <row r="11" spans="1:4">
      <c r="A11" s="242">
        <v>8</v>
      </c>
      <c r="B11" s="243" t="s">
        <v>70</v>
      </c>
      <c r="C11" s="243" t="s">
        <v>538</v>
      </c>
      <c r="D11" s="244">
        <v>423931</v>
      </c>
    </row>
    <row r="12" spans="1:4">
      <c r="A12" s="242">
        <v>9</v>
      </c>
      <c r="B12" s="243" t="s">
        <v>70</v>
      </c>
      <c r="C12" s="243" t="s">
        <v>519</v>
      </c>
      <c r="D12" s="244">
        <v>501669</v>
      </c>
    </row>
    <row r="13" spans="1:4">
      <c r="A13" s="242">
        <v>10</v>
      </c>
      <c r="B13" s="243" t="s">
        <v>70</v>
      </c>
      <c r="C13" s="243" t="s">
        <v>539</v>
      </c>
      <c r="D13" s="244">
        <v>550000</v>
      </c>
    </row>
    <row r="14" spans="1:4" ht="26.4">
      <c r="A14" s="242">
        <v>11</v>
      </c>
      <c r="B14" s="243" t="s">
        <v>70</v>
      </c>
      <c r="C14" s="243" t="s">
        <v>520</v>
      </c>
      <c r="D14" s="244">
        <v>712860</v>
      </c>
    </row>
    <row r="15" spans="1:4" ht="26.4">
      <c r="A15" s="242">
        <v>12</v>
      </c>
      <c r="B15" s="243" t="s">
        <v>70</v>
      </c>
      <c r="C15" s="243" t="s">
        <v>429</v>
      </c>
      <c r="D15" s="244">
        <v>800000</v>
      </c>
    </row>
    <row r="16" spans="1:4">
      <c r="A16" s="242">
        <v>13</v>
      </c>
      <c r="B16" s="243" t="s">
        <v>70</v>
      </c>
      <c r="C16" s="243" t="s">
        <v>521</v>
      </c>
      <c r="D16" s="244">
        <v>1395000</v>
      </c>
    </row>
    <row r="17" spans="1:4">
      <c r="A17" s="242">
        <v>14</v>
      </c>
      <c r="B17" s="243" t="s">
        <v>70</v>
      </c>
      <c r="C17" s="243" t="s">
        <v>522</v>
      </c>
      <c r="D17" s="244">
        <v>1510000</v>
      </c>
    </row>
    <row r="18" spans="1:4">
      <c r="A18" s="242">
        <v>15</v>
      </c>
      <c r="B18" s="243" t="s">
        <v>70</v>
      </c>
      <c r="C18" s="243" t="s">
        <v>494</v>
      </c>
      <c r="D18" s="244">
        <v>1516428</v>
      </c>
    </row>
    <row r="19" spans="1:4">
      <c r="A19" s="242">
        <v>16</v>
      </c>
      <c r="B19" s="243" t="s">
        <v>70</v>
      </c>
      <c r="C19" s="243" t="s">
        <v>540</v>
      </c>
      <c r="D19" s="244">
        <v>1668000</v>
      </c>
    </row>
    <row r="20" spans="1:4">
      <c r="A20" s="242">
        <v>17</v>
      </c>
      <c r="B20" s="243" t="s">
        <v>70</v>
      </c>
      <c r="C20" s="243" t="s">
        <v>428</v>
      </c>
      <c r="D20" s="244">
        <v>1788402</v>
      </c>
    </row>
    <row r="21" spans="1:4">
      <c r="A21" s="242">
        <v>18</v>
      </c>
      <c r="B21" s="243" t="s">
        <v>70</v>
      </c>
      <c r="C21" s="243" t="s">
        <v>523</v>
      </c>
      <c r="D21" s="244">
        <v>1820000</v>
      </c>
    </row>
    <row r="22" spans="1:4">
      <c r="A22" s="242">
        <v>19</v>
      </c>
      <c r="B22" s="243" t="s">
        <v>70</v>
      </c>
      <c r="C22" s="243" t="s">
        <v>524</v>
      </c>
      <c r="D22" s="244">
        <v>1910000</v>
      </c>
    </row>
    <row r="23" spans="1:4">
      <c r="A23" s="242">
        <v>20</v>
      </c>
      <c r="B23" s="243" t="s">
        <v>70</v>
      </c>
      <c r="C23" s="243" t="s">
        <v>541</v>
      </c>
      <c r="D23" s="244">
        <v>2000000</v>
      </c>
    </row>
    <row r="24" spans="1:4" ht="26.4">
      <c r="A24" s="242">
        <v>21</v>
      </c>
      <c r="B24" s="243" t="s">
        <v>70</v>
      </c>
      <c r="C24" s="243" t="s">
        <v>542</v>
      </c>
      <c r="D24" s="244">
        <v>2150000</v>
      </c>
    </row>
    <row r="25" spans="1:4">
      <c r="A25" s="242">
        <v>22</v>
      </c>
      <c r="B25" s="243" t="s">
        <v>70</v>
      </c>
      <c r="C25" s="243" t="s">
        <v>543</v>
      </c>
      <c r="D25" s="244">
        <v>2220000</v>
      </c>
    </row>
    <row r="26" spans="1:4">
      <c r="A26" s="242">
        <v>23</v>
      </c>
      <c r="B26" s="243" t="s">
        <v>70</v>
      </c>
      <c r="C26" s="243" t="s">
        <v>544</v>
      </c>
      <c r="D26" s="244">
        <v>2396500</v>
      </c>
    </row>
    <row r="27" spans="1:4">
      <c r="A27" s="242">
        <v>24</v>
      </c>
      <c r="B27" s="243" t="s">
        <v>70</v>
      </c>
      <c r="C27" s="243" t="s">
        <v>545</v>
      </c>
      <c r="D27" s="244">
        <v>2640000</v>
      </c>
    </row>
    <row r="28" spans="1:4" ht="26.4">
      <c r="A28" s="242">
        <v>25</v>
      </c>
      <c r="B28" s="243" t="s">
        <v>70</v>
      </c>
      <c r="C28" s="243" t="s">
        <v>546</v>
      </c>
      <c r="D28" s="244">
        <v>3050000</v>
      </c>
    </row>
    <row r="29" spans="1:4" ht="17.399999999999999" customHeight="1">
      <c r="A29" s="242">
        <v>26</v>
      </c>
      <c r="B29" s="243" t="s">
        <v>70</v>
      </c>
      <c r="C29" s="243" t="s">
        <v>525</v>
      </c>
      <c r="D29" s="244">
        <v>3702050</v>
      </c>
    </row>
    <row r="30" spans="1:4" ht="16.8" customHeight="1">
      <c r="A30" s="242">
        <v>27</v>
      </c>
      <c r="B30" s="243" t="s">
        <v>70</v>
      </c>
      <c r="C30" s="243" t="s">
        <v>461</v>
      </c>
      <c r="D30" s="244">
        <v>4400000</v>
      </c>
    </row>
    <row r="31" spans="1:4" ht="19.2" customHeight="1">
      <c r="A31" s="242">
        <v>28</v>
      </c>
      <c r="B31" s="243" t="s">
        <v>70</v>
      </c>
      <c r="C31" s="243" t="s">
        <v>526</v>
      </c>
      <c r="D31" s="244">
        <v>4913000</v>
      </c>
    </row>
    <row r="32" spans="1:4" ht="16.2" customHeight="1">
      <c r="A32" s="242">
        <v>29</v>
      </c>
      <c r="B32" s="243" t="s">
        <v>70</v>
      </c>
      <c r="C32" s="243" t="s">
        <v>493</v>
      </c>
      <c r="D32" s="244">
        <v>3736620</v>
      </c>
    </row>
    <row r="33" spans="1:4" ht="17.399999999999999" customHeight="1">
      <c r="A33" s="242">
        <v>30</v>
      </c>
      <c r="B33" s="243" t="s">
        <v>70</v>
      </c>
      <c r="C33" s="243" t="s">
        <v>554</v>
      </c>
      <c r="D33" s="244">
        <v>6060000</v>
      </c>
    </row>
    <row r="34" spans="1:4" ht="15.6" customHeight="1">
      <c r="A34" s="242"/>
      <c r="B34" s="243" t="s">
        <v>70</v>
      </c>
      <c r="C34" s="243" t="s">
        <v>459</v>
      </c>
      <c r="D34" s="244">
        <v>6820000</v>
      </c>
    </row>
    <row r="35" spans="1:4" ht="15.6" customHeight="1">
      <c r="A35" s="242"/>
      <c r="B35" s="243" t="s">
        <v>70</v>
      </c>
      <c r="C35" s="243" t="s">
        <v>547</v>
      </c>
      <c r="D35" s="244">
        <v>6950000</v>
      </c>
    </row>
    <row r="36" spans="1:4" ht="21" customHeight="1">
      <c r="A36" s="242"/>
      <c r="B36" s="243" t="s">
        <v>70</v>
      </c>
      <c r="C36" s="243" t="s">
        <v>548</v>
      </c>
      <c r="D36" s="244">
        <v>8100000</v>
      </c>
    </row>
    <row r="37" spans="1:4" ht="27" customHeight="1">
      <c r="A37" s="242"/>
      <c r="B37" s="243" t="s">
        <v>70</v>
      </c>
      <c r="C37" s="243" t="s">
        <v>527</v>
      </c>
      <c r="D37" s="244">
        <v>10164187</v>
      </c>
    </row>
    <row r="38" spans="1:4" ht="15" customHeight="1">
      <c r="A38" s="242"/>
      <c r="B38" s="243" t="s">
        <v>70</v>
      </c>
      <c r="C38" s="243" t="s">
        <v>549</v>
      </c>
      <c r="D38" s="244">
        <v>13395000</v>
      </c>
    </row>
    <row r="39" spans="1:4">
      <c r="A39" s="242"/>
      <c r="B39" s="243" t="s">
        <v>70</v>
      </c>
      <c r="C39" s="243" t="s">
        <v>550</v>
      </c>
      <c r="D39" s="244">
        <v>14099000</v>
      </c>
    </row>
    <row r="40" spans="1:4" ht="14.4" customHeight="1">
      <c r="A40" s="242"/>
      <c r="B40" s="243" t="s">
        <v>70</v>
      </c>
      <c r="C40" s="243" t="s">
        <v>528</v>
      </c>
      <c r="D40" s="244">
        <v>14277100</v>
      </c>
    </row>
    <row r="41" spans="1:4">
      <c r="A41" s="242"/>
      <c r="B41" s="243" t="s">
        <v>70</v>
      </c>
      <c r="C41" s="243" t="s">
        <v>553</v>
      </c>
      <c r="D41" s="244">
        <v>24993200</v>
      </c>
    </row>
    <row r="42" spans="1:4">
      <c r="A42" s="242"/>
      <c r="B42" s="243" t="s">
        <v>70</v>
      </c>
      <c r="C42" s="243" t="s">
        <v>551</v>
      </c>
      <c r="D42" s="244">
        <v>25176425</v>
      </c>
    </row>
    <row r="43" spans="1:4">
      <c r="A43" s="242"/>
      <c r="B43" s="243" t="s">
        <v>70</v>
      </c>
      <c r="C43" s="243" t="s">
        <v>460</v>
      </c>
      <c r="D43" s="244">
        <v>34109830</v>
      </c>
    </row>
    <row r="44" spans="1:4">
      <c r="A44" s="242"/>
      <c r="B44" s="243" t="s">
        <v>70</v>
      </c>
      <c r="C44" s="243" t="s">
        <v>552</v>
      </c>
      <c r="D44" s="244">
        <v>34799278</v>
      </c>
    </row>
    <row r="45" spans="1:4" ht="28.8" customHeight="1">
      <c r="A45" s="242"/>
      <c r="B45" s="243" t="s">
        <v>70</v>
      </c>
      <c r="C45" s="243" t="s">
        <v>529</v>
      </c>
      <c r="D45" s="244">
        <v>71574305</v>
      </c>
    </row>
    <row r="46" spans="1:4" ht="22.2" customHeight="1">
      <c r="A46" s="245"/>
      <c r="B46" s="246" t="s">
        <v>561</v>
      </c>
      <c r="C46" s="241"/>
      <c r="D46" s="247">
        <f>SUM(D4:D45)</f>
        <v>318028170</v>
      </c>
    </row>
    <row r="47" spans="1:4" s="228" customFormat="1" ht="29.25" customHeight="1">
      <c r="A47" s="248"/>
      <c r="B47" s="249" t="s">
        <v>466</v>
      </c>
      <c r="C47" s="250" t="s">
        <v>555</v>
      </c>
      <c r="D47" s="251">
        <v>1811024</v>
      </c>
    </row>
    <row r="48" spans="1:4" s="240" customFormat="1" ht="31.5" customHeight="1">
      <c r="A48" s="252"/>
      <c r="B48" s="242" t="s">
        <v>466</v>
      </c>
      <c r="C48" s="241" t="s">
        <v>556</v>
      </c>
      <c r="D48" s="253">
        <v>9211615</v>
      </c>
    </row>
    <row r="49" spans="1:5" s="228" customFormat="1" ht="31.5" customHeight="1">
      <c r="A49" s="254"/>
      <c r="B49" s="255" t="s">
        <v>466</v>
      </c>
      <c r="C49" s="256" t="s">
        <v>557</v>
      </c>
      <c r="D49" s="257">
        <v>655118</v>
      </c>
    </row>
    <row r="50" spans="1:5" ht="42.6" customHeight="1">
      <c r="A50" s="245"/>
      <c r="B50" s="258" t="s">
        <v>560</v>
      </c>
      <c r="C50" s="241"/>
      <c r="D50" s="247">
        <f>SUM(D47:D49)</f>
        <v>11677757</v>
      </c>
    </row>
    <row r="51" spans="1:5" s="228" customFormat="1" ht="50.4" customHeight="1">
      <c r="A51" s="252"/>
      <c r="B51" s="242" t="s">
        <v>465</v>
      </c>
      <c r="C51" s="259" t="s">
        <v>562</v>
      </c>
      <c r="D51" s="253">
        <v>12834180</v>
      </c>
      <c r="E51" s="232"/>
    </row>
    <row r="52" spans="1:5" s="228" customFormat="1" ht="31.5" customHeight="1">
      <c r="A52" s="252"/>
      <c r="B52" s="242" t="s">
        <v>465</v>
      </c>
      <c r="C52" s="260" t="s">
        <v>558</v>
      </c>
      <c r="D52" s="253">
        <v>15625852</v>
      </c>
      <c r="E52" s="232"/>
    </row>
    <row r="53" spans="1:5" s="228" customFormat="1" ht="31.5" customHeight="1">
      <c r="A53" s="252"/>
      <c r="B53" s="261" t="s">
        <v>559</v>
      </c>
      <c r="C53" s="241"/>
      <c r="D53" s="262">
        <f>SUM(D51:D52)</f>
        <v>28460032</v>
      </c>
      <c r="E53" s="232"/>
    </row>
    <row r="54" spans="1:5" s="232" customFormat="1" ht="31.5" customHeight="1">
      <c r="A54" s="252"/>
      <c r="B54" s="242" t="s">
        <v>449</v>
      </c>
      <c r="C54" s="241" t="s">
        <v>531</v>
      </c>
      <c r="D54" s="253">
        <v>739191</v>
      </c>
    </row>
    <row r="55" spans="1:5" s="228" customFormat="1" ht="31.2" customHeight="1">
      <c r="A55" s="252"/>
      <c r="B55" s="261" t="s">
        <v>495</v>
      </c>
      <c r="C55" s="241"/>
      <c r="D55" s="262">
        <f>SUM(D54:D54)</f>
        <v>739191</v>
      </c>
      <c r="E55" s="232"/>
    </row>
    <row r="56" spans="1:5" s="239" customFormat="1" ht="29.25" customHeight="1">
      <c r="A56" s="235"/>
      <c r="B56" s="236" t="s">
        <v>430</v>
      </c>
      <c r="C56" s="237"/>
      <c r="D56" s="238">
        <f>SUM(D46+D50+D53+D55)</f>
        <v>358905150</v>
      </c>
    </row>
    <row r="57" spans="1:5" ht="29.25" customHeight="1">
      <c r="D57" s="231"/>
    </row>
    <row r="58" spans="1:5" ht="29.25" customHeight="1">
      <c r="D58" s="231"/>
    </row>
    <row r="59" spans="1:5" ht="29.25" customHeight="1">
      <c r="D59" s="231"/>
    </row>
    <row r="60" spans="1:5" ht="29.25" customHeight="1">
      <c r="D60" s="231"/>
    </row>
    <row r="61" spans="1:5" ht="29.25" customHeight="1">
      <c r="D61" s="231"/>
    </row>
    <row r="62" spans="1:5" ht="29.25" customHeight="1"/>
    <row r="63" spans="1:5" ht="29.25" customHeight="1"/>
    <row r="64" spans="1:5" ht="29.25" customHeight="1"/>
    <row r="66" ht="16.5" customHeight="1"/>
    <row r="67" ht="20.25" customHeight="1"/>
    <row r="68" ht="18" customHeight="1"/>
  </sheetData>
  <mergeCells count="3">
    <mergeCell ref="B1:B3"/>
    <mergeCell ref="C1:C3"/>
    <mergeCell ref="D1:D3"/>
  </mergeCells>
  <dataValidations disablePrompts="1" count="1">
    <dataValidation type="textLength" operator="greaterThanOrEqual" showInputMessage="1" showErrorMessage="1" sqref="D4:D45">
      <formula1>1</formula1>
    </dataValidation>
  </dataValidations>
  <pageMargins left="0.78740157480314965" right="0.78740157480314965" top="1.1811023622047245" bottom="0.59055118110236227" header="0.51181102362204722" footer="0.31496062992125984"/>
  <pageSetup paperSize="9" scale="84" orientation="portrait" r:id="rId1"/>
  <headerFooter alignWithMargins="0">
    <oddHeader>&amp;L&amp;"Arial,Félkövér"Csongrád Városi Önkormányzat&amp;C&amp;"Arial,Félkövér"
3.3 Beruházások, beruházásokra adott előlegek 2023. december 31.&amp;Radatok Ft-ban</oddHeader>
    <oddFooter>&amp;L&amp;8&amp;Z&amp;F&amp;R&amp;8&amp;A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F22"/>
  <sheetViews>
    <sheetView topLeftCell="A7" workbookViewId="0">
      <selection activeCell="D86" sqref="D86"/>
    </sheetView>
  </sheetViews>
  <sheetFormatPr defaultColWidth="33.44140625" defaultRowHeight="13.8"/>
  <cols>
    <col min="1" max="1" width="33.44140625" style="13"/>
    <col min="2" max="2" width="27.5546875" style="12" customWidth="1"/>
    <col min="3" max="3" width="24.33203125" style="13" customWidth="1"/>
    <col min="4" max="16384" width="33.44140625" style="13"/>
  </cols>
  <sheetData>
    <row r="1" spans="1:6" ht="46.2" customHeight="1">
      <c r="A1" s="281"/>
      <c r="B1" s="282"/>
      <c r="C1" s="282"/>
      <c r="D1" s="282"/>
      <c r="E1" s="282"/>
      <c r="F1" s="282"/>
    </row>
    <row r="2" spans="1:6" ht="27" customHeight="1">
      <c r="A2" s="14"/>
      <c r="F2" s="15"/>
    </row>
    <row r="3" spans="1:6" s="207" customFormat="1" ht="53.4" customHeight="1">
      <c r="A3" s="205" t="s">
        <v>511</v>
      </c>
      <c r="B3" s="206"/>
      <c r="C3" s="206"/>
    </row>
    <row r="4" spans="1:6" s="76" customFormat="1" ht="16.95" customHeight="1">
      <c r="A4" s="281" t="s">
        <v>437</v>
      </c>
      <c r="B4" s="282"/>
      <c r="C4" s="282"/>
      <c r="D4" s="282"/>
      <c r="E4" s="282"/>
      <c r="F4" s="282"/>
    </row>
    <row r="5" spans="1:6" s="76" customFormat="1" ht="16.2" customHeight="1">
      <c r="A5" s="281" t="s">
        <v>436</v>
      </c>
      <c r="B5" s="282"/>
      <c r="C5" s="282"/>
      <c r="D5" s="282"/>
      <c r="E5" s="282"/>
      <c r="F5" s="282"/>
    </row>
    <row r="6" spans="1:6" ht="30.6" customHeight="1">
      <c r="A6" s="16"/>
    </row>
    <row r="7" spans="1:6" ht="21" customHeight="1">
      <c r="C7" s="17" t="s">
        <v>60</v>
      </c>
    </row>
    <row r="8" spans="1:6" ht="42" customHeight="1">
      <c r="A8" s="280" t="s">
        <v>61</v>
      </c>
      <c r="B8" s="280" t="s">
        <v>62</v>
      </c>
      <c r="C8" s="191" t="s">
        <v>63</v>
      </c>
    </row>
    <row r="9" spans="1:6" ht="17.399999999999999" customHeight="1">
      <c r="A9" s="280"/>
      <c r="B9" s="280"/>
      <c r="C9" s="191" t="s">
        <v>64</v>
      </c>
    </row>
    <row r="10" spans="1:6" ht="16.2" customHeight="1">
      <c r="A10" s="99" t="s">
        <v>431</v>
      </c>
      <c r="B10" s="18">
        <v>2945000</v>
      </c>
      <c r="C10" s="19" t="s">
        <v>432</v>
      </c>
    </row>
    <row r="11" spans="1:6" ht="16.2" customHeight="1">
      <c r="A11" s="99" t="s">
        <v>433</v>
      </c>
      <c r="B11" s="18">
        <v>6000000</v>
      </c>
      <c r="C11" s="19" t="s">
        <v>432</v>
      </c>
    </row>
    <row r="12" spans="1:6" ht="17.399999999999999" customHeight="1">
      <c r="A12" s="99" t="s">
        <v>464</v>
      </c>
      <c r="B12" s="18">
        <v>100000000</v>
      </c>
      <c r="C12" s="19" t="s">
        <v>432</v>
      </c>
    </row>
    <row r="13" spans="1:6" ht="18" customHeight="1">
      <c r="A13" s="99" t="s">
        <v>477</v>
      </c>
      <c r="B13" s="18">
        <v>2640000</v>
      </c>
      <c r="C13" s="19" t="s">
        <v>432</v>
      </c>
    </row>
    <row r="14" spans="1:6" ht="17.399999999999999" customHeight="1">
      <c r="A14" s="99" t="s">
        <v>434</v>
      </c>
      <c r="B14" s="18">
        <v>2000000</v>
      </c>
      <c r="C14" s="19" t="s">
        <v>65</v>
      </c>
    </row>
    <row r="15" spans="1:6" ht="16.95" customHeight="1">
      <c r="A15" s="99" t="s">
        <v>462</v>
      </c>
      <c r="B15" s="18">
        <v>680000</v>
      </c>
      <c r="C15" s="19" t="s">
        <v>65</v>
      </c>
    </row>
    <row r="16" spans="1:6" ht="17.399999999999999" customHeight="1">
      <c r="A16" s="100" t="s">
        <v>463</v>
      </c>
      <c r="B16" s="18">
        <v>3000000</v>
      </c>
      <c r="C16" s="19" t="s">
        <v>432</v>
      </c>
    </row>
    <row r="17" spans="1:3" ht="17.399999999999999" customHeight="1">
      <c r="A17" s="204" t="s">
        <v>508</v>
      </c>
      <c r="B17" s="18">
        <f>SUM(B10:B16)</f>
        <v>117265000</v>
      </c>
      <c r="C17" s="19"/>
    </row>
    <row r="18" spans="1:3" ht="24.75" customHeight="1">
      <c r="A18" s="99" t="s">
        <v>435</v>
      </c>
      <c r="B18" s="18">
        <v>132000</v>
      </c>
      <c r="C18" s="19" t="s">
        <v>65</v>
      </c>
    </row>
    <row r="19" spans="1:3" s="16" customFormat="1" ht="20.399999999999999" customHeight="1">
      <c r="A19" s="20" t="s">
        <v>509</v>
      </c>
      <c r="B19" s="21">
        <f>SUM(B17:B18)</f>
        <v>117397000</v>
      </c>
      <c r="C19" s="20"/>
    </row>
    <row r="22" spans="1:3" ht="22.5" customHeight="1"/>
  </sheetData>
  <mergeCells count="5">
    <mergeCell ref="A8:A9"/>
    <mergeCell ref="B8:B9"/>
    <mergeCell ref="A1:F1"/>
    <mergeCell ref="A4:F4"/>
    <mergeCell ref="A5:F5"/>
  </mergeCells>
  <phoneticPr fontId="0" type="noConversion"/>
  <pageMargins left="0.9055118110236221" right="0.70866141732283472" top="0.74803149606299213" bottom="0.74803149606299213" header="0.31496062992125984" footer="0.31496062992125984"/>
  <pageSetup paperSize="9" scale="88" orientation="portrait" r:id="rId1"/>
  <headerFooter>
    <oddHeader>&amp;LCsongrád Városi Önkormányzat</oddHeader>
    <oddFooter>&amp;L&amp;8&amp;Z&amp;F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2:C25"/>
  <sheetViews>
    <sheetView view="pageBreakPreview" topLeftCell="A4" zoomScaleSheetLayoutView="100" workbookViewId="0">
      <selection activeCell="B25" sqref="B25"/>
    </sheetView>
  </sheetViews>
  <sheetFormatPr defaultColWidth="9.109375" defaultRowHeight="15.6"/>
  <cols>
    <col min="1" max="1" width="5" style="1" customWidth="1"/>
    <col min="2" max="2" width="66.109375" style="4" customWidth="1"/>
    <col min="3" max="3" width="17.109375" style="1" customWidth="1"/>
    <col min="4" max="16384" width="9.109375" style="4"/>
  </cols>
  <sheetData>
    <row r="2" spans="1:3">
      <c r="B2" s="285"/>
      <c r="C2" s="286"/>
    </row>
    <row r="3" spans="1:3">
      <c r="B3" s="2" t="s">
        <v>111</v>
      </c>
      <c r="C3" s="3"/>
    </row>
    <row r="4" spans="1:3" ht="27" customHeight="1"/>
    <row r="5" spans="1:3">
      <c r="B5" s="5" t="s">
        <v>110</v>
      </c>
    </row>
    <row r="6" spans="1:3">
      <c r="B6" s="5" t="s">
        <v>45</v>
      </c>
    </row>
    <row r="7" spans="1:3" ht="29.25" customHeight="1">
      <c r="B7" s="5"/>
    </row>
    <row r="8" spans="1:3">
      <c r="A8" s="283" t="s">
        <v>0</v>
      </c>
      <c r="B8" s="284"/>
      <c r="C8" s="151" t="s">
        <v>112</v>
      </c>
    </row>
    <row r="9" spans="1:3">
      <c r="A9" s="7" t="s">
        <v>468</v>
      </c>
      <c r="B9" s="8" t="s">
        <v>46</v>
      </c>
      <c r="C9" s="75">
        <v>871778</v>
      </c>
    </row>
    <row r="10" spans="1:3">
      <c r="A10" s="6" t="s">
        <v>473</v>
      </c>
      <c r="B10" s="8" t="s">
        <v>426</v>
      </c>
      <c r="C10" s="35"/>
    </row>
    <row r="11" spans="1:3">
      <c r="A11" s="6" t="s">
        <v>474</v>
      </c>
      <c r="B11" s="8" t="s">
        <v>186</v>
      </c>
      <c r="C11" s="35"/>
    </row>
    <row r="12" spans="1:3">
      <c r="A12" s="6" t="s">
        <v>475</v>
      </c>
      <c r="B12" s="8" t="s">
        <v>467</v>
      </c>
      <c r="C12" s="35"/>
    </row>
    <row r="13" spans="1:3">
      <c r="A13" s="6" t="s">
        <v>476</v>
      </c>
      <c r="B13" s="8" t="s">
        <v>187</v>
      </c>
      <c r="C13" s="35"/>
    </row>
    <row r="14" spans="1:3">
      <c r="A14" s="6"/>
      <c r="B14" s="9"/>
      <c r="C14" s="35"/>
    </row>
    <row r="15" spans="1:3">
      <c r="A15" s="7" t="s">
        <v>469</v>
      </c>
      <c r="B15" s="8" t="s">
        <v>47</v>
      </c>
      <c r="C15" s="35"/>
    </row>
    <row r="16" spans="1:3">
      <c r="A16" s="6"/>
      <c r="B16" s="10"/>
      <c r="C16" s="35"/>
    </row>
    <row r="17" spans="1:3">
      <c r="A17" s="7" t="s">
        <v>470</v>
      </c>
      <c r="B17" s="8" t="s">
        <v>113</v>
      </c>
      <c r="C17" s="35">
        <v>23048838</v>
      </c>
    </row>
    <row r="18" spans="1:3">
      <c r="A18" s="7"/>
      <c r="B18" s="10"/>
      <c r="C18" s="35"/>
    </row>
    <row r="19" spans="1:3">
      <c r="A19" s="7" t="s">
        <v>471</v>
      </c>
      <c r="B19" s="8" t="s">
        <v>114</v>
      </c>
      <c r="C19" s="35">
        <v>3275888</v>
      </c>
    </row>
    <row r="20" spans="1:3">
      <c r="A20" s="6"/>
      <c r="B20" s="10"/>
      <c r="C20" s="35"/>
    </row>
    <row r="21" spans="1:3">
      <c r="A21" s="7" t="s">
        <v>472</v>
      </c>
      <c r="B21" s="8" t="s">
        <v>48</v>
      </c>
      <c r="C21" s="35"/>
    </row>
    <row r="22" spans="1:3">
      <c r="A22" s="6"/>
      <c r="B22" s="8"/>
      <c r="C22" s="35"/>
    </row>
    <row r="23" spans="1:3">
      <c r="A23" s="6"/>
      <c r="B23" s="9" t="s">
        <v>510</v>
      </c>
      <c r="C23" s="36">
        <f>SUM(C9:C22)</f>
        <v>27196504</v>
      </c>
    </row>
    <row r="24" spans="1:3">
      <c r="B24" s="11"/>
    </row>
    <row r="25" spans="1:3">
      <c r="B25" s="11"/>
    </row>
  </sheetData>
  <mergeCells count="2">
    <mergeCell ref="A8:B8"/>
    <mergeCell ref="B2:C2"/>
  </mergeCells>
  <phoneticPr fontId="0" type="noConversion"/>
  <pageMargins left="0.75" right="0.75" top="1" bottom="1" header="0.5" footer="0.5"/>
  <pageSetup paperSize="9" scale="99" orientation="portrait" horizontalDpi="4294967293" r:id="rId1"/>
  <headerFooter alignWithMargins="0">
    <oddFooter>&amp;L&amp;"Arial,Dőlt"&amp;6&amp;Z&amp;F&amp;R&amp;6&amp;A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G23"/>
  <sheetViews>
    <sheetView view="pageLayout" zoomScaleSheetLayoutView="100" workbookViewId="0">
      <selection activeCell="B3" sqref="B3"/>
    </sheetView>
  </sheetViews>
  <sheetFormatPr defaultColWidth="9.109375" defaultRowHeight="15.6"/>
  <cols>
    <col min="1" max="1" width="4" style="22" bestFit="1" customWidth="1"/>
    <col min="2" max="2" width="42.33203125" style="22" customWidth="1"/>
    <col min="3" max="3" width="15.33203125" style="34" customWidth="1"/>
    <col min="4" max="4" width="16.109375" style="22" customWidth="1"/>
    <col min="5" max="5" width="15" style="22" customWidth="1"/>
    <col min="6" max="6" width="34" style="22" customWidth="1"/>
    <col min="7" max="16384" width="9.109375" style="22"/>
  </cols>
  <sheetData>
    <row r="1" spans="1:7" ht="30" customHeight="1">
      <c r="A1" s="287" t="s">
        <v>71</v>
      </c>
      <c r="B1" s="288"/>
      <c r="C1" s="288"/>
      <c r="D1" s="288"/>
      <c r="E1" s="288"/>
      <c r="F1" s="288"/>
    </row>
    <row r="2" spans="1:7" ht="31.2">
      <c r="A2" s="23"/>
      <c r="B2" s="24" t="s">
        <v>10</v>
      </c>
      <c r="C2" s="25" t="s">
        <v>11</v>
      </c>
      <c r="D2" s="24" t="s">
        <v>12</v>
      </c>
      <c r="E2" s="24" t="s">
        <v>13</v>
      </c>
      <c r="F2" s="24" t="s">
        <v>14</v>
      </c>
    </row>
    <row r="3" spans="1:7">
      <c r="A3" s="23">
        <v>1</v>
      </c>
      <c r="B3" s="26" t="s">
        <v>16</v>
      </c>
      <c r="C3" s="27" t="s">
        <v>17</v>
      </c>
      <c r="D3" s="28" t="s">
        <v>18</v>
      </c>
      <c r="E3" s="29">
        <v>7000</v>
      </c>
      <c r="F3" s="28" t="s">
        <v>15</v>
      </c>
    </row>
    <row r="4" spans="1:7">
      <c r="A4" s="23">
        <f t="shared" ref="A4:A9" si="0">A3+1</f>
        <v>2</v>
      </c>
      <c r="B4" s="26" t="s">
        <v>19</v>
      </c>
      <c r="C4" s="27" t="s">
        <v>20</v>
      </c>
      <c r="D4" s="28" t="s">
        <v>21</v>
      </c>
      <c r="E4" s="29">
        <v>9700</v>
      </c>
      <c r="F4" s="28" t="s">
        <v>15</v>
      </c>
    </row>
    <row r="5" spans="1:7">
      <c r="A5" s="23">
        <f t="shared" si="0"/>
        <v>3</v>
      </c>
      <c r="B5" s="26" t="s">
        <v>22</v>
      </c>
      <c r="C5" s="27" t="s">
        <v>23</v>
      </c>
      <c r="D5" s="28" t="s">
        <v>24</v>
      </c>
      <c r="E5" s="29">
        <v>4900</v>
      </c>
      <c r="F5" s="28" t="s">
        <v>15</v>
      </c>
    </row>
    <row r="6" spans="1:7">
      <c r="A6" s="23">
        <f t="shared" si="0"/>
        <v>4</v>
      </c>
      <c r="B6" s="26" t="s">
        <v>25</v>
      </c>
      <c r="C6" s="27" t="s">
        <v>26</v>
      </c>
      <c r="D6" s="28" t="s">
        <v>27</v>
      </c>
      <c r="E6" s="29">
        <v>48000</v>
      </c>
      <c r="F6" s="28" t="s">
        <v>188</v>
      </c>
    </row>
    <row r="7" spans="1:7">
      <c r="A7" s="23">
        <f t="shared" si="0"/>
        <v>5</v>
      </c>
      <c r="B7" s="26" t="s">
        <v>28</v>
      </c>
      <c r="C7" s="27" t="s">
        <v>29</v>
      </c>
      <c r="D7" s="28" t="s">
        <v>30</v>
      </c>
      <c r="E7" s="29">
        <v>14000</v>
      </c>
      <c r="F7" s="28" t="s">
        <v>15</v>
      </c>
    </row>
    <row r="8" spans="1:7">
      <c r="A8" s="23">
        <f t="shared" si="0"/>
        <v>6</v>
      </c>
      <c r="B8" s="26" t="s">
        <v>31</v>
      </c>
      <c r="C8" s="27" t="s">
        <v>32</v>
      </c>
      <c r="D8" s="28" t="s">
        <v>33</v>
      </c>
      <c r="E8" s="29">
        <v>22300</v>
      </c>
      <c r="F8" s="28" t="s">
        <v>15</v>
      </c>
    </row>
    <row r="9" spans="1:7">
      <c r="A9" s="23">
        <f t="shared" si="0"/>
        <v>7</v>
      </c>
      <c r="B9" s="30" t="s">
        <v>72</v>
      </c>
      <c r="C9" s="27" t="s">
        <v>67</v>
      </c>
      <c r="D9" s="28" t="s">
        <v>86</v>
      </c>
      <c r="E9" s="29">
        <v>28000</v>
      </c>
      <c r="F9" s="28" t="s">
        <v>15</v>
      </c>
      <c r="G9" s="43"/>
    </row>
    <row r="10" spans="1:7" s="40" customFormat="1">
      <c r="A10" s="289">
        <v>8</v>
      </c>
      <c r="B10" s="291" t="s">
        <v>87</v>
      </c>
      <c r="C10" s="37" t="s">
        <v>73</v>
      </c>
      <c r="D10" s="38" t="s">
        <v>74</v>
      </c>
      <c r="E10" s="39">
        <v>7412</v>
      </c>
      <c r="F10" s="38" t="s">
        <v>15</v>
      </c>
    </row>
    <row r="11" spans="1:7" s="40" customFormat="1">
      <c r="A11" s="290"/>
      <c r="B11" s="292"/>
      <c r="C11" s="37" t="s">
        <v>75</v>
      </c>
      <c r="D11" s="38" t="s">
        <v>76</v>
      </c>
      <c r="E11" s="39">
        <v>29850</v>
      </c>
      <c r="F11" s="38" t="s">
        <v>15</v>
      </c>
    </row>
    <row r="12" spans="1:7" s="40" customFormat="1">
      <c r="A12" s="41">
        <v>9</v>
      </c>
      <c r="B12" s="42" t="s">
        <v>425</v>
      </c>
      <c r="C12" s="37">
        <v>219</v>
      </c>
      <c r="D12" s="38" t="s">
        <v>34</v>
      </c>
      <c r="E12" s="39">
        <v>159800</v>
      </c>
      <c r="F12" s="38" t="s">
        <v>58</v>
      </c>
    </row>
    <row r="13" spans="1:7">
      <c r="A13" s="23">
        <v>10</v>
      </c>
      <c r="B13" s="26" t="s">
        <v>424</v>
      </c>
      <c r="C13" s="27" t="s">
        <v>59</v>
      </c>
      <c r="D13" s="38" t="s">
        <v>88</v>
      </c>
      <c r="E13" s="29">
        <v>140000</v>
      </c>
      <c r="F13" s="28" t="s">
        <v>15</v>
      </c>
    </row>
    <row r="14" spans="1:7">
      <c r="A14" s="23">
        <v>11</v>
      </c>
      <c r="B14" s="26" t="s">
        <v>115</v>
      </c>
      <c r="C14" s="27" t="s">
        <v>89</v>
      </c>
      <c r="D14" s="28" t="s">
        <v>90</v>
      </c>
      <c r="E14" s="29">
        <v>374000</v>
      </c>
      <c r="F14" s="28" t="s">
        <v>15</v>
      </c>
    </row>
    <row r="15" spans="1:7" ht="34.5" customHeight="1">
      <c r="A15" s="23">
        <v>12</v>
      </c>
      <c r="B15" s="26" t="s">
        <v>478</v>
      </c>
      <c r="C15" s="27" t="s">
        <v>479</v>
      </c>
      <c r="D15" s="28" t="s">
        <v>480</v>
      </c>
      <c r="E15" s="29">
        <v>423000</v>
      </c>
      <c r="F15" s="28" t="s">
        <v>15</v>
      </c>
    </row>
    <row r="16" spans="1:7" ht="20.100000000000001" customHeight="1">
      <c r="A16" s="23">
        <v>12</v>
      </c>
      <c r="B16" s="26" t="s">
        <v>35</v>
      </c>
      <c r="C16" s="27" t="s">
        <v>37</v>
      </c>
      <c r="D16" s="28" t="s">
        <v>38</v>
      </c>
      <c r="E16" s="29">
        <v>6500</v>
      </c>
      <c r="F16" s="28" t="s">
        <v>15</v>
      </c>
    </row>
    <row r="17" spans="1:6" ht="20.100000000000001" customHeight="1">
      <c r="A17" s="23">
        <v>13</v>
      </c>
      <c r="B17" s="26" t="s">
        <v>35</v>
      </c>
      <c r="C17" s="27" t="s">
        <v>39</v>
      </c>
      <c r="D17" s="28" t="s">
        <v>40</v>
      </c>
      <c r="E17" s="29">
        <v>4100</v>
      </c>
      <c r="F17" s="28" t="s">
        <v>15</v>
      </c>
    </row>
    <row r="18" spans="1:6" ht="24" customHeight="1">
      <c r="A18" s="23">
        <v>14</v>
      </c>
      <c r="B18" s="26" t="s">
        <v>35</v>
      </c>
      <c r="C18" s="27" t="s">
        <v>91</v>
      </c>
      <c r="D18" s="28" t="s">
        <v>92</v>
      </c>
      <c r="E18" s="29">
        <v>5500</v>
      </c>
      <c r="F18" s="28" t="s">
        <v>15</v>
      </c>
    </row>
    <row r="19" spans="1:6">
      <c r="A19" s="23">
        <v>15</v>
      </c>
      <c r="B19" s="26" t="s">
        <v>35</v>
      </c>
      <c r="C19" s="27" t="s">
        <v>41</v>
      </c>
      <c r="D19" s="28" t="s">
        <v>42</v>
      </c>
      <c r="E19" s="29">
        <v>4660</v>
      </c>
      <c r="F19" s="28" t="s">
        <v>15</v>
      </c>
    </row>
    <row r="20" spans="1:6" ht="16.2" customHeight="1">
      <c r="A20" s="23">
        <v>16</v>
      </c>
      <c r="B20" s="26" t="s">
        <v>36</v>
      </c>
      <c r="C20" s="27" t="s">
        <v>43</v>
      </c>
      <c r="D20" s="28" t="s">
        <v>44</v>
      </c>
      <c r="E20" s="29">
        <v>2640</v>
      </c>
      <c r="F20" s="28" t="s">
        <v>15</v>
      </c>
    </row>
    <row r="21" spans="1:6" ht="31.2">
      <c r="A21" s="23">
        <v>17</v>
      </c>
      <c r="B21" s="26" t="s">
        <v>93</v>
      </c>
      <c r="C21" s="27" t="s">
        <v>94</v>
      </c>
      <c r="D21" s="28" t="s">
        <v>108</v>
      </c>
      <c r="E21" s="29">
        <v>3000</v>
      </c>
      <c r="F21" s="28" t="s">
        <v>15</v>
      </c>
    </row>
    <row r="22" spans="1:6">
      <c r="A22" s="23">
        <v>18</v>
      </c>
      <c r="B22" s="26" t="s">
        <v>95</v>
      </c>
      <c r="C22" s="27" t="s">
        <v>96</v>
      </c>
      <c r="D22" s="28" t="s">
        <v>109</v>
      </c>
      <c r="E22" s="29">
        <v>5800</v>
      </c>
      <c r="F22" s="28" t="s">
        <v>15</v>
      </c>
    </row>
    <row r="23" spans="1:6" ht="18.75" customHeight="1">
      <c r="A23" s="23"/>
      <c r="B23" s="31" t="s">
        <v>1</v>
      </c>
      <c r="C23" s="32"/>
      <c r="D23" s="31"/>
      <c r="E23" s="33">
        <f>SUM(E3:E22)</f>
        <v>1300162</v>
      </c>
      <c r="F23" s="23"/>
    </row>
  </sheetData>
  <mergeCells count="3">
    <mergeCell ref="A1:F1"/>
    <mergeCell ref="A10:A11"/>
    <mergeCell ref="B10:B11"/>
  </mergeCells>
  <phoneticPr fontId="13" type="noConversion"/>
  <printOptions horizontalCentered="1"/>
  <pageMargins left="0.39370078740157483" right="0.39370078740157483" top="1.1166666666666667" bottom="0.59055118110236227" header="0.51181102362204722" footer="0.31496062992125984"/>
  <pageSetup paperSize="9" orientation="landscape" r:id="rId1"/>
  <headerFooter alignWithMargins="0">
    <oddHeader>&amp;L&amp;"Arial CE,Félkövér"
Csongrád Városi Önkormányzat&amp;C&amp;"Arial CE,Félkövér"
3.6. Jelzáloggal terhelhető jelentősebb ingatlanok</oddHeader>
    <oddFooter>&amp;L&amp;"Arial CE,Dőlt"&amp;8&amp;Z&amp;F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37"/>
  <sheetViews>
    <sheetView tabSelected="1" view="pageLayout" topLeftCell="A25" zoomScale="77" zoomScaleSheetLayoutView="100" zoomScalePageLayoutView="77" workbookViewId="0">
      <selection activeCell="J8" sqref="J8"/>
    </sheetView>
  </sheetViews>
  <sheetFormatPr defaultColWidth="11.44140625" defaultRowHeight="15.6"/>
  <cols>
    <col min="1" max="1" width="31.88671875" style="178" customWidth="1"/>
    <col min="2" max="2" width="9.5546875" style="178" customWidth="1"/>
    <col min="3" max="3" width="9.6640625" style="178" customWidth="1"/>
    <col min="4" max="4" width="8.44140625" style="178" customWidth="1"/>
    <col min="5" max="5" width="8.88671875" style="178" customWidth="1"/>
    <col min="6" max="6" width="10.6640625" style="177" customWidth="1"/>
    <col min="7" max="7" width="11" style="178" customWidth="1"/>
    <col min="8" max="8" width="11.109375" style="178" customWidth="1"/>
    <col min="9" max="9" width="10.5546875" style="178" customWidth="1"/>
    <col min="10" max="10" width="10.33203125" style="178" customWidth="1"/>
    <col min="11" max="11" width="10.88671875" style="178" customWidth="1"/>
    <col min="12" max="12" width="12.33203125" style="178" customWidth="1"/>
    <col min="13" max="16384" width="11.44140625" style="178"/>
  </cols>
  <sheetData>
    <row r="1" spans="1:12" s="161" customFormat="1" ht="39.6" customHeight="1">
      <c r="A1" s="293" t="s">
        <v>0</v>
      </c>
      <c r="B1" s="214" t="s">
        <v>482</v>
      </c>
      <c r="C1" s="208" t="s">
        <v>483</v>
      </c>
      <c r="D1" s="208" t="s">
        <v>484</v>
      </c>
      <c r="E1" s="208" t="s">
        <v>485</v>
      </c>
      <c r="F1" s="214" t="s">
        <v>501</v>
      </c>
      <c r="G1" s="215" t="s">
        <v>512</v>
      </c>
      <c r="H1" s="295" t="s">
        <v>502</v>
      </c>
      <c r="I1" s="296"/>
      <c r="J1" s="296"/>
      <c r="K1" s="296"/>
      <c r="L1" s="297"/>
    </row>
    <row r="2" spans="1:12" s="161" customFormat="1" ht="40.200000000000003" customHeight="1" thickBot="1">
      <c r="A2" s="294"/>
      <c r="B2" s="162" t="s">
        <v>486</v>
      </c>
      <c r="C2" s="162" t="s">
        <v>486</v>
      </c>
      <c r="D2" s="162" t="s">
        <v>486</v>
      </c>
      <c r="E2" s="162" t="s">
        <v>486</v>
      </c>
      <c r="F2" s="164" t="s">
        <v>486</v>
      </c>
      <c r="G2" s="209" t="s">
        <v>486</v>
      </c>
      <c r="H2" s="163" t="s">
        <v>487</v>
      </c>
      <c r="I2" s="164" t="s">
        <v>488</v>
      </c>
      <c r="J2" s="164" t="s">
        <v>489</v>
      </c>
      <c r="K2" s="164" t="s">
        <v>490</v>
      </c>
      <c r="L2" s="165" t="s">
        <v>491</v>
      </c>
    </row>
    <row r="3" spans="1:12" s="166" customFormat="1" ht="34.200000000000003" customHeight="1">
      <c r="A3" s="220" t="s">
        <v>77</v>
      </c>
      <c r="B3" s="196"/>
      <c r="C3" s="197"/>
      <c r="D3" s="197"/>
      <c r="E3" s="197"/>
      <c r="F3" s="196"/>
      <c r="G3" s="210"/>
      <c r="H3" s="298"/>
      <c r="I3" s="299"/>
      <c r="J3" s="299"/>
      <c r="K3" s="299"/>
      <c r="L3" s="300"/>
    </row>
    <row r="4" spans="1:12" s="170" customFormat="1" ht="21" customHeight="1">
      <c r="A4" s="221" t="s">
        <v>78</v>
      </c>
      <c r="B4" s="198">
        <v>14191</v>
      </c>
      <c r="C4" s="198">
        <v>16538</v>
      </c>
      <c r="D4" s="198">
        <v>15854</v>
      </c>
      <c r="E4" s="198">
        <v>11103</v>
      </c>
      <c r="F4" s="202">
        <v>8726</v>
      </c>
      <c r="G4" s="211">
        <v>7547</v>
      </c>
      <c r="H4" s="167">
        <v>2911494</v>
      </c>
      <c r="I4" s="168">
        <v>0</v>
      </c>
      <c r="J4" s="168">
        <v>92010</v>
      </c>
      <c r="K4" s="168">
        <v>3848021</v>
      </c>
      <c r="L4" s="169">
        <f>SUM(H4:K4)</f>
        <v>6851525</v>
      </c>
    </row>
    <row r="5" spans="1:12" s="170" customFormat="1" ht="19.95" customHeight="1">
      <c r="A5" s="221" t="s">
        <v>116</v>
      </c>
      <c r="B5" s="198">
        <v>5823</v>
      </c>
      <c r="C5" s="198">
        <v>10261</v>
      </c>
      <c r="D5" s="198">
        <v>870</v>
      </c>
      <c r="E5" s="198">
        <v>105</v>
      </c>
      <c r="F5" s="202">
        <v>2716</v>
      </c>
      <c r="G5" s="211"/>
      <c r="H5" s="167">
        <v>2685392</v>
      </c>
      <c r="I5" s="168">
        <v>0</v>
      </c>
      <c r="J5" s="168">
        <v>10478</v>
      </c>
      <c r="K5" s="168">
        <v>0</v>
      </c>
      <c r="L5" s="169">
        <f t="shared" ref="L5:L18" si="0">SUM(H5:K5)</f>
        <v>2695870</v>
      </c>
    </row>
    <row r="6" spans="1:12" s="170" customFormat="1" ht="20.399999999999999" customHeight="1">
      <c r="A6" s="221" t="s">
        <v>514</v>
      </c>
      <c r="B6" s="198">
        <v>19</v>
      </c>
      <c r="C6" s="198"/>
      <c r="D6" s="198"/>
      <c r="E6" s="198">
        <v>28</v>
      </c>
      <c r="F6" s="202">
        <v>172</v>
      </c>
      <c r="G6" s="211"/>
      <c r="H6" s="167">
        <v>25000</v>
      </c>
      <c r="I6" s="168">
        <v>0</v>
      </c>
      <c r="J6" s="168">
        <v>0</v>
      </c>
      <c r="K6" s="168">
        <v>0</v>
      </c>
      <c r="L6" s="169">
        <f t="shared" si="0"/>
        <v>25000</v>
      </c>
    </row>
    <row r="7" spans="1:12" s="170" customFormat="1" ht="21.6" customHeight="1">
      <c r="A7" s="221" t="s">
        <v>79</v>
      </c>
      <c r="B7" s="198">
        <v>23</v>
      </c>
      <c r="C7" s="198">
        <v>92</v>
      </c>
      <c r="D7" s="198">
        <v>121</v>
      </c>
      <c r="E7" s="198">
        <v>160</v>
      </c>
      <c r="F7" s="202">
        <v>480</v>
      </c>
      <c r="G7" s="211"/>
      <c r="H7" s="167">
        <v>0</v>
      </c>
      <c r="I7" s="168">
        <v>0</v>
      </c>
      <c r="J7" s="168">
        <v>0</v>
      </c>
      <c r="K7" s="168">
        <v>0</v>
      </c>
      <c r="L7" s="169">
        <f t="shared" si="0"/>
        <v>0</v>
      </c>
    </row>
    <row r="8" spans="1:12" s="170" customFormat="1" ht="21.6" customHeight="1">
      <c r="A8" s="221" t="s">
        <v>515</v>
      </c>
      <c r="B8" s="198">
        <v>7</v>
      </c>
      <c r="C8" s="198">
        <v>49</v>
      </c>
      <c r="D8" s="198">
        <v>0</v>
      </c>
      <c r="E8" s="198">
        <v>134</v>
      </c>
      <c r="F8" s="202">
        <v>0</v>
      </c>
      <c r="G8" s="211"/>
      <c r="H8" s="167">
        <v>0</v>
      </c>
      <c r="I8" s="168">
        <v>0</v>
      </c>
      <c r="J8" s="168">
        <v>0</v>
      </c>
      <c r="K8" s="168">
        <v>0</v>
      </c>
      <c r="L8" s="169">
        <f t="shared" si="0"/>
        <v>0</v>
      </c>
    </row>
    <row r="9" spans="1:12" s="170" customFormat="1" ht="19.95" customHeight="1">
      <c r="A9" s="221" t="s">
        <v>49</v>
      </c>
      <c r="B9" s="198">
        <v>64</v>
      </c>
      <c r="C9" s="198"/>
      <c r="D9" s="198">
        <v>0</v>
      </c>
      <c r="E9" s="198">
        <v>0</v>
      </c>
      <c r="F9" s="202">
        <v>0</v>
      </c>
      <c r="G9" s="211"/>
      <c r="H9" s="167">
        <v>0</v>
      </c>
      <c r="I9" s="168">
        <v>0</v>
      </c>
      <c r="J9" s="168">
        <v>0</v>
      </c>
      <c r="K9" s="168">
        <v>0</v>
      </c>
      <c r="L9" s="169">
        <f t="shared" si="0"/>
        <v>0</v>
      </c>
    </row>
    <row r="10" spans="1:12" s="170" customFormat="1" ht="39.6" customHeight="1">
      <c r="A10" s="221" t="s">
        <v>107</v>
      </c>
      <c r="B10" s="198">
        <v>918</v>
      </c>
      <c r="C10" s="198">
        <v>2397</v>
      </c>
      <c r="D10" s="198">
        <v>1224</v>
      </c>
      <c r="E10" s="198">
        <v>147</v>
      </c>
      <c r="F10" s="202">
        <v>10583</v>
      </c>
      <c r="G10" s="211"/>
      <c r="H10" s="167">
        <v>0</v>
      </c>
      <c r="I10" s="168">
        <v>0</v>
      </c>
      <c r="J10" s="168">
        <v>0</v>
      </c>
      <c r="K10" s="168">
        <v>0</v>
      </c>
      <c r="L10" s="169">
        <f t="shared" si="0"/>
        <v>0</v>
      </c>
    </row>
    <row r="11" spans="1:12" s="170" customFormat="1" ht="19.95" customHeight="1">
      <c r="A11" s="221" t="s">
        <v>85</v>
      </c>
      <c r="B11" s="198">
        <v>0</v>
      </c>
      <c r="C11" s="198"/>
      <c r="D11" s="198"/>
      <c r="E11" s="198"/>
      <c r="F11" s="202">
        <v>0</v>
      </c>
      <c r="G11" s="211"/>
      <c r="H11" s="167"/>
      <c r="I11" s="168"/>
      <c r="J11" s="168"/>
      <c r="K11" s="168"/>
      <c r="L11" s="169">
        <f t="shared" si="0"/>
        <v>0</v>
      </c>
    </row>
    <row r="12" spans="1:12" s="170" customFormat="1" ht="16.95" customHeight="1">
      <c r="A12" s="221" t="s">
        <v>80</v>
      </c>
      <c r="B12" s="198">
        <v>789</v>
      </c>
      <c r="C12" s="198"/>
      <c r="D12" s="198">
        <v>190</v>
      </c>
      <c r="E12" s="198"/>
      <c r="F12" s="202">
        <v>0</v>
      </c>
      <c r="G12" s="211"/>
      <c r="H12" s="167"/>
      <c r="I12" s="168"/>
      <c r="J12" s="168"/>
      <c r="K12" s="168"/>
      <c r="L12" s="169">
        <f t="shared" si="0"/>
        <v>0</v>
      </c>
    </row>
    <row r="13" spans="1:12" s="170" customFormat="1" ht="16.2" customHeight="1">
      <c r="A13" s="221" t="s">
        <v>81</v>
      </c>
      <c r="B13" s="198">
        <v>0</v>
      </c>
      <c r="C13" s="198"/>
      <c r="D13" s="198"/>
      <c r="E13" s="198"/>
      <c r="F13" s="202">
        <v>0</v>
      </c>
      <c r="G13" s="211"/>
      <c r="H13" s="167"/>
      <c r="I13" s="168"/>
      <c r="J13" s="168"/>
      <c r="K13" s="168"/>
      <c r="L13" s="169">
        <f t="shared" si="0"/>
        <v>0</v>
      </c>
    </row>
    <row r="14" spans="1:12" s="170" customFormat="1" ht="17.399999999999999" customHeight="1">
      <c r="A14" s="221" t="s">
        <v>513</v>
      </c>
      <c r="B14" s="198">
        <v>789</v>
      </c>
      <c r="C14" s="198"/>
      <c r="D14" s="198">
        <v>13</v>
      </c>
      <c r="E14" s="198">
        <v>236</v>
      </c>
      <c r="F14" s="202">
        <v>0</v>
      </c>
      <c r="G14" s="211">
        <v>236</v>
      </c>
      <c r="H14" s="167">
        <v>0</v>
      </c>
      <c r="I14" s="168">
        <v>0</v>
      </c>
      <c r="J14" s="168">
        <v>0</v>
      </c>
      <c r="K14" s="168">
        <v>236465</v>
      </c>
      <c r="L14" s="169">
        <f t="shared" si="0"/>
        <v>236465</v>
      </c>
    </row>
    <row r="15" spans="1:12" s="170" customFormat="1" ht="24" customHeight="1">
      <c r="A15" s="221" t="s">
        <v>492</v>
      </c>
      <c r="B15" s="198">
        <v>65738</v>
      </c>
      <c r="C15" s="198">
        <v>25553</v>
      </c>
      <c r="D15" s="198">
        <v>20898</v>
      </c>
      <c r="E15" s="198">
        <v>30843</v>
      </c>
      <c r="F15" s="202">
        <v>437</v>
      </c>
      <c r="G15" s="211">
        <v>424</v>
      </c>
      <c r="H15" s="167">
        <v>0</v>
      </c>
      <c r="I15" s="168">
        <v>0</v>
      </c>
      <c r="J15" s="168">
        <v>0</v>
      </c>
      <c r="K15" s="168">
        <v>424000</v>
      </c>
      <c r="L15" s="169">
        <f t="shared" si="0"/>
        <v>424000</v>
      </c>
    </row>
    <row r="16" spans="1:12" s="170" customFormat="1" ht="24" customHeight="1">
      <c r="A16" s="221" t="s">
        <v>516</v>
      </c>
      <c r="B16" s="198">
        <v>0</v>
      </c>
      <c r="C16" s="198">
        <v>2254</v>
      </c>
      <c r="D16" s="198"/>
      <c r="E16" s="198">
        <v>0</v>
      </c>
      <c r="F16" s="202">
        <v>2916</v>
      </c>
      <c r="G16" s="211"/>
      <c r="H16" s="167">
        <v>0</v>
      </c>
      <c r="I16" s="168">
        <v>0</v>
      </c>
      <c r="J16" s="168">
        <v>0</v>
      </c>
      <c r="K16" s="168">
        <v>0</v>
      </c>
      <c r="L16" s="169">
        <f t="shared" si="0"/>
        <v>0</v>
      </c>
    </row>
    <row r="17" spans="1:12" s="170" customFormat="1" ht="25.2" customHeight="1">
      <c r="A17" s="222" t="s">
        <v>517</v>
      </c>
      <c r="B17" s="198">
        <v>0</v>
      </c>
      <c r="C17" s="198"/>
      <c r="D17" s="198"/>
      <c r="E17" s="198">
        <v>0</v>
      </c>
      <c r="F17" s="202">
        <v>0</v>
      </c>
      <c r="G17" s="212"/>
      <c r="H17" s="171"/>
      <c r="I17" s="172"/>
      <c r="J17" s="172"/>
      <c r="K17" s="172"/>
      <c r="L17" s="169">
        <f t="shared" si="0"/>
        <v>0</v>
      </c>
    </row>
    <row r="18" spans="1:12" s="170" customFormat="1" ht="22.2" customHeight="1">
      <c r="A18" s="222" t="s">
        <v>82</v>
      </c>
      <c r="B18" s="198">
        <v>0</v>
      </c>
      <c r="C18" s="198"/>
      <c r="D18" s="198"/>
      <c r="E18" s="198">
        <v>10</v>
      </c>
      <c r="F18" s="202">
        <v>10</v>
      </c>
      <c r="G18" s="212"/>
      <c r="H18" s="171">
        <v>0</v>
      </c>
      <c r="I18" s="172">
        <v>0</v>
      </c>
      <c r="J18" s="172">
        <v>0</v>
      </c>
      <c r="K18" s="172">
        <v>10</v>
      </c>
      <c r="L18" s="169">
        <f t="shared" si="0"/>
        <v>10</v>
      </c>
    </row>
    <row r="19" spans="1:12" s="170" customFormat="1" ht="25.95" customHeight="1" thickBot="1">
      <c r="A19" s="223" t="s">
        <v>83</v>
      </c>
      <c r="B19" s="199">
        <f t="shared" ref="B19:G19" si="1">SUM(B4:B18)</f>
        <v>88361</v>
      </c>
      <c r="C19" s="185">
        <f t="shared" si="1"/>
        <v>57144</v>
      </c>
      <c r="D19" s="173">
        <f t="shared" si="1"/>
        <v>39170</v>
      </c>
      <c r="E19" s="199">
        <f t="shared" si="1"/>
        <v>42766</v>
      </c>
      <c r="F19" s="174">
        <f>SUM(F4:F18)</f>
        <v>26040</v>
      </c>
      <c r="G19" s="199">
        <f t="shared" si="1"/>
        <v>8207</v>
      </c>
      <c r="H19" s="173">
        <f t="shared" ref="H19:J19" si="2">SUM(H4:H18)</f>
        <v>5621886</v>
      </c>
      <c r="I19" s="174">
        <f t="shared" si="2"/>
        <v>0</v>
      </c>
      <c r="J19" s="174">
        <f t="shared" si="2"/>
        <v>102488</v>
      </c>
      <c r="K19" s="174">
        <f>SUM(K4:K18)</f>
        <v>4508496</v>
      </c>
      <c r="L19" s="224">
        <f>SUM(L4:L18)</f>
        <v>10232870</v>
      </c>
    </row>
    <row r="20" spans="1:12" s="170" customFormat="1" ht="25.2" customHeight="1" thickBot="1">
      <c r="B20" s="175"/>
      <c r="C20" s="175"/>
      <c r="D20" s="175"/>
      <c r="E20" s="175"/>
      <c r="F20" s="175"/>
      <c r="G20" s="175"/>
    </row>
    <row r="21" spans="1:12" s="166" customFormat="1" ht="25.2" customHeight="1">
      <c r="A21" s="220" t="s">
        <v>84</v>
      </c>
      <c r="B21" s="299"/>
      <c r="C21" s="301"/>
      <c r="D21" s="301"/>
      <c r="E21" s="301"/>
      <c r="F21" s="301"/>
      <c r="G21" s="301"/>
      <c r="H21" s="301"/>
      <c r="I21" s="301"/>
      <c r="J21" s="301"/>
      <c r="K21" s="301"/>
      <c r="L21" s="302"/>
    </row>
    <row r="22" spans="1:12" s="170" customFormat="1" ht="19.2" customHeight="1">
      <c r="A22" s="221" t="s">
        <v>78</v>
      </c>
      <c r="B22" s="200">
        <v>1351</v>
      </c>
      <c r="C22" s="200">
        <v>1416</v>
      </c>
      <c r="D22" s="200">
        <v>1486</v>
      </c>
      <c r="E22" s="200">
        <v>1267</v>
      </c>
      <c r="F22" s="200">
        <v>2443</v>
      </c>
      <c r="G22" s="169">
        <v>2614</v>
      </c>
      <c r="H22" s="216">
        <v>111928</v>
      </c>
      <c r="I22" s="201">
        <v>10800</v>
      </c>
      <c r="J22" s="201">
        <v>0</v>
      </c>
      <c r="K22" s="201">
        <v>1221468</v>
      </c>
      <c r="L22" s="169">
        <f>SUM(H22:K22)</f>
        <v>1344196</v>
      </c>
    </row>
    <row r="23" spans="1:12" s="170" customFormat="1" ht="20.399999999999999" customHeight="1">
      <c r="A23" s="221" t="s">
        <v>116</v>
      </c>
      <c r="B23" s="200">
        <v>7125</v>
      </c>
      <c r="C23" s="200">
        <v>7277</v>
      </c>
      <c r="D23" s="200">
        <v>9567</v>
      </c>
      <c r="E23" s="200">
        <v>11810</v>
      </c>
      <c r="F23" s="200">
        <v>14699</v>
      </c>
      <c r="G23" s="169">
        <v>18456</v>
      </c>
      <c r="H23" s="216">
        <v>4887770</v>
      </c>
      <c r="I23" s="201">
        <v>2909404</v>
      </c>
      <c r="J23" s="201">
        <v>578933</v>
      </c>
      <c r="K23" s="201">
        <v>13905620</v>
      </c>
      <c r="L23" s="169">
        <f t="shared" ref="L23:L34" si="3">SUM(H23:K23)</f>
        <v>22281727</v>
      </c>
    </row>
    <row r="24" spans="1:12" s="170" customFormat="1" ht="16.95" customHeight="1">
      <c r="A24" s="221" t="s">
        <v>514</v>
      </c>
      <c r="B24" s="200"/>
      <c r="C24" s="200"/>
      <c r="D24" s="200">
        <v>0</v>
      </c>
      <c r="E24" s="200">
        <v>0</v>
      </c>
      <c r="F24" s="200">
        <v>521</v>
      </c>
      <c r="G24" s="169"/>
      <c r="H24" s="216">
        <v>0</v>
      </c>
      <c r="I24" s="201">
        <v>0</v>
      </c>
      <c r="J24" s="201"/>
      <c r="K24" s="201">
        <v>0</v>
      </c>
      <c r="L24" s="169">
        <f t="shared" si="3"/>
        <v>0</v>
      </c>
    </row>
    <row r="25" spans="1:12" s="170" customFormat="1" ht="19.95" customHeight="1">
      <c r="A25" s="221" t="s">
        <v>79</v>
      </c>
      <c r="B25" s="200">
        <v>44</v>
      </c>
      <c r="C25" s="200">
        <v>436</v>
      </c>
      <c r="D25" s="200">
        <v>471</v>
      </c>
      <c r="E25" s="200">
        <v>197</v>
      </c>
      <c r="F25" s="200">
        <v>47</v>
      </c>
      <c r="G25" s="169">
        <v>141</v>
      </c>
      <c r="H25" s="216">
        <v>0</v>
      </c>
      <c r="I25" s="201">
        <v>0</v>
      </c>
      <c r="J25" s="201">
        <v>0</v>
      </c>
      <c r="K25" s="201">
        <v>44000</v>
      </c>
      <c r="L25" s="169">
        <f t="shared" si="3"/>
        <v>44000</v>
      </c>
    </row>
    <row r="26" spans="1:12" s="170" customFormat="1" ht="16.95" customHeight="1">
      <c r="A26" s="221" t="s">
        <v>515</v>
      </c>
      <c r="B26" s="200">
        <v>3</v>
      </c>
      <c r="C26" s="200">
        <v>1822</v>
      </c>
      <c r="D26" s="200">
        <v>966</v>
      </c>
      <c r="E26" s="200">
        <v>3114</v>
      </c>
      <c r="F26" s="200">
        <v>2113</v>
      </c>
      <c r="G26" s="169">
        <v>422</v>
      </c>
      <c r="H26" s="216">
        <v>0</v>
      </c>
      <c r="I26" s="201">
        <v>0</v>
      </c>
      <c r="J26" s="201">
        <v>0</v>
      </c>
      <c r="K26" s="201">
        <v>0</v>
      </c>
      <c r="L26" s="169">
        <f t="shared" si="3"/>
        <v>0</v>
      </c>
    </row>
    <row r="27" spans="1:12" s="170" customFormat="1" ht="19.2" customHeight="1">
      <c r="A27" s="221" t="s">
        <v>49</v>
      </c>
      <c r="B27" s="200"/>
      <c r="C27" s="200"/>
      <c r="D27" s="200">
        <v>0</v>
      </c>
      <c r="E27" s="200">
        <v>43</v>
      </c>
      <c r="F27" s="200">
        <v>0</v>
      </c>
      <c r="G27" s="169"/>
      <c r="H27" s="216">
        <v>0</v>
      </c>
      <c r="I27" s="201">
        <v>0</v>
      </c>
      <c r="J27" s="201"/>
      <c r="K27" s="201"/>
      <c r="L27" s="169">
        <f t="shared" si="3"/>
        <v>0</v>
      </c>
    </row>
    <row r="28" spans="1:12" s="170" customFormat="1" ht="46.95" customHeight="1">
      <c r="A28" s="221" t="s">
        <v>107</v>
      </c>
      <c r="B28" s="200">
        <v>2297</v>
      </c>
      <c r="C28" s="200">
        <v>3294</v>
      </c>
      <c r="D28" s="200">
        <v>3890</v>
      </c>
      <c r="E28" s="200">
        <v>4398</v>
      </c>
      <c r="F28" s="200">
        <v>0</v>
      </c>
      <c r="G28" s="169">
        <v>5430</v>
      </c>
      <c r="H28" s="216">
        <v>1706934</v>
      </c>
      <c r="I28" s="201">
        <v>34671</v>
      </c>
      <c r="J28" s="201">
        <v>16834</v>
      </c>
      <c r="K28" s="201">
        <v>3671109</v>
      </c>
      <c r="L28" s="169">
        <f t="shared" si="3"/>
        <v>5429548</v>
      </c>
    </row>
    <row r="29" spans="1:12" s="170" customFormat="1" ht="21.6" customHeight="1">
      <c r="A29" s="221" t="s">
        <v>85</v>
      </c>
      <c r="B29" s="200">
        <v>9958</v>
      </c>
      <c r="C29" s="200">
        <v>4556</v>
      </c>
      <c r="D29" s="200">
        <v>7299</v>
      </c>
      <c r="E29" s="200">
        <v>7569</v>
      </c>
      <c r="F29" s="200">
        <v>10813</v>
      </c>
      <c r="G29" s="169">
        <v>10630</v>
      </c>
      <c r="H29" s="216">
        <v>0</v>
      </c>
      <c r="I29" s="201">
        <v>0</v>
      </c>
      <c r="J29" s="201">
        <v>0</v>
      </c>
      <c r="K29" s="201">
        <v>7289040</v>
      </c>
      <c r="L29" s="169">
        <f t="shared" si="3"/>
        <v>7289040</v>
      </c>
    </row>
    <row r="30" spans="1:12" s="170" customFormat="1" ht="19.2" customHeight="1">
      <c r="A30" s="221" t="s">
        <v>492</v>
      </c>
      <c r="B30" s="200">
        <v>81353</v>
      </c>
      <c r="C30" s="200">
        <v>119400</v>
      </c>
      <c r="D30" s="200">
        <v>225801</v>
      </c>
      <c r="E30" s="200">
        <v>298640</v>
      </c>
      <c r="F30" s="200">
        <v>260798</v>
      </c>
      <c r="G30" s="169">
        <v>236584</v>
      </c>
      <c r="H30" s="216">
        <v>8135</v>
      </c>
      <c r="I30" s="201">
        <v>11585</v>
      </c>
      <c r="J30" s="201">
        <v>6834</v>
      </c>
      <c r="K30" s="201">
        <v>225739</v>
      </c>
      <c r="L30" s="169">
        <f t="shared" si="3"/>
        <v>252293</v>
      </c>
    </row>
    <row r="31" spans="1:12" s="170" customFormat="1" ht="21" customHeight="1">
      <c r="A31" s="221" t="s">
        <v>516</v>
      </c>
      <c r="B31" s="200">
        <v>148427</v>
      </c>
      <c r="C31" s="200">
        <v>111712</v>
      </c>
      <c r="D31" s="200">
        <v>118036</v>
      </c>
      <c r="E31" s="200">
        <v>76110</v>
      </c>
      <c r="F31" s="200">
        <v>74657</v>
      </c>
      <c r="G31" s="225">
        <v>45037</v>
      </c>
      <c r="H31" s="216">
        <v>45036704</v>
      </c>
      <c r="I31" s="201">
        <v>0</v>
      </c>
      <c r="J31" s="201">
        <v>0</v>
      </c>
      <c r="K31" s="201">
        <v>0</v>
      </c>
      <c r="L31" s="169">
        <f t="shared" si="3"/>
        <v>45036704</v>
      </c>
    </row>
    <row r="32" spans="1:12" s="170" customFormat="1" ht="25.95" customHeight="1">
      <c r="A32" s="222" t="s">
        <v>69</v>
      </c>
      <c r="B32" s="203"/>
      <c r="C32" s="203"/>
      <c r="D32" s="203">
        <v>0</v>
      </c>
      <c r="E32" s="203">
        <v>0</v>
      </c>
      <c r="F32" s="203">
        <v>0</v>
      </c>
      <c r="G32" s="226"/>
      <c r="H32" s="216"/>
      <c r="I32" s="201"/>
      <c r="J32" s="201"/>
      <c r="K32" s="201"/>
      <c r="L32" s="169">
        <f t="shared" si="3"/>
        <v>0</v>
      </c>
    </row>
    <row r="33" spans="1:12" s="170" customFormat="1" ht="24.6" customHeight="1">
      <c r="A33" s="222" t="s">
        <v>82</v>
      </c>
      <c r="B33" s="203"/>
      <c r="C33" s="203">
        <v>117</v>
      </c>
      <c r="D33" s="203">
        <v>136</v>
      </c>
      <c r="E33" s="203">
        <v>201</v>
      </c>
      <c r="F33" s="203">
        <v>291</v>
      </c>
      <c r="G33" s="226">
        <v>539</v>
      </c>
      <c r="H33" s="216">
        <v>0</v>
      </c>
      <c r="I33" s="201">
        <v>0</v>
      </c>
      <c r="J33" s="201">
        <v>0</v>
      </c>
      <c r="K33" s="201">
        <v>556883</v>
      </c>
      <c r="L33" s="169">
        <f t="shared" si="3"/>
        <v>556883</v>
      </c>
    </row>
    <row r="34" spans="1:12" s="170" customFormat="1" ht="25.95" customHeight="1" thickBot="1">
      <c r="A34" s="223" t="s">
        <v>83</v>
      </c>
      <c r="B34" s="174">
        <v>252340</v>
      </c>
      <c r="C34" s="174">
        <f t="shared" ref="C34:H34" si="4">SUM(C22:C33)</f>
        <v>250030</v>
      </c>
      <c r="D34" s="174">
        <f t="shared" si="4"/>
        <v>367652</v>
      </c>
      <c r="E34" s="174">
        <f t="shared" si="4"/>
        <v>403349</v>
      </c>
      <c r="F34" s="174">
        <f t="shared" si="4"/>
        <v>366382</v>
      </c>
      <c r="G34" s="218">
        <f t="shared" si="4"/>
        <v>319853</v>
      </c>
      <c r="H34" s="217">
        <f t="shared" si="4"/>
        <v>51751471</v>
      </c>
      <c r="I34" s="213">
        <f t="shared" ref="I34:K34" si="5">SUM(I22:I33)</f>
        <v>2966460</v>
      </c>
      <c r="J34" s="213">
        <f t="shared" si="5"/>
        <v>602601</v>
      </c>
      <c r="K34" s="213">
        <f t="shared" si="5"/>
        <v>26913859</v>
      </c>
      <c r="L34" s="219">
        <f t="shared" si="3"/>
        <v>82234391</v>
      </c>
    </row>
    <row r="35" spans="1:12" s="177" customFormat="1" ht="13.5" customHeight="1">
      <c r="A35" s="176"/>
      <c r="B35" s="176"/>
      <c r="C35" s="176"/>
      <c r="D35" s="176"/>
      <c r="E35" s="176"/>
      <c r="F35" s="176"/>
    </row>
    <row r="36" spans="1:12" ht="12" customHeight="1"/>
    <row r="37" spans="1:12" hidden="1"/>
  </sheetData>
  <mergeCells count="4">
    <mergeCell ref="A1:A2"/>
    <mergeCell ref="H1:L1"/>
    <mergeCell ref="H3:L3"/>
    <mergeCell ref="B21:L21"/>
  </mergeCells>
  <pageMargins left="0.74803149606299213" right="0.6692913385826772" top="1.7922077922077921" bottom="0.98425196850393704" header="0.70866141732283472" footer="0.51181102362204722"/>
  <pageSetup paperSize="9" scale="60" orientation="portrait" horizontalDpi="4294967293" r:id="rId1"/>
  <headerFooter alignWithMargins="0">
    <oddHeader xml:space="preserve">&amp;L&amp;"Arial,Félkövér"Csongrád Városi Önkormányzat&amp;C&amp;"Arial,Félkövér" &amp;"Times New Roman,Félkövér"&amp;12 3.7 Kifizetetlen számlák, intézményi kintlévőségek /szállítók-vevők/&amp;R&amp;"Arial,Dőlt"
A rendelet 3.7 melléklete
Adatok eFt-ban és Ft-ban  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7</vt:i4>
      </vt:variant>
    </vt:vector>
  </HeadingPairs>
  <TitlesOfParts>
    <vt:vector size="16" baseType="lpstr">
      <vt:lpstr>3.</vt:lpstr>
      <vt:lpstr>3.1</vt:lpstr>
      <vt:lpstr>3.2</vt:lpstr>
      <vt:lpstr>3.2.1</vt:lpstr>
      <vt:lpstr>3.3 </vt:lpstr>
      <vt:lpstr>3.4</vt:lpstr>
      <vt:lpstr>3.5</vt:lpstr>
      <vt:lpstr>3.6 </vt:lpstr>
      <vt:lpstr>3.7 Szállítók-vevők</vt:lpstr>
      <vt:lpstr>'3.'!Nyomtatási_cím</vt:lpstr>
      <vt:lpstr>'3.3 '!Nyomtatási_cím</vt:lpstr>
      <vt:lpstr>'3.'!Nyomtatási_terület</vt:lpstr>
      <vt:lpstr>'3.2.1'!Nyomtatási_terület</vt:lpstr>
      <vt:lpstr>'3.3 '!Nyomtatási_terület</vt:lpstr>
      <vt:lpstr>'3.4'!Nyomtatási_terület</vt:lpstr>
      <vt:lpstr>'3.7 Szállítók-vevők'!Nyomtatási_terület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kadarneren</cp:lastModifiedBy>
  <cp:lastPrinted>2024-05-03T06:55:39Z</cp:lastPrinted>
  <dcterms:created xsi:type="dcterms:W3CDTF">2009-03-25T13:49:42Z</dcterms:created>
  <dcterms:modified xsi:type="dcterms:W3CDTF">2024-05-13T08:02:49Z</dcterms:modified>
</cp:coreProperties>
</file>