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Gazdálkodási iroda\KÖLTSÉGVETÉS 2026\..KÖLTSÉGVETÉS 2026. VÉGLEGES\"/>
    </mc:Choice>
  </mc:AlternateContent>
  <bookViews>
    <workbookView xWindow="120" yWindow="135" windowWidth="18735" windowHeight="11790" tabRatio="599" activeTab="3"/>
  </bookViews>
  <sheets>
    <sheet name="4. mell." sheetId="15" r:id="rId1"/>
    <sheet name="4.1 mell. " sheetId="2" r:id="rId2"/>
    <sheet name="4.2 mell." sheetId="3" r:id="rId3"/>
    <sheet name="4.3 bölcsődei létszám" sheetId="13" r:id="rId4"/>
  </sheets>
  <definedNames>
    <definedName name="_xlnm.Print_Titles" localSheetId="2">'4.2 mell.'!$1:$4</definedName>
    <definedName name="_xlnm.Print_Area" localSheetId="0">'4. mell.'!$A$1:$X$53</definedName>
    <definedName name="_xlnm.Print_Area" localSheetId="1">'4.1 mell. '!$A$5:$I$35</definedName>
  </definedNames>
  <calcPr calcId="162913"/>
</workbook>
</file>

<file path=xl/calcChain.xml><?xml version="1.0" encoding="utf-8"?>
<calcChain xmlns="http://schemas.openxmlformats.org/spreadsheetml/2006/main">
  <c r="X35" i="15" l="1"/>
  <c r="X36" i="15"/>
  <c r="X37" i="15"/>
  <c r="V7" i="15"/>
  <c r="V8" i="15"/>
  <c r="V10" i="15"/>
  <c r="V11" i="15"/>
  <c r="V12" i="15"/>
  <c r="V14" i="15"/>
  <c r="V15" i="15"/>
  <c r="V16" i="15"/>
  <c r="V18" i="15"/>
  <c r="V19" i="15"/>
  <c r="V20" i="15"/>
  <c r="V22" i="15"/>
  <c r="V23" i="15"/>
  <c r="V24" i="15"/>
  <c r="V26" i="15"/>
  <c r="V27" i="15"/>
  <c r="V28" i="15"/>
  <c r="V29" i="15"/>
  <c r="V31" i="15"/>
  <c r="V32" i="15"/>
  <c r="V33" i="15"/>
  <c r="V35" i="15"/>
  <c r="V36" i="15"/>
  <c r="V37" i="15"/>
  <c r="V39" i="15"/>
  <c r="V40" i="15"/>
  <c r="V41" i="15"/>
  <c r="V42" i="15"/>
  <c r="V44" i="15"/>
  <c r="V45" i="15"/>
  <c r="V46" i="15"/>
  <c r="V48" i="15"/>
  <c r="V49" i="15"/>
  <c r="V50" i="15"/>
  <c r="V51" i="15"/>
  <c r="V52" i="15"/>
  <c r="V53" i="15"/>
  <c r="V6" i="15"/>
  <c r="K53" i="15"/>
  <c r="K52" i="15"/>
  <c r="K51" i="15"/>
  <c r="K50" i="15"/>
  <c r="K46" i="15"/>
  <c r="K41" i="15"/>
  <c r="K37" i="15"/>
  <c r="K33" i="15"/>
  <c r="K28" i="15"/>
  <c r="K24" i="15"/>
  <c r="K20" i="15"/>
  <c r="K16" i="15"/>
  <c r="K12" i="15"/>
  <c r="K8" i="15"/>
  <c r="K29" i="15" s="1"/>
  <c r="K42" i="15" s="1"/>
  <c r="S36" i="15" l="1"/>
  <c r="T36" i="15"/>
  <c r="S39" i="15" l="1"/>
  <c r="T39" i="15"/>
  <c r="U39" i="15"/>
  <c r="X39" i="15"/>
  <c r="S40" i="15"/>
  <c r="X40" i="15" s="1"/>
  <c r="T40" i="15"/>
  <c r="U40" i="15"/>
  <c r="B41" i="15"/>
  <c r="C41" i="15"/>
  <c r="D41" i="15"/>
  <c r="T41" i="15" s="1"/>
  <c r="E41" i="15"/>
  <c r="F41" i="15"/>
  <c r="G41" i="15"/>
  <c r="H41" i="15"/>
  <c r="I41" i="15"/>
  <c r="J41" i="15"/>
  <c r="L41" i="15"/>
  <c r="M41" i="15"/>
  <c r="N41" i="15"/>
  <c r="O41" i="15"/>
  <c r="P41" i="15"/>
  <c r="Q41" i="15"/>
  <c r="R41" i="15"/>
  <c r="W41" i="15"/>
  <c r="B52" i="15"/>
  <c r="B53" i="15"/>
  <c r="S41" i="15" l="1"/>
  <c r="U41" i="15"/>
  <c r="X41" i="15"/>
  <c r="H35" i="2"/>
  <c r="G35" i="2"/>
  <c r="F35" i="2"/>
  <c r="E35" i="2"/>
  <c r="D35" i="2"/>
  <c r="C35" i="2"/>
  <c r="B35" i="2"/>
  <c r="I21" i="2"/>
  <c r="H21" i="2"/>
  <c r="G21" i="2"/>
  <c r="F21" i="2"/>
  <c r="E21" i="2"/>
  <c r="D21" i="2"/>
  <c r="C21" i="2"/>
  <c r="B21" i="2"/>
  <c r="U59" i="15" l="1"/>
  <c r="T59" i="15"/>
  <c r="U58" i="15"/>
  <c r="T58" i="15"/>
  <c r="U57" i="15"/>
  <c r="T57" i="15"/>
  <c r="U56" i="15"/>
  <c r="T56" i="15"/>
  <c r="U55" i="15"/>
  <c r="T55" i="15"/>
  <c r="U54" i="15"/>
  <c r="T54" i="15"/>
  <c r="W53" i="15"/>
  <c r="R53" i="15"/>
  <c r="Q53" i="15"/>
  <c r="P53" i="15"/>
  <c r="O53" i="15"/>
  <c r="N53" i="15"/>
  <c r="N51" i="15" s="1"/>
  <c r="M53" i="15"/>
  <c r="L53" i="15"/>
  <c r="J53" i="15"/>
  <c r="I53" i="15"/>
  <c r="H53" i="15"/>
  <c r="G53" i="15"/>
  <c r="F53" i="15"/>
  <c r="E53" i="15"/>
  <c r="D53" i="15"/>
  <c r="C53" i="15"/>
  <c r="W52" i="15"/>
  <c r="R52" i="15"/>
  <c r="Q52" i="15"/>
  <c r="P52" i="15"/>
  <c r="O52" i="15"/>
  <c r="N52" i="15"/>
  <c r="M52" i="15"/>
  <c r="M51" i="15" s="1"/>
  <c r="L52" i="15"/>
  <c r="J52" i="15"/>
  <c r="I52" i="15"/>
  <c r="H52" i="15"/>
  <c r="G52" i="15"/>
  <c r="F52" i="15"/>
  <c r="F51" i="15" s="1"/>
  <c r="E52" i="15"/>
  <c r="D52" i="15"/>
  <c r="C52" i="15"/>
  <c r="B51" i="15"/>
  <c r="W50" i="15"/>
  <c r="R50" i="15"/>
  <c r="Q50" i="15"/>
  <c r="P50" i="15"/>
  <c r="O50" i="15"/>
  <c r="N50" i="15"/>
  <c r="M50" i="15"/>
  <c r="L50" i="15"/>
  <c r="J50" i="15"/>
  <c r="I50" i="15"/>
  <c r="H50" i="15"/>
  <c r="G50" i="15"/>
  <c r="F50" i="15"/>
  <c r="E50" i="15"/>
  <c r="D50" i="15"/>
  <c r="C50" i="15"/>
  <c r="S50" i="15" s="1"/>
  <c r="B50" i="15"/>
  <c r="U49" i="15"/>
  <c r="T49" i="15"/>
  <c r="S49" i="15"/>
  <c r="U48" i="15"/>
  <c r="T48" i="15"/>
  <c r="S48" i="15"/>
  <c r="W46" i="15"/>
  <c r="R46" i="15"/>
  <c r="Q46" i="15"/>
  <c r="P46" i="15"/>
  <c r="O46" i="15"/>
  <c r="N46" i="15"/>
  <c r="M46" i="15"/>
  <c r="L46" i="15"/>
  <c r="J46" i="15"/>
  <c r="I46" i="15"/>
  <c r="H46" i="15"/>
  <c r="G46" i="15"/>
  <c r="F46" i="15"/>
  <c r="E46" i="15"/>
  <c r="D46" i="15"/>
  <c r="T46" i="15" s="1"/>
  <c r="C46" i="15"/>
  <c r="S46" i="15" s="1"/>
  <c r="B46" i="15"/>
  <c r="U45" i="15"/>
  <c r="T45" i="15"/>
  <c r="S45" i="15"/>
  <c r="U44" i="15"/>
  <c r="T44" i="15"/>
  <c r="S44" i="15"/>
  <c r="W37" i="15"/>
  <c r="R37" i="15"/>
  <c r="Q37" i="15"/>
  <c r="P37" i="15"/>
  <c r="O37" i="15"/>
  <c r="N37" i="15"/>
  <c r="M37" i="15"/>
  <c r="L37" i="15"/>
  <c r="J37" i="15"/>
  <c r="I37" i="15"/>
  <c r="H37" i="15"/>
  <c r="G37" i="15"/>
  <c r="F37" i="15"/>
  <c r="E37" i="15"/>
  <c r="D37" i="15"/>
  <c r="C37" i="15"/>
  <c r="B37" i="15"/>
  <c r="T35" i="15"/>
  <c r="S35" i="15"/>
  <c r="W33" i="15"/>
  <c r="R33" i="15"/>
  <c r="Q33" i="15"/>
  <c r="P33" i="15"/>
  <c r="O33" i="15"/>
  <c r="N33" i="15"/>
  <c r="M33" i="15"/>
  <c r="L33" i="15"/>
  <c r="J33" i="15"/>
  <c r="I33" i="15"/>
  <c r="H33" i="15"/>
  <c r="G33" i="15"/>
  <c r="F33" i="15"/>
  <c r="E33" i="15"/>
  <c r="D33" i="15"/>
  <c r="C33" i="15"/>
  <c r="B33" i="15"/>
  <c r="U32" i="15"/>
  <c r="T32" i="15"/>
  <c r="S32" i="15"/>
  <c r="U31" i="15"/>
  <c r="T31" i="15"/>
  <c r="S31" i="15"/>
  <c r="W28" i="15"/>
  <c r="R28" i="15"/>
  <c r="Q28" i="15"/>
  <c r="P28" i="15"/>
  <c r="O28" i="15"/>
  <c r="N28" i="15"/>
  <c r="M28" i="15"/>
  <c r="L28" i="15"/>
  <c r="J28" i="15"/>
  <c r="I28" i="15"/>
  <c r="H28" i="15"/>
  <c r="G28" i="15"/>
  <c r="F28" i="15"/>
  <c r="E28" i="15"/>
  <c r="D28" i="15"/>
  <c r="C28" i="15"/>
  <c r="B28" i="15"/>
  <c r="U27" i="15"/>
  <c r="T27" i="15"/>
  <c r="S27" i="15"/>
  <c r="U26" i="15"/>
  <c r="T26" i="15"/>
  <c r="S26" i="15"/>
  <c r="X26" i="15" s="1"/>
  <c r="W24" i="15"/>
  <c r="R24" i="15"/>
  <c r="Q24" i="15"/>
  <c r="P24" i="15"/>
  <c r="O24" i="15"/>
  <c r="N24" i="15"/>
  <c r="M24" i="15"/>
  <c r="L24" i="15"/>
  <c r="J24" i="15"/>
  <c r="I24" i="15"/>
  <c r="H24" i="15"/>
  <c r="G24" i="15"/>
  <c r="F24" i="15"/>
  <c r="E24" i="15"/>
  <c r="D24" i="15"/>
  <c r="C24" i="15"/>
  <c r="B24" i="15"/>
  <c r="U23" i="15"/>
  <c r="T23" i="15"/>
  <c r="S23" i="15"/>
  <c r="U22" i="15"/>
  <c r="T22" i="15"/>
  <c r="S22" i="15"/>
  <c r="W20" i="15"/>
  <c r="R20" i="15"/>
  <c r="Q20" i="15"/>
  <c r="P20" i="15"/>
  <c r="O20" i="15"/>
  <c r="N20" i="15"/>
  <c r="M20" i="15"/>
  <c r="L20" i="15"/>
  <c r="J20" i="15"/>
  <c r="I20" i="15"/>
  <c r="H20" i="15"/>
  <c r="G20" i="15"/>
  <c r="F20" i="15"/>
  <c r="E20" i="15"/>
  <c r="D20" i="15"/>
  <c r="C20" i="15"/>
  <c r="B20" i="15"/>
  <c r="U19" i="15"/>
  <c r="T19" i="15"/>
  <c r="S19" i="15"/>
  <c r="U18" i="15"/>
  <c r="T18" i="15"/>
  <c r="S18" i="15"/>
  <c r="W16" i="15"/>
  <c r="R16" i="15"/>
  <c r="Q16" i="15"/>
  <c r="P16" i="15"/>
  <c r="O16" i="15"/>
  <c r="N16" i="15"/>
  <c r="M16" i="15"/>
  <c r="L16" i="15"/>
  <c r="J16" i="15"/>
  <c r="I16" i="15"/>
  <c r="H16" i="15"/>
  <c r="G16" i="15"/>
  <c r="F16" i="15"/>
  <c r="E16" i="15"/>
  <c r="D16" i="15"/>
  <c r="C16" i="15"/>
  <c r="B16" i="15"/>
  <c r="U15" i="15"/>
  <c r="T15" i="15"/>
  <c r="S15" i="15"/>
  <c r="X15" i="15" s="1"/>
  <c r="U14" i="15"/>
  <c r="T14" i="15"/>
  <c r="S14" i="15"/>
  <c r="W12" i="15"/>
  <c r="R12" i="15"/>
  <c r="Q12" i="15"/>
  <c r="P12" i="15"/>
  <c r="O12" i="15"/>
  <c r="N12" i="15"/>
  <c r="M12" i="15"/>
  <c r="L12" i="15"/>
  <c r="J12" i="15"/>
  <c r="I12" i="15"/>
  <c r="H12" i="15"/>
  <c r="G12" i="15"/>
  <c r="F12" i="15"/>
  <c r="E12" i="15"/>
  <c r="D12" i="15"/>
  <c r="C12" i="15"/>
  <c r="B12" i="15"/>
  <c r="U11" i="15"/>
  <c r="T11" i="15"/>
  <c r="S11" i="15"/>
  <c r="U10" i="15"/>
  <c r="T10" i="15"/>
  <c r="S10" i="15"/>
  <c r="W8" i="15"/>
  <c r="R8" i="15"/>
  <c r="Q8" i="15"/>
  <c r="P8" i="15"/>
  <c r="O8" i="15"/>
  <c r="N8" i="15"/>
  <c r="M8" i="15"/>
  <c r="L8" i="15"/>
  <c r="J8" i="15"/>
  <c r="I8" i="15"/>
  <c r="H8" i="15"/>
  <c r="G8" i="15"/>
  <c r="F8" i="15"/>
  <c r="E8" i="15"/>
  <c r="D8" i="15"/>
  <c r="C8" i="15"/>
  <c r="B8" i="15"/>
  <c r="U7" i="15"/>
  <c r="T7" i="15"/>
  <c r="S7" i="15"/>
  <c r="U6" i="15"/>
  <c r="T6" i="15"/>
  <c r="S6" i="15"/>
  <c r="X23" i="15" l="1"/>
  <c r="U24" i="15"/>
  <c r="G51" i="15"/>
  <c r="X19" i="15"/>
  <c r="U20" i="15"/>
  <c r="W51" i="15"/>
  <c r="S53" i="15"/>
  <c r="X45" i="15"/>
  <c r="S28" i="15"/>
  <c r="J29" i="15"/>
  <c r="J42" i="15" s="1"/>
  <c r="S33" i="15"/>
  <c r="U46" i="15"/>
  <c r="S52" i="15"/>
  <c r="X11" i="15"/>
  <c r="U12" i="15"/>
  <c r="X22" i="15"/>
  <c r="X7" i="15"/>
  <c r="X18" i="15"/>
  <c r="X48" i="15"/>
  <c r="O51" i="15"/>
  <c r="U33" i="15"/>
  <c r="H51" i="15"/>
  <c r="Q29" i="15"/>
  <c r="Q42" i="15" s="1"/>
  <c r="X46" i="15"/>
  <c r="R29" i="15"/>
  <c r="R42" i="15" s="1"/>
  <c r="X44" i="15"/>
  <c r="N29" i="15"/>
  <c r="N42" i="15" s="1"/>
  <c r="T33" i="15"/>
  <c r="T37" i="15"/>
  <c r="T50" i="15"/>
  <c r="R51" i="15"/>
  <c r="T8" i="15"/>
  <c r="X14" i="15"/>
  <c r="S20" i="15"/>
  <c r="S24" i="15"/>
  <c r="X32" i="15"/>
  <c r="X6" i="15"/>
  <c r="B29" i="15"/>
  <c r="B42" i="15" s="1"/>
  <c r="H29" i="15"/>
  <c r="H42" i="15" s="1"/>
  <c r="O29" i="15"/>
  <c r="O42" i="15" s="1"/>
  <c r="I29" i="15"/>
  <c r="I42" i="15" s="1"/>
  <c r="S16" i="15"/>
  <c r="T20" i="15"/>
  <c r="T24" i="15"/>
  <c r="X27" i="15"/>
  <c r="U53" i="15"/>
  <c r="I51" i="15"/>
  <c r="P51" i="15"/>
  <c r="U8" i="15"/>
  <c r="Q51" i="15"/>
  <c r="S37" i="15"/>
  <c r="M29" i="15"/>
  <c r="M42" i="15" s="1"/>
  <c r="L51" i="15"/>
  <c r="L29" i="15"/>
  <c r="L42" i="15" s="1"/>
  <c r="J51" i="15"/>
  <c r="X31" i="15"/>
  <c r="X10" i="15"/>
  <c r="U16" i="15"/>
  <c r="X49" i="15"/>
  <c r="U50" i="15"/>
  <c r="T53" i="15"/>
  <c r="U28" i="15"/>
  <c r="U29" i="15" s="1"/>
  <c r="U52" i="15"/>
  <c r="G29" i="15"/>
  <c r="G42" i="15" s="1"/>
  <c r="T28" i="15"/>
  <c r="P29" i="15"/>
  <c r="P42" i="15" s="1"/>
  <c r="T52" i="15"/>
  <c r="S12" i="15"/>
  <c r="D29" i="15"/>
  <c r="D42" i="15" s="1"/>
  <c r="T12" i="15"/>
  <c r="W29" i="15"/>
  <c r="S8" i="15"/>
  <c r="C29" i="15"/>
  <c r="C42" i="15" s="1"/>
  <c r="X33" i="15"/>
  <c r="E29" i="15"/>
  <c r="E42" i="15" s="1"/>
  <c r="F29" i="15"/>
  <c r="E51" i="15"/>
  <c r="T16" i="15"/>
  <c r="C51" i="15"/>
  <c r="D51" i="15"/>
  <c r="T51" i="15" s="1"/>
  <c r="X24" i="15" l="1"/>
  <c r="X50" i="15"/>
  <c r="X52" i="15"/>
  <c r="U42" i="15"/>
  <c r="T42" i="15"/>
  <c r="S51" i="15"/>
  <c r="X51" i="15" s="1"/>
  <c r="X53" i="15"/>
  <c r="U51" i="15"/>
  <c r="W42" i="15"/>
  <c r="F42" i="15"/>
  <c r="S42" i="15" s="1"/>
  <c r="X16" i="15"/>
  <c r="S29" i="15"/>
  <c r="X8" i="15"/>
  <c r="X28" i="15"/>
  <c r="X20" i="15"/>
  <c r="X12" i="15"/>
  <c r="T29" i="15"/>
  <c r="X42" i="15" l="1"/>
  <c r="X29" i="15"/>
  <c r="H43" i="3"/>
  <c r="H41" i="3"/>
  <c r="H39" i="3"/>
  <c r="H37" i="3"/>
  <c r="H31" i="3" l="1"/>
  <c r="H30" i="3"/>
  <c r="H29" i="3"/>
  <c r="H28" i="3"/>
  <c r="H27" i="3"/>
  <c r="H26" i="3"/>
  <c r="H25" i="3"/>
  <c r="H21" i="3"/>
  <c r="H20" i="3"/>
  <c r="H19" i="3"/>
  <c r="H18" i="3"/>
  <c r="H17" i="3"/>
  <c r="H16" i="3"/>
  <c r="H15" i="3"/>
  <c r="H14" i="3"/>
  <c r="H13" i="3"/>
  <c r="H12" i="3"/>
  <c r="H11" i="3"/>
  <c r="H8" i="3"/>
  <c r="H7" i="3"/>
  <c r="H6" i="3"/>
  <c r="I35" i="2"/>
</calcChain>
</file>

<file path=xl/sharedStrings.xml><?xml version="1.0" encoding="utf-8"?>
<sst xmlns="http://schemas.openxmlformats.org/spreadsheetml/2006/main" count="231" uniqueCount="130">
  <si>
    <t>Város Összesen:</t>
  </si>
  <si>
    <t>Megnevezés</t>
  </si>
  <si>
    <t>Óvodák Igazgatósága</t>
  </si>
  <si>
    <t>Intézmények összesen:</t>
  </si>
  <si>
    <t>Alkotóház</t>
  </si>
  <si>
    <t xml:space="preserve">Összesen </t>
  </si>
  <si>
    <t xml:space="preserve">Városellátó Intézmény </t>
  </si>
  <si>
    <t>Korcsoport</t>
  </si>
  <si>
    <t>0-2 éves</t>
  </si>
  <si>
    <t>3-5 éves</t>
  </si>
  <si>
    <t>6-13 éves</t>
  </si>
  <si>
    <t>14-17 éves</t>
  </si>
  <si>
    <t>18-54 éves</t>
  </si>
  <si>
    <t>55-59 éves</t>
  </si>
  <si>
    <t>60-69 éves</t>
  </si>
  <si>
    <t>70-79 éves</t>
  </si>
  <si>
    <t>Összesen:</t>
  </si>
  <si>
    <t>Fő</t>
  </si>
  <si>
    <t xml:space="preserve">Fő </t>
  </si>
  <si>
    <t>80-… éves</t>
  </si>
  <si>
    <t>Nem kötelező feladatokhoz</t>
  </si>
  <si>
    <t xml:space="preserve">Kötelező feladatokhoz </t>
  </si>
  <si>
    <t xml:space="preserve">           a gyermekekre vonatkozó adatokról</t>
  </si>
  <si>
    <t>Összesen</t>
  </si>
  <si>
    <t>Óvodai férőhely /fő/</t>
  </si>
  <si>
    <t>Csoportok száma</t>
  </si>
  <si>
    <t xml:space="preserve">Polgármesteri Hivatal </t>
  </si>
  <si>
    <t>Ebből kötelező feladatokhoz</t>
  </si>
  <si>
    <t xml:space="preserve">4.1 A népesség korcsoportok szerinti megoszlása  </t>
  </si>
  <si>
    <t>GESZ</t>
  </si>
  <si>
    <t xml:space="preserve">Dajkák száma </t>
  </si>
  <si>
    <t xml:space="preserve">Templom utcai 
Bölcsőde </t>
  </si>
  <si>
    <t xml:space="preserve">Széchenyi úti 
Bölcsőde </t>
  </si>
  <si>
    <t xml:space="preserve">Homokhátsági Munkaszervezet </t>
  </si>
  <si>
    <t>GESZ és Intézményei össz.</t>
  </si>
  <si>
    <t>Óvoda kihasználtság %-a</t>
  </si>
  <si>
    <t>Átlaglétszám</t>
  </si>
  <si>
    <t>SNI Integr.okt.-szakértői vél.</t>
  </si>
  <si>
    <t>Lányok száma</t>
  </si>
  <si>
    <t>Tanulási,magat.beill.neh.küzdő</t>
  </si>
  <si>
    <t>Logopédiai ellátásban rész.</t>
  </si>
  <si>
    <t>Összes főétkező</t>
  </si>
  <si>
    <t>Tízóraisok száma /fő/</t>
  </si>
  <si>
    <t>Étkezést nem vesz igénybe</t>
  </si>
  <si>
    <t>Más településről bejárók</t>
  </si>
  <si>
    <t xml:space="preserve">Rendszeres gyermekvédelmi kedvezményben részesülő gyermek </t>
  </si>
  <si>
    <t xml:space="preserve">Tartósan beteg vagy fogyatékos gyermek </t>
  </si>
  <si>
    <t>Három- vagy több gyermeket nevelnek</t>
  </si>
  <si>
    <t>Nevelésbe vételét rendelte el a gyámhatóság</t>
  </si>
  <si>
    <t>Családjában az egy főre jutó havi jövedelem nem haladja  meg a kötelező  legkisebb munkabér nettó összegének 130 %-át</t>
  </si>
  <si>
    <t xml:space="preserve">Gyermekétkeztetés normatív kedvezménye - nyilatkozat alapján
 (csak főétkezők): </t>
  </si>
  <si>
    <t>10 fő</t>
  </si>
  <si>
    <t>2 fő</t>
  </si>
  <si>
    <t>1 fő</t>
  </si>
  <si>
    <t>4 fő</t>
  </si>
  <si>
    <t>/CSONGRÁDI ÓVODÁK  IGAZGATÓSÁGA/</t>
  </si>
  <si>
    <t xml:space="preserve">4.3 Kimutatás a bölcsődei adatokról statisztika alapján 
</t>
  </si>
  <si>
    <t>24 fő</t>
  </si>
  <si>
    <t>Gyermeklétszám</t>
  </si>
  <si>
    <t xml:space="preserve">Csoportok száma </t>
  </si>
  <si>
    <t xml:space="preserve">1 csoportra jutó gyermeklétszám 
</t>
  </si>
  <si>
    <t>Családjában tartósan beteg vagy fogyatékos gyermeket nevelnek</t>
  </si>
  <si>
    <r>
      <t xml:space="preserve">Művelődési Központ </t>
    </r>
    <r>
      <rPr>
        <b/>
        <i/>
        <sz val="10.5"/>
        <rFont val="Times New Roman"/>
        <family val="1"/>
        <charset val="238"/>
      </rPr>
      <t>és Városi Galéria</t>
    </r>
    <r>
      <rPr>
        <b/>
        <i/>
        <sz val="11"/>
        <rFont val="Times New Roman"/>
        <family val="1"/>
        <charset val="238"/>
      </rPr>
      <t xml:space="preserve"> </t>
    </r>
  </si>
  <si>
    <t>10-13 fő</t>
  </si>
  <si>
    <t>9 fő</t>
  </si>
  <si>
    <t>10-12 fő</t>
  </si>
  <si>
    <t>Tari László Múzeum</t>
  </si>
  <si>
    <t>Széchenyi Úti Gézengúz Tagóvoda</t>
  </si>
  <si>
    <t>Fő Utcai Platánfa Tagóvoda</t>
  </si>
  <si>
    <t>Bökényi Napraforgó Tagóvoda</t>
  </si>
  <si>
    <t>Bokrosi Napsugár Tagóvoda</t>
  </si>
  <si>
    <t>Bercsényi Utcai Kincskereső Tagóvoda</t>
  </si>
  <si>
    <t>Templom Utcai Delfin Tagóvoda</t>
  </si>
  <si>
    <t>19,5</t>
  </si>
  <si>
    <t>24,5</t>
  </si>
  <si>
    <t>Csemegi Károly Könyvtár</t>
  </si>
  <si>
    <t xml:space="preserve">Dr.Szarka Ödön Egy. Eü. Szoc. Int.
 Szociális Intézmény </t>
  </si>
  <si>
    <t>az  SNI, HH, HHH gyermekekre vonatkozó adatokról</t>
  </si>
  <si>
    <t>SNI gyermekek %-os aránya</t>
  </si>
  <si>
    <t>HH gyermekek %-os aránya</t>
  </si>
  <si>
    <t>HHH gyermekek %-os aránya</t>
  </si>
  <si>
    <t>2023/2024. tanév*</t>
  </si>
  <si>
    <t>2024/2025. tanév**</t>
  </si>
  <si>
    <t>2025/2026. tanév***</t>
  </si>
  <si>
    <t>49 fő</t>
  </si>
  <si>
    <t>40 fő</t>
  </si>
  <si>
    <t>7-11 fő</t>
  </si>
  <si>
    <t>11-12 fő</t>
  </si>
  <si>
    <t>*KSH 1203 tárgyév 05.31. adatai alapján</t>
  </si>
  <si>
    <t>**2024.11.20. napi jelenléti kimutatás alapján</t>
  </si>
  <si>
    <t>Nem kedvezményes óvodai étkeztetés 
(100 % fizető)</t>
  </si>
  <si>
    <t>Létszám</t>
  </si>
  <si>
    <t xml:space="preserve">1992. évi XXXIII. tv. a közalkalmazottak jogállásáról </t>
  </si>
  <si>
    <t>2023. évi LII. tv. köznevelési foglalkoztatási jogviszony</t>
  </si>
  <si>
    <t>2020. évi C. tv. az egészségügyi szolgálati jogviszonyról</t>
  </si>
  <si>
    <t>A 2011. évi CXCIX. tv. alapján foglalkoztatott közszolgálati tisztviselőkről</t>
  </si>
  <si>
    <t>2012. évi tv. a munka törvénykönyvéről</t>
  </si>
  <si>
    <t xml:space="preserve">Megbízási jogviszony (Polgári törvénykönyv) </t>
  </si>
  <si>
    <t>2025. év</t>
  </si>
  <si>
    <t>Teljes 
munkaidő</t>
  </si>
  <si>
    <t>Részmunkaidő</t>
  </si>
  <si>
    <t xml:space="preserve">Teljes munkaidő </t>
  </si>
  <si>
    <t>4 óra</t>
  </si>
  <si>
    <t>6 óra</t>
  </si>
  <si>
    <t xml:space="preserve">4 óra </t>
  </si>
  <si>
    <t xml:space="preserve">                      4.2 Kimutatás a 2025. október 1-i statisztika  alapján</t>
  </si>
  <si>
    <t>Összlétszám  /fő/ 2025.10.01.</t>
  </si>
  <si>
    <t xml:space="preserve">Számított létszám 2025.10.01. </t>
  </si>
  <si>
    <t>HH gyermekek száma 2025. 10.01</t>
  </si>
  <si>
    <t>HHH gyermekek száma 2025.10.01.</t>
  </si>
  <si>
    <t>23,25</t>
  </si>
  <si>
    <t>23,75</t>
  </si>
  <si>
    <t>18,66</t>
  </si>
  <si>
    <t>24,83</t>
  </si>
  <si>
    <t>23,04</t>
  </si>
  <si>
    <t>Kimutatás a 2025. október 1-i statisztika  alapján</t>
  </si>
  <si>
    <t>Összlétszám  2025.10.01.</t>
  </si>
  <si>
    <t>SNI gyermekek száma 2025. 10. 01.</t>
  </si>
  <si>
    <t xml:space="preserve">Gondozónők (kisgyermek-
nevelők) száma 
</t>
  </si>
  <si>
    <r>
      <t>46 f</t>
    </r>
    <r>
      <rPr>
        <sz val="11"/>
        <rFont val="BatangChe"/>
        <charset val="238"/>
      </rPr>
      <t>ő</t>
    </r>
  </si>
  <si>
    <r>
      <t>23 f</t>
    </r>
    <r>
      <rPr>
        <sz val="11"/>
        <rFont val="BatangChe"/>
        <charset val="238"/>
      </rPr>
      <t>ő</t>
    </r>
  </si>
  <si>
    <r>
      <t>11-12 f</t>
    </r>
    <r>
      <rPr>
        <sz val="11"/>
        <rFont val="BatangChe"/>
        <charset val="238"/>
      </rPr>
      <t>ő</t>
    </r>
  </si>
  <si>
    <r>
      <t>2 f</t>
    </r>
    <r>
      <rPr>
        <sz val="11"/>
        <rFont val="BatangChe"/>
        <charset val="238"/>
      </rPr>
      <t>ő</t>
    </r>
  </si>
  <si>
    <r>
      <t>1 f</t>
    </r>
    <r>
      <rPr>
        <sz val="11"/>
        <rFont val="BatangChe"/>
        <charset val="238"/>
      </rPr>
      <t>ő</t>
    </r>
  </si>
  <si>
    <r>
      <t>9 f</t>
    </r>
    <r>
      <rPr>
        <sz val="11"/>
        <rFont val="BatangChe"/>
        <charset val="238"/>
      </rPr>
      <t>ő</t>
    </r>
  </si>
  <si>
    <r>
      <t>5 f</t>
    </r>
    <r>
      <rPr>
        <sz val="11"/>
        <rFont val="BatangChe"/>
        <charset val="238"/>
      </rPr>
      <t>ő</t>
    </r>
  </si>
  <si>
    <t>Egyéb</t>
  </si>
  <si>
    <r>
      <t>Piroskavárosi Idősek Otthona</t>
    </r>
    <r>
      <rPr>
        <b/>
        <i/>
        <sz val="10"/>
        <color theme="1"/>
        <rFont val="Times New Roman"/>
        <family val="1"/>
        <charset val="238"/>
      </rPr>
      <t>(ATMÖT)</t>
    </r>
  </si>
  <si>
    <t>*** 2026.01.30-i KENYSZI alapján</t>
  </si>
  <si>
    <t>Mind-
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</si>
</sst>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32">
    <font>
      <sz val="10"/>
      <name val="Arial CE"/>
      <charset val="238"/>
    </font>
    <font>
      <b/>
      <sz val="11"/>
      <name val="Arial CE"/>
      <charset val="238"/>
    </font>
    <font>
      <sz val="11"/>
      <name val="Times New Roman"/>
      <family val="1"/>
      <charset val="238"/>
    </font>
    <font>
      <b/>
      <sz val="10"/>
      <name val="Arial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4"/>
      <name val="Arial CE"/>
      <family val="2"/>
      <charset val="238"/>
    </font>
    <font>
      <b/>
      <sz val="12"/>
      <name val="Arial CE"/>
      <charset val="238"/>
    </font>
    <font>
      <sz val="12"/>
      <name val="Arial CE"/>
      <family val="2"/>
      <charset val="238"/>
    </font>
    <font>
      <b/>
      <sz val="10"/>
      <name val="Times New Roman"/>
      <family val="1"/>
      <charset val="238"/>
    </font>
    <font>
      <i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0"/>
      <name val="Times New Roman"/>
      <family val="1"/>
      <charset val="238"/>
    </font>
    <font>
      <sz val="12"/>
      <name val="Arial CE"/>
      <charset val="238"/>
    </font>
    <font>
      <b/>
      <sz val="13"/>
      <name val="Arial CE"/>
      <charset val="238"/>
    </font>
    <font>
      <b/>
      <sz val="8"/>
      <name val="Arial CE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i/>
      <sz val="10.5"/>
      <name val="Times New Roman"/>
      <family val="1"/>
      <charset val="238"/>
    </font>
    <font>
      <sz val="11"/>
      <name val="Arial CE"/>
      <charset val="238"/>
    </font>
    <font>
      <sz val="11"/>
      <name val="BatangChe"/>
      <charset val="238"/>
    </font>
    <font>
      <b/>
      <i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1"/>
      <color theme="1"/>
      <name val="Arial CE"/>
      <charset val="238"/>
    </font>
    <font>
      <b/>
      <sz val="8.5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7">
    <xf numFmtId="0" fontId="0" fillId="0" borderId="0" xfId="0"/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4" fillId="0" borderId="1" xfId="0" applyNumberFormat="1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0" borderId="0" xfId="0" applyFont="1"/>
    <xf numFmtId="0" fontId="7" fillId="0" borderId="0" xfId="0" applyFont="1" applyBorder="1"/>
    <xf numFmtId="0" fontId="7" fillId="0" borderId="0" xfId="0" applyFont="1"/>
    <xf numFmtId="0" fontId="8" fillId="0" borderId="0" xfId="0" applyFont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0" fillId="0" borderId="0" xfId="0" applyBorder="1"/>
    <xf numFmtId="0" fontId="10" fillId="0" borderId="1" xfId="0" applyFont="1" applyBorder="1"/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shrinkToFit="1"/>
    </xf>
    <xf numFmtId="0" fontId="10" fillId="0" borderId="1" xfId="0" applyFont="1" applyBorder="1" applyAlignment="1">
      <alignment shrinkToFit="1"/>
    </xf>
    <xf numFmtId="0" fontId="14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14" fillId="0" borderId="1" xfId="0" applyNumberFormat="1" applyFont="1" applyBorder="1" applyAlignment="1">
      <alignment horizontal="right"/>
    </xf>
    <xf numFmtId="0" fontId="14" fillId="0" borderId="4" xfId="0" applyFont="1" applyBorder="1"/>
    <xf numFmtId="0" fontId="6" fillId="0" borderId="4" xfId="0" applyFont="1" applyBorder="1"/>
    <xf numFmtId="0" fontId="2" fillId="0" borderId="0" xfId="0" applyFont="1"/>
    <xf numFmtId="0" fontId="6" fillId="0" borderId="0" xfId="0" applyFont="1"/>
    <xf numFmtId="0" fontId="14" fillId="0" borderId="4" xfId="0" applyFont="1" applyBorder="1" applyAlignment="1">
      <alignment horizontal="left"/>
    </xf>
    <xf numFmtId="0" fontId="13" fillId="0" borderId="0" xfId="0" applyFont="1" applyAlignment="1">
      <alignment horizontal="right"/>
    </xf>
    <xf numFmtId="0" fontId="2" fillId="0" borderId="4" xfId="0" applyFont="1" applyBorder="1" applyAlignment="1">
      <alignment horizontal="left"/>
    </xf>
    <xf numFmtId="0" fontId="2" fillId="0" borderId="0" xfId="0" applyFont="1" applyAlignment="1">
      <alignment horizontal="right"/>
    </xf>
    <xf numFmtId="0" fontId="6" fillId="0" borderId="4" xfId="0" applyFont="1" applyBorder="1" applyAlignment="1">
      <alignment horizontal="left"/>
    </xf>
    <xf numFmtId="0" fontId="14" fillId="0" borderId="0" xfId="0" applyFont="1" applyAlignment="1">
      <alignment horizontal="right"/>
    </xf>
    <xf numFmtId="0" fontId="14" fillId="0" borderId="0" xfId="0" applyFont="1"/>
    <xf numFmtId="164" fontId="2" fillId="0" borderId="1" xfId="0" applyNumberFormat="1" applyFont="1" applyBorder="1" applyAlignment="1">
      <alignment horizontal="right"/>
    </xf>
    <xf numFmtId="2" fontId="6" fillId="0" borderId="4" xfId="0" applyNumberFormat="1" applyFont="1" applyBorder="1"/>
    <xf numFmtId="2" fontId="6" fillId="0" borderId="5" xfId="0" applyNumberFormat="1" applyFont="1" applyBorder="1" applyAlignment="1"/>
    <xf numFmtId="2" fontId="6" fillId="0" borderId="1" xfId="0" applyNumberFormat="1" applyFont="1" applyBorder="1"/>
    <xf numFmtId="0" fontId="14" fillId="0" borderId="4" xfId="0" applyFont="1" applyBorder="1" applyAlignment="1">
      <alignment horizontal="left" wrapText="1"/>
    </xf>
    <xf numFmtId="0" fontId="2" fillId="0" borderId="4" xfId="0" applyFont="1" applyBorder="1"/>
    <xf numFmtId="164" fontId="6" fillId="0" borderId="6" xfId="0" applyNumberFormat="1" applyFont="1" applyBorder="1"/>
    <xf numFmtId="0" fontId="4" fillId="0" borderId="0" xfId="0" applyFont="1"/>
    <xf numFmtId="0" fontId="2" fillId="0" borderId="0" xfId="0" applyFont="1" applyAlignment="1"/>
    <xf numFmtId="0" fontId="10" fillId="0" borderId="8" xfId="0" applyFont="1" applyBorder="1"/>
    <xf numFmtId="0" fontId="11" fillId="0" borderId="8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10" fontId="11" fillId="0" borderId="1" xfId="0" applyNumberFormat="1" applyFont="1" applyBorder="1" applyAlignment="1">
      <alignment horizontal="center"/>
    </xf>
    <xf numFmtId="10" fontId="10" fillId="0" borderId="1" xfId="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3" fillId="0" borderId="0" xfId="0" applyFont="1" applyBorder="1"/>
    <xf numFmtId="0" fontId="11" fillId="0" borderId="2" xfId="0" applyFont="1" applyBorder="1" applyAlignment="1">
      <alignment horizontal="center"/>
    </xf>
    <xf numFmtId="0" fontId="17" fillId="0" borderId="1" xfId="0" applyFont="1" applyBorder="1" applyAlignment="1">
      <alignment shrinkToFit="1"/>
    </xf>
    <xf numFmtId="0" fontId="3" fillId="0" borderId="1" xfId="0" applyFont="1" applyBorder="1" applyAlignment="1">
      <alignment shrinkToFit="1"/>
    </xf>
    <xf numFmtId="0" fontId="18" fillId="0" borderId="1" xfId="0" applyFont="1" applyBorder="1"/>
    <xf numFmtId="0" fontId="10" fillId="0" borderId="0" xfId="0" applyFont="1"/>
    <xf numFmtId="0" fontId="19" fillId="0" borderId="7" xfId="0" applyFont="1" applyBorder="1" applyAlignment="1">
      <alignment wrapText="1"/>
    </xf>
    <xf numFmtId="0" fontId="17" fillId="0" borderId="1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20" fillId="0" borderId="12" xfId="0" applyFont="1" applyBorder="1" applyAlignment="1">
      <alignment horizontal="center" wrapText="1"/>
    </xf>
    <xf numFmtId="0" fontId="16" fillId="0" borderId="12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0" fillId="0" borderId="7" xfId="0" applyFont="1" applyBorder="1" applyAlignment="1">
      <alignment wrapText="1"/>
    </xf>
    <xf numFmtId="0" fontId="20" fillId="0" borderId="15" xfId="0" applyFont="1" applyBorder="1" applyAlignment="1">
      <alignment wrapText="1"/>
    </xf>
    <xf numFmtId="0" fontId="20" fillId="0" borderId="16" xfId="0" applyFont="1" applyBorder="1" applyAlignment="1">
      <alignment wrapText="1"/>
    </xf>
    <xf numFmtId="0" fontId="18" fillId="0" borderId="0" xfId="0" applyFont="1" applyBorder="1"/>
    <xf numFmtId="0" fontId="16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right"/>
    </xf>
    <xf numFmtId="49" fontId="10" fillId="0" borderId="1" xfId="0" applyNumberFormat="1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165" fontId="6" fillId="0" borderId="1" xfId="0" applyNumberFormat="1" applyFont="1" applyBorder="1" applyAlignment="1">
      <alignment horizontal="right"/>
    </xf>
    <xf numFmtId="2" fontId="6" fillId="0" borderId="1" xfId="0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right"/>
    </xf>
    <xf numFmtId="0" fontId="10" fillId="2" borderId="10" xfId="0" applyFont="1" applyFill="1" applyBorder="1" applyAlignment="1">
      <alignment horizontal="center"/>
    </xf>
    <xf numFmtId="0" fontId="0" fillId="2" borderId="0" xfId="0" applyFill="1" applyBorder="1"/>
    <xf numFmtId="0" fontId="9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1" fillId="0" borderId="9" xfId="0" applyFont="1" applyBorder="1" applyAlignment="1">
      <alignment shrinkToFit="1"/>
    </xf>
    <xf numFmtId="0" fontId="0" fillId="0" borderId="7" xfId="0" applyBorder="1"/>
    <xf numFmtId="0" fontId="0" fillId="0" borderId="13" xfId="0" applyBorder="1"/>
    <xf numFmtId="0" fontId="0" fillId="0" borderId="14" xfId="0" applyBorder="1"/>
    <xf numFmtId="0" fontId="1" fillId="0" borderId="1" xfId="0" applyFont="1" applyBorder="1" applyAlignment="1">
      <alignment shrinkToFit="1"/>
    </xf>
    <xf numFmtId="0" fontId="22" fillId="0" borderId="1" xfId="0" applyFont="1" applyBorder="1"/>
    <xf numFmtId="10" fontId="16" fillId="0" borderId="1" xfId="0" applyNumberFormat="1" applyFont="1" applyBorder="1" applyAlignment="1">
      <alignment horizontal="right"/>
    </xf>
    <xf numFmtId="10" fontId="16" fillId="0" borderId="1" xfId="0" applyNumberFormat="1" applyFont="1" applyBorder="1"/>
    <xf numFmtId="0" fontId="11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14" fillId="0" borderId="1" xfId="0" applyNumberFormat="1" applyFont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165" fontId="2" fillId="0" borderId="3" xfId="0" applyNumberFormat="1" applyFont="1" applyBorder="1" applyAlignment="1">
      <alignment horizontal="right"/>
    </xf>
    <xf numFmtId="165" fontId="6" fillId="0" borderId="3" xfId="0" applyNumberFormat="1" applyFont="1" applyBorder="1" applyAlignment="1">
      <alignment horizontal="right"/>
    </xf>
    <xf numFmtId="165" fontId="6" fillId="0" borderId="1" xfId="0" applyNumberFormat="1" applyFont="1" applyBorder="1"/>
    <xf numFmtId="2" fontId="6" fillId="0" borderId="6" xfId="0" applyNumberFormat="1" applyFont="1" applyBorder="1"/>
    <xf numFmtId="164" fontId="6" fillId="0" borderId="6" xfId="0" applyNumberFormat="1" applyFont="1" applyBorder="1" applyAlignment="1">
      <alignment horizontal="right"/>
    </xf>
    <xf numFmtId="2" fontId="6" fillId="0" borderId="28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6" fillId="0" borderId="0" xfId="0" applyFont="1" applyAlignment="1"/>
    <xf numFmtId="0" fontId="10" fillId="2" borderId="10" xfId="0" applyFont="1" applyFill="1" applyBorder="1" applyAlignment="1">
      <alignment shrinkToFit="1"/>
    </xf>
    <xf numFmtId="0" fontId="1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right"/>
    </xf>
    <xf numFmtId="2" fontId="6" fillId="0" borderId="3" xfId="0" applyNumberFormat="1" applyFont="1" applyBorder="1" applyAlignment="1">
      <alignment horizontal="right"/>
    </xf>
    <xf numFmtId="164" fontId="13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 wrapText="1"/>
    </xf>
    <xf numFmtId="0" fontId="24" fillId="0" borderId="4" xfId="0" applyFont="1" applyBorder="1" applyAlignment="1">
      <alignment horizontal="left"/>
    </xf>
    <xf numFmtId="2" fontId="24" fillId="0" borderId="1" xfId="0" applyNumberFormat="1" applyFont="1" applyBorder="1" applyAlignment="1">
      <alignment horizontal="right"/>
    </xf>
    <xf numFmtId="0" fontId="24" fillId="0" borderId="1" xfId="0" applyFont="1" applyBorder="1" applyAlignment="1">
      <alignment horizontal="right"/>
    </xf>
    <xf numFmtId="164" fontId="25" fillId="0" borderId="1" xfId="0" applyNumberFormat="1" applyFont="1" applyBorder="1" applyAlignment="1">
      <alignment horizontal="right"/>
    </xf>
    <xf numFmtId="164" fontId="25" fillId="0" borderId="3" xfId="0" applyNumberFormat="1" applyFont="1" applyBorder="1" applyAlignment="1">
      <alignment horizontal="right"/>
    </xf>
    <xf numFmtId="0" fontId="25" fillId="0" borderId="0" xfId="0" applyFont="1"/>
    <xf numFmtId="0" fontId="25" fillId="0" borderId="4" xfId="0" applyFont="1" applyBorder="1" applyAlignment="1">
      <alignment horizontal="left"/>
    </xf>
    <xf numFmtId="165" fontId="25" fillId="0" borderId="1" xfId="0" applyNumberFormat="1" applyFont="1" applyBorder="1" applyAlignment="1">
      <alignment horizontal="right"/>
    </xf>
    <xf numFmtId="0" fontId="25" fillId="0" borderId="1" xfId="0" applyFont="1" applyBorder="1" applyAlignment="1">
      <alignment horizontal="right"/>
    </xf>
    <xf numFmtId="165" fontId="25" fillId="0" borderId="3" xfId="0" applyNumberFormat="1" applyFont="1" applyBorder="1" applyAlignment="1">
      <alignment horizontal="right"/>
    </xf>
    <xf numFmtId="165" fontId="24" fillId="0" borderId="1" xfId="0" applyNumberFormat="1" applyFont="1" applyBorder="1" applyAlignment="1">
      <alignment horizontal="right"/>
    </xf>
    <xf numFmtId="164" fontId="26" fillId="0" borderId="1" xfId="0" applyNumberFormat="1" applyFont="1" applyBorder="1" applyAlignment="1">
      <alignment horizontal="right"/>
    </xf>
    <xf numFmtId="165" fontId="26" fillId="0" borderId="3" xfId="0" applyNumberFormat="1" applyFont="1" applyBorder="1" applyAlignment="1">
      <alignment horizontal="right"/>
    </xf>
    <xf numFmtId="0" fontId="24" fillId="0" borderId="0" xfId="0" applyFont="1"/>
    <xf numFmtId="0" fontId="28" fillId="0" borderId="0" xfId="0" applyFont="1"/>
    <xf numFmtId="164" fontId="2" fillId="0" borderId="0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center" vertical="center"/>
    </xf>
    <xf numFmtId="164" fontId="2" fillId="0" borderId="0" xfId="0" applyNumberFormat="1" applyFont="1"/>
    <xf numFmtId="164" fontId="2" fillId="0" borderId="0" xfId="0" applyNumberFormat="1" applyFont="1" applyAlignment="1"/>
    <xf numFmtId="0" fontId="31" fillId="0" borderId="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5" fillId="0" borderId="22" xfId="0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2" fillId="0" borderId="0" xfId="0" applyFont="1" applyAlignment="1">
      <alignment wrapText="1"/>
    </xf>
    <xf numFmtId="0" fontId="12" fillId="0" borderId="23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0" fillId="0" borderId="11" xfId="0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12" fillId="0" borderId="17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7" fillId="0" borderId="7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30" fillId="0" borderId="24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/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25" fillId="0" borderId="0" xfId="0" applyFont="1" applyAlignment="1">
      <alignment wrapText="1"/>
    </xf>
    <xf numFmtId="0" fontId="29" fillId="0" borderId="0" xfId="0" applyFont="1" applyAlignment="1"/>
    <xf numFmtId="0" fontId="6" fillId="0" borderId="7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wrapText="1"/>
    </xf>
    <xf numFmtId="0" fontId="6" fillId="0" borderId="21" xfId="0" applyFont="1" applyBorder="1" applyAlignment="1">
      <alignment horizontal="center"/>
    </xf>
    <xf numFmtId="0" fontId="22" fillId="0" borderId="21" xfId="0" applyFont="1" applyBorder="1" applyAlignment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0</xdr:rowOff>
    </xdr:from>
    <xdr:to>
      <xdr:col>0</xdr:col>
      <xdr:colOff>676275</xdr:colOff>
      <xdr:row>0</xdr:row>
      <xdr:rowOff>0</xdr:rowOff>
    </xdr:to>
    <xdr:pic>
      <xdr:nvPicPr>
        <xdr:cNvPr id="1140" name="Picture 2" descr="beolvasás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" y="0"/>
          <a:ext cx="581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4"/>
  <sheetViews>
    <sheetView view="pageLayout" zoomScale="80" zoomScaleSheetLayoutView="84" zoomScalePageLayoutView="80" workbookViewId="0">
      <selection activeCell="J40" sqref="J40"/>
    </sheetView>
  </sheetViews>
  <sheetFormatPr defaultColWidth="9.140625" defaultRowHeight="15"/>
  <cols>
    <col min="1" max="1" width="32.85546875" style="29" customWidth="1"/>
    <col min="2" max="2" width="8.7109375" style="29" customWidth="1"/>
    <col min="3" max="3" width="9.42578125" style="29" customWidth="1"/>
    <col min="4" max="4" width="7.5703125" style="29" customWidth="1"/>
    <col min="5" max="5" width="7.7109375" style="29" customWidth="1"/>
    <col min="6" max="6" width="9.42578125" style="29" customWidth="1"/>
    <col min="7" max="7" width="7.7109375" style="29" customWidth="1"/>
    <col min="8" max="8" width="6.28515625" style="29" customWidth="1"/>
    <col min="9" max="9" width="9.42578125" style="29" customWidth="1"/>
    <col min="10" max="11" width="7.42578125" style="29" customWidth="1"/>
    <col min="12" max="12" width="7.5703125" style="29" customWidth="1"/>
    <col min="13" max="13" width="9.42578125" style="29" customWidth="1"/>
    <col min="14" max="14" width="7.5703125" style="29" customWidth="1"/>
    <col min="15" max="15" width="7.7109375" style="29" customWidth="1"/>
    <col min="16" max="16" width="9.42578125" style="29" customWidth="1"/>
    <col min="17" max="18" width="6.85546875" style="29" customWidth="1"/>
    <col min="19" max="19" width="9.42578125" style="29" customWidth="1"/>
    <col min="20" max="20" width="8" style="29" customWidth="1"/>
    <col min="21" max="21" width="7.42578125" style="29" customWidth="1"/>
    <col min="22" max="22" width="6.28515625" style="140" customWidth="1"/>
    <col min="23" max="23" width="11.7109375" style="29" customWidth="1"/>
    <col min="24" max="24" width="10.7109375" style="29" customWidth="1"/>
    <col min="25" max="16384" width="9.140625" style="29"/>
  </cols>
  <sheetData>
    <row r="1" spans="1:24" s="12" customFormat="1" ht="27.75" customHeight="1">
      <c r="A1" s="148" t="s">
        <v>1</v>
      </c>
      <c r="B1" s="176" t="s">
        <v>91</v>
      </c>
      <c r="C1" s="155" t="s">
        <v>92</v>
      </c>
      <c r="D1" s="156"/>
      <c r="E1" s="157"/>
      <c r="F1" s="155" t="s">
        <v>93</v>
      </c>
      <c r="G1" s="156"/>
      <c r="H1" s="157"/>
      <c r="I1" s="155" t="s">
        <v>94</v>
      </c>
      <c r="J1" s="156"/>
      <c r="K1" s="156"/>
      <c r="L1" s="157"/>
      <c r="M1" s="155" t="s">
        <v>95</v>
      </c>
      <c r="N1" s="156"/>
      <c r="O1" s="157"/>
      <c r="P1" s="155" t="s">
        <v>96</v>
      </c>
      <c r="Q1" s="156"/>
      <c r="R1" s="157"/>
      <c r="S1" s="161" t="s">
        <v>23</v>
      </c>
      <c r="T1" s="162"/>
      <c r="U1" s="162"/>
      <c r="V1" s="163"/>
      <c r="W1" s="170" t="s">
        <v>97</v>
      </c>
      <c r="X1" s="172" t="s">
        <v>129</v>
      </c>
    </row>
    <row r="2" spans="1:24" s="12" customFormat="1" ht="30" customHeight="1">
      <c r="A2" s="149"/>
      <c r="B2" s="177"/>
      <c r="C2" s="158"/>
      <c r="D2" s="159"/>
      <c r="E2" s="160"/>
      <c r="F2" s="158"/>
      <c r="G2" s="159"/>
      <c r="H2" s="160"/>
      <c r="I2" s="158"/>
      <c r="J2" s="159"/>
      <c r="K2" s="159"/>
      <c r="L2" s="160"/>
      <c r="M2" s="158"/>
      <c r="N2" s="159"/>
      <c r="O2" s="160"/>
      <c r="P2" s="158"/>
      <c r="Q2" s="159"/>
      <c r="R2" s="160"/>
      <c r="S2" s="164"/>
      <c r="T2" s="165"/>
      <c r="U2" s="165"/>
      <c r="V2" s="166"/>
      <c r="W2" s="171"/>
      <c r="X2" s="173"/>
    </row>
    <row r="3" spans="1:24" s="11" customFormat="1" ht="18.75" customHeight="1">
      <c r="A3" s="150"/>
      <c r="B3" s="174" t="s">
        <v>98</v>
      </c>
      <c r="C3" s="143" t="s">
        <v>99</v>
      </c>
      <c r="D3" s="153" t="s">
        <v>100</v>
      </c>
      <c r="E3" s="154"/>
      <c r="F3" s="143" t="s">
        <v>99</v>
      </c>
      <c r="G3" s="153" t="s">
        <v>100</v>
      </c>
      <c r="H3" s="154"/>
      <c r="I3" s="143" t="s">
        <v>99</v>
      </c>
      <c r="J3" s="153" t="s">
        <v>100</v>
      </c>
      <c r="K3" s="178"/>
      <c r="L3" s="154"/>
      <c r="M3" s="143" t="s">
        <v>99</v>
      </c>
      <c r="N3" s="153" t="s">
        <v>100</v>
      </c>
      <c r="O3" s="154"/>
      <c r="P3" s="143" t="s">
        <v>99</v>
      </c>
      <c r="Q3" s="153" t="s">
        <v>100</v>
      </c>
      <c r="R3" s="154"/>
      <c r="S3" s="143" t="s">
        <v>101</v>
      </c>
      <c r="T3" s="167" t="s">
        <v>100</v>
      </c>
      <c r="U3" s="168"/>
      <c r="V3" s="169"/>
      <c r="W3" s="95"/>
      <c r="X3" s="96"/>
    </row>
    <row r="4" spans="1:24" s="11" customFormat="1" ht="12" customHeight="1">
      <c r="A4" s="151"/>
      <c r="B4" s="144"/>
      <c r="C4" s="152"/>
      <c r="D4" s="95" t="s">
        <v>102</v>
      </c>
      <c r="E4" s="95" t="s">
        <v>126</v>
      </c>
      <c r="F4" s="175"/>
      <c r="G4" s="95" t="s">
        <v>102</v>
      </c>
      <c r="H4" s="95" t="s">
        <v>103</v>
      </c>
      <c r="I4" s="152"/>
      <c r="J4" s="95" t="s">
        <v>102</v>
      </c>
      <c r="K4" s="95" t="s">
        <v>103</v>
      </c>
      <c r="L4" s="142" t="s">
        <v>126</v>
      </c>
      <c r="M4" s="152"/>
      <c r="N4" s="95" t="s">
        <v>102</v>
      </c>
      <c r="O4" s="95" t="s">
        <v>103</v>
      </c>
      <c r="P4" s="152"/>
      <c r="Q4" s="95" t="s">
        <v>102</v>
      </c>
      <c r="R4" s="95" t="s">
        <v>126</v>
      </c>
      <c r="S4" s="144"/>
      <c r="T4" s="95" t="s">
        <v>104</v>
      </c>
      <c r="U4" s="95" t="s">
        <v>103</v>
      </c>
      <c r="V4" s="139" t="s">
        <v>126</v>
      </c>
      <c r="W4" s="95"/>
      <c r="X4" s="96"/>
    </row>
    <row r="5" spans="1:24" ht="15" customHeight="1">
      <c r="A5" s="27" t="s">
        <v>6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38"/>
      <c r="W5" s="23"/>
      <c r="X5" s="97"/>
    </row>
    <row r="6" spans="1:24">
      <c r="A6" s="43" t="s">
        <v>21</v>
      </c>
      <c r="B6" s="38">
        <v>65.5</v>
      </c>
      <c r="C6" s="23">
        <v>56</v>
      </c>
      <c r="D6" s="23"/>
      <c r="E6" s="23">
        <v>3.75</v>
      </c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38">
        <f t="shared" ref="S6:T8" si="0">SUM(C6,F6,I6,M6,P6)</f>
        <v>56</v>
      </c>
      <c r="T6" s="38">
        <f t="shared" si="0"/>
        <v>0</v>
      </c>
      <c r="U6" s="25">
        <f>SUM(E6,H6,L6,O6,R6)</f>
        <v>3.75</v>
      </c>
      <c r="V6" s="38">
        <f>L6</f>
        <v>0</v>
      </c>
      <c r="W6" s="38">
        <v>7</v>
      </c>
      <c r="X6" s="113">
        <f>SUM(S6+T6+U6)</f>
        <v>59.75</v>
      </c>
    </row>
    <row r="7" spans="1:24" ht="12.75" customHeight="1">
      <c r="A7" s="43" t="s">
        <v>20</v>
      </c>
      <c r="B7" s="38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38">
        <f t="shared" si="0"/>
        <v>0</v>
      </c>
      <c r="T7" s="38">
        <f t="shared" si="0"/>
        <v>0</v>
      </c>
      <c r="U7" s="38">
        <f>SUM(E7,H7,L7,O7,R7)</f>
        <v>0</v>
      </c>
      <c r="V7" s="38">
        <f t="shared" ref="V7:V53" si="1">L7</f>
        <v>0</v>
      </c>
      <c r="W7" s="38"/>
      <c r="X7" s="113">
        <f t="shared" ref="X7:X28" si="2">SUM(S7+T7+U7)</f>
        <v>0</v>
      </c>
    </row>
    <row r="8" spans="1:24" s="30" customFormat="1">
      <c r="A8" s="27" t="s">
        <v>5</v>
      </c>
      <c r="B8" s="99">
        <f>SUM(B6:B7)</f>
        <v>65.5</v>
      </c>
      <c r="C8" s="22">
        <f>SUM(C6:C7)</f>
        <v>56</v>
      </c>
      <c r="D8" s="22">
        <f>SUM(D6:D7)</f>
        <v>0</v>
      </c>
      <c r="E8" s="22">
        <f>SUM(E6:E7)</f>
        <v>3.75</v>
      </c>
      <c r="F8" s="22">
        <f t="shared" ref="F8:R8" si="3">SUM(F6:F7)</f>
        <v>0</v>
      </c>
      <c r="G8" s="22">
        <f t="shared" si="3"/>
        <v>0</v>
      </c>
      <c r="H8" s="22">
        <f t="shared" si="3"/>
        <v>0</v>
      </c>
      <c r="I8" s="22">
        <f t="shared" si="3"/>
        <v>0</v>
      </c>
      <c r="J8" s="22">
        <f t="shared" si="3"/>
        <v>0</v>
      </c>
      <c r="K8" s="22">
        <f t="shared" ref="K8" si="4">SUM(K6:K7)</f>
        <v>0</v>
      </c>
      <c r="L8" s="22">
        <f t="shared" si="3"/>
        <v>0</v>
      </c>
      <c r="M8" s="22">
        <f t="shared" si="3"/>
        <v>0</v>
      </c>
      <c r="N8" s="22">
        <f t="shared" si="3"/>
        <v>0</v>
      </c>
      <c r="O8" s="22">
        <f t="shared" si="3"/>
        <v>0</v>
      </c>
      <c r="P8" s="22">
        <f t="shared" si="3"/>
        <v>0</v>
      </c>
      <c r="Q8" s="22">
        <f t="shared" si="3"/>
        <v>0</v>
      </c>
      <c r="R8" s="22">
        <f t="shared" si="3"/>
        <v>0</v>
      </c>
      <c r="S8" s="100">
        <f t="shared" si="0"/>
        <v>56</v>
      </c>
      <c r="T8" s="100">
        <f t="shared" si="0"/>
        <v>0</v>
      </c>
      <c r="U8" s="100">
        <f>SUM(E8,H8,L8,O8,R8)</f>
        <v>3.75</v>
      </c>
      <c r="V8" s="38">
        <f t="shared" si="1"/>
        <v>0</v>
      </c>
      <c r="W8" s="99">
        <f>SUM(W6:W7)</f>
        <v>7</v>
      </c>
      <c r="X8" s="114">
        <f t="shared" si="2"/>
        <v>59.75</v>
      </c>
    </row>
    <row r="9" spans="1:24" s="30" customFormat="1">
      <c r="A9" s="27" t="s">
        <v>29</v>
      </c>
      <c r="B9" s="99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38"/>
      <c r="T9" s="38"/>
      <c r="U9" s="38"/>
      <c r="V9" s="38"/>
      <c r="W9" s="99"/>
      <c r="X9" s="113"/>
    </row>
    <row r="10" spans="1:24" s="30" customFormat="1">
      <c r="A10" s="43" t="s">
        <v>21</v>
      </c>
      <c r="B10" s="38">
        <v>46.5</v>
      </c>
      <c r="C10" s="23">
        <v>43</v>
      </c>
      <c r="D10" s="23">
        <v>1.5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>
        <v>1</v>
      </c>
      <c r="Q10" s="23"/>
      <c r="R10" s="23"/>
      <c r="S10" s="38">
        <f t="shared" ref="S10:T12" si="5">SUM(C10,F10,I10,M10,P10)</f>
        <v>44</v>
      </c>
      <c r="T10" s="38">
        <f t="shared" si="5"/>
        <v>1.5</v>
      </c>
      <c r="U10" s="38">
        <f>SUM(E10,H10,L10,O10,R10)</f>
        <v>0</v>
      </c>
      <c r="V10" s="38">
        <f t="shared" si="1"/>
        <v>0</v>
      </c>
      <c r="W10" s="115">
        <v>4</v>
      </c>
      <c r="X10" s="113">
        <f t="shared" si="2"/>
        <v>45.5</v>
      </c>
    </row>
    <row r="11" spans="1:24" s="30" customFormat="1">
      <c r="A11" s="43" t="s">
        <v>20</v>
      </c>
      <c r="B11" s="99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38">
        <f t="shared" si="5"/>
        <v>0</v>
      </c>
      <c r="T11" s="38">
        <f t="shared" si="5"/>
        <v>0</v>
      </c>
      <c r="U11" s="38">
        <f>SUM(E11,H11,L11,O11,R11)</f>
        <v>0</v>
      </c>
      <c r="V11" s="38">
        <f t="shared" si="1"/>
        <v>0</v>
      </c>
      <c r="W11" s="99"/>
      <c r="X11" s="113">
        <f t="shared" si="2"/>
        <v>0</v>
      </c>
    </row>
    <row r="12" spans="1:24" s="30" customFormat="1">
      <c r="A12" s="27" t="s">
        <v>5</v>
      </c>
      <c r="B12" s="99">
        <f>SUM(B10:B11)</f>
        <v>46.5</v>
      </c>
      <c r="C12" s="22">
        <f>SUM(C10:C11)</f>
        <v>43</v>
      </c>
      <c r="D12" s="22">
        <f>SUM(D10:D11)</f>
        <v>1.5</v>
      </c>
      <c r="E12" s="22">
        <f t="shared" ref="E12:R12" si="6">SUM(E10:E11)</f>
        <v>0</v>
      </c>
      <c r="F12" s="22">
        <f t="shared" si="6"/>
        <v>0</v>
      </c>
      <c r="G12" s="22">
        <f t="shared" si="6"/>
        <v>0</v>
      </c>
      <c r="H12" s="22">
        <f t="shared" si="6"/>
        <v>0</v>
      </c>
      <c r="I12" s="22">
        <f t="shared" si="6"/>
        <v>0</v>
      </c>
      <c r="J12" s="22">
        <f t="shared" si="6"/>
        <v>0</v>
      </c>
      <c r="K12" s="22">
        <f t="shared" ref="K12" si="7">SUM(K10:K11)</f>
        <v>0</v>
      </c>
      <c r="L12" s="22">
        <f t="shared" si="6"/>
        <v>0</v>
      </c>
      <c r="M12" s="22">
        <f t="shared" si="6"/>
        <v>0</v>
      </c>
      <c r="N12" s="22">
        <f t="shared" si="6"/>
        <v>0</v>
      </c>
      <c r="O12" s="22">
        <f t="shared" si="6"/>
        <v>0</v>
      </c>
      <c r="P12" s="22">
        <f t="shared" si="6"/>
        <v>1</v>
      </c>
      <c r="Q12" s="22">
        <f t="shared" si="6"/>
        <v>0</v>
      </c>
      <c r="R12" s="22">
        <f t="shared" si="6"/>
        <v>0</v>
      </c>
      <c r="S12" s="100">
        <f t="shared" si="5"/>
        <v>44</v>
      </c>
      <c r="T12" s="100">
        <f t="shared" si="5"/>
        <v>1.5</v>
      </c>
      <c r="U12" s="100">
        <f>SUM(E12,H12,L12,O12,R12)</f>
        <v>0</v>
      </c>
      <c r="V12" s="38">
        <f t="shared" si="1"/>
        <v>0</v>
      </c>
      <c r="W12" s="99">
        <f>SUM(W10:W11)</f>
        <v>4</v>
      </c>
      <c r="X12" s="114">
        <f t="shared" si="2"/>
        <v>45.5</v>
      </c>
    </row>
    <row r="13" spans="1:24" s="32" customFormat="1">
      <c r="A13" s="31" t="s">
        <v>75</v>
      </c>
      <c r="B13" s="38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38"/>
      <c r="T13" s="38"/>
      <c r="U13" s="38"/>
      <c r="V13" s="38"/>
      <c r="W13" s="38"/>
      <c r="X13" s="113"/>
    </row>
    <row r="14" spans="1:24" s="34" customFormat="1">
      <c r="A14" s="33" t="s">
        <v>21</v>
      </c>
      <c r="B14" s="38">
        <v>11.5</v>
      </c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>
        <v>10</v>
      </c>
      <c r="Q14" s="23">
        <v>1</v>
      </c>
      <c r="R14" s="23"/>
      <c r="S14" s="38">
        <f t="shared" ref="S14:T16" si="8">SUM(C14,F14,I14,M14,P14)</f>
        <v>10</v>
      </c>
      <c r="T14" s="38">
        <f t="shared" si="8"/>
        <v>1</v>
      </c>
      <c r="U14" s="38">
        <f>SUM(E14,H14,L14,O14,R14)</f>
        <v>0</v>
      </c>
      <c r="V14" s="38">
        <f t="shared" si="1"/>
        <v>0</v>
      </c>
      <c r="W14" s="38"/>
      <c r="X14" s="113">
        <f t="shared" si="2"/>
        <v>11</v>
      </c>
    </row>
    <row r="15" spans="1:24" s="34" customFormat="1">
      <c r="A15" s="33" t="s">
        <v>20</v>
      </c>
      <c r="B15" s="38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38">
        <f t="shared" si="8"/>
        <v>0</v>
      </c>
      <c r="T15" s="38">
        <f t="shared" si="8"/>
        <v>0</v>
      </c>
      <c r="U15" s="38">
        <f>SUM(E15,H15,L15,O15,R15)</f>
        <v>0</v>
      </c>
      <c r="V15" s="38">
        <f t="shared" si="1"/>
        <v>0</v>
      </c>
      <c r="W15" s="38"/>
      <c r="X15" s="113">
        <f t="shared" si="2"/>
        <v>0</v>
      </c>
    </row>
    <row r="16" spans="1:24" s="36" customFormat="1">
      <c r="A16" s="31" t="s">
        <v>5</v>
      </c>
      <c r="B16" s="99">
        <f t="shared" ref="B16:R16" si="9">SUM(B14:B15)</f>
        <v>11.5</v>
      </c>
      <c r="C16" s="22">
        <f t="shared" si="9"/>
        <v>0</v>
      </c>
      <c r="D16" s="22">
        <f t="shared" si="9"/>
        <v>0</v>
      </c>
      <c r="E16" s="22">
        <f t="shared" si="9"/>
        <v>0</v>
      </c>
      <c r="F16" s="22">
        <f t="shared" si="9"/>
        <v>0</v>
      </c>
      <c r="G16" s="22">
        <f t="shared" si="9"/>
        <v>0</v>
      </c>
      <c r="H16" s="22">
        <f t="shared" si="9"/>
        <v>0</v>
      </c>
      <c r="I16" s="22">
        <f t="shared" si="9"/>
        <v>0</v>
      </c>
      <c r="J16" s="22">
        <f t="shared" si="9"/>
        <v>0</v>
      </c>
      <c r="K16" s="22">
        <f t="shared" ref="K16" si="10">SUM(K14:K15)</f>
        <v>0</v>
      </c>
      <c r="L16" s="22">
        <f t="shared" si="9"/>
        <v>0</v>
      </c>
      <c r="M16" s="22">
        <f t="shared" si="9"/>
        <v>0</v>
      </c>
      <c r="N16" s="22">
        <f t="shared" si="9"/>
        <v>0</v>
      </c>
      <c r="O16" s="22">
        <f t="shared" si="9"/>
        <v>0</v>
      </c>
      <c r="P16" s="22">
        <f t="shared" si="9"/>
        <v>10</v>
      </c>
      <c r="Q16" s="22">
        <f t="shared" si="9"/>
        <v>1</v>
      </c>
      <c r="R16" s="22">
        <f t="shared" si="9"/>
        <v>0</v>
      </c>
      <c r="S16" s="100">
        <f t="shared" si="8"/>
        <v>10</v>
      </c>
      <c r="T16" s="100">
        <f t="shared" si="8"/>
        <v>1</v>
      </c>
      <c r="U16" s="100">
        <f>SUM(E16,H16,L16,O16,R16)</f>
        <v>0</v>
      </c>
      <c r="V16" s="38">
        <f t="shared" si="1"/>
        <v>0</v>
      </c>
      <c r="W16" s="99">
        <f>SUM(W14:W15)</f>
        <v>0</v>
      </c>
      <c r="X16" s="114">
        <f t="shared" si="2"/>
        <v>11</v>
      </c>
    </row>
    <row r="17" spans="1:24" s="32" customFormat="1" ht="12.75" customHeight="1">
      <c r="A17" s="31" t="s">
        <v>66</v>
      </c>
      <c r="B17" s="38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38"/>
      <c r="T17" s="38"/>
      <c r="U17" s="38"/>
      <c r="V17" s="38"/>
      <c r="W17" s="38"/>
      <c r="X17" s="113"/>
    </row>
    <row r="18" spans="1:24" s="34" customFormat="1">
      <c r="A18" s="33" t="s">
        <v>21</v>
      </c>
      <c r="B18" s="38">
        <v>6</v>
      </c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>
        <v>3</v>
      </c>
      <c r="Q18" s="23">
        <v>2</v>
      </c>
      <c r="R18" s="23"/>
      <c r="S18" s="38">
        <f t="shared" ref="S18:T20" si="11">SUM(C18,F18,I18,M18,P18)</f>
        <v>3</v>
      </c>
      <c r="T18" s="38">
        <f t="shared" si="11"/>
        <v>2</v>
      </c>
      <c r="U18" s="38">
        <f>SUM(E18,H18,L18,O18,R18)</f>
        <v>0</v>
      </c>
      <c r="V18" s="38">
        <f t="shared" si="1"/>
        <v>0</v>
      </c>
      <c r="W18" s="38">
        <v>4</v>
      </c>
      <c r="X18" s="113">
        <f t="shared" si="2"/>
        <v>5</v>
      </c>
    </row>
    <row r="19" spans="1:24" s="34" customFormat="1">
      <c r="A19" s="33" t="s">
        <v>20</v>
      </c>
      <c r="B19" s="38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100">
        <f t="shared" si="11"/>
        <v>0</v>
      </c>
      <c r="T19" s="100">
        <f t="shared" si="11"/>
        <v>0</v>
      </c>
      <c r="U19" s="100">
        <f>SUM(E19,H19,L19,O19,R19)</f>
        <v>0</v>
      </c>
      <c r="V19" s="38">
        <f t="shared" si="1"/>
        <v>0</v>
      </c>
      <c r="W19" s="38"/>
      <c r="X19" s="113">
        <f t="shared" si="2"/>
        <v>0</v>
      </c>
    </row>
    <row r="20" spans="1:24" s="36" customFormat="1" ht="14.25" customHeight="1">
      <c r="A20" s="31" t="s">
        <v>5</v>
      </c>
      <c r="B20" s="99">
        <f t="shared" ref="B20:R20" si="12">SUM(B18:B19)</f>
        <v>6</v>
      </c>
      <c r="C20" s="22">
        <f t="shared" si="12"/>
        <v>0</v>
      </c>
      <c r="D20" s="22">
        <f t="shared" si="12"/>
        <v>0</v>
      </c>
      <c r="E20" s="22">
        <f t="shared" si="12"/>
        <v>0</v>
      </c>
      <c r="F20" s="22">
        <f t="shared" si="12"/>
        <v>0</v>
      </c>
      <c r="G20" s="22">
        <f t="shared" si="12"/>
        <v>0</v>
      </c>
      <c r="H20" s="22">
        <f t="shared" si="12"/>
        <v>0</v>
      </c>
      <c r="I20" s="22">
        <f t="shared" si="12"/>
        <v>0</v>
      </c>
      <c r="J20" s="22">
        <f t="shared" si="12"/>
        <v>0</v>
      </c>
      <c r="K20" s="22">
        <f t="shared" ref="K20" si="13">SUM(K18:K19)</f>
        <v>0</v>
      </c>
      <c r="L20" s="22">
        <f t="shared" si="12"/>
        <v>0</v>
      </c>
      <c r="M20" s="22">
        <f t="shared" si="12"/>
        <v>0</v>
      </c>
      <c r="N20" s="22">
        <f t="shared" si="12"/>
        <v>0</v>
      </c>
      <c r="O20" s="22">
        <f t="shared" si="12"/>
        <v>0</v>
      </c>
      <c r="P20" s="22">
        <f t="shared" si="12"/>
        <v>3</v>
      </c>
      <c r="Q20" s="22">
        <f t="shared" si="12"/>
        <v>2</v>
      </c>
      <c r="R20" s="22">
        <f t="shared" si="12"/>
        <v>0</v>
      </c>
      <c r="S20" s="100">
        <f t="shared" si="11"/>
        <v>3</v>
      </c>
      <c r="T20" s="100">
        <f t="shared" si="11"/>
        <v>2</v>
      </c>
      <c r="U20" s="100">
        <f>SUM(E20,H20,L20,O20,R20)</f>
        <v>0</v>
      </c>
      <c r="V20" s="38">
        <f t="shared" si="1"/>
        <v>0</v>
      </c>
      <c r="W20" s="99">
        <f>SUM(W18:W19)</f>
        <v>4</v>
      </c>
      <c r="X20" s="114">
        <f t="shared" si="2"/>
        <v>5</v>
      </c>
    </row>
    <row r="21" spans="1:24" s="32" customFormat="1">
      <c r="A21" s="31" t="s">
        <v>62</v>
      </c>
      <c r="B21" s="38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38"/>
      <c r="T21" s="38"/>
      <c r="U21" s="38"/>
      <c r="V21" s="38"/>
      <c r="W21" s="38"/>
      <c r="X21" s="113"/>
    </row>
    <row r="22" spans="1:24" s="34" customFormat="1">
      <c r="A22" s="33" t="s">
        <v>21</v>
      </c>
      <c r="B22" s="38">
        <v>14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>
        <v>11</v>
      </c>
      <c r="Q22" s="23">
        <v>0.5</v>
      </c>
      <c r="R22" s="23"/>
      <c r="S22" s="38">
        <f t="shared" ref="S22:T24" si="14">SUM(C22,F22,I22,M22,P22)</f>
        <v>11</v>
      </c>
      <c r="T22" s="38">
        <f t="shared" si="14"/>
        <v>0.5</v>
      </c>
      <c r="U22" s="38">
        <f>SUM(E22,H22,L22,O22,R22)</f>
        <v>0</v>
      </c>
      <c r="V22" s="38">
        <f t="shared" si="1"/>
        <v>0</v>
      </c>
      <c r="W22" s="38">
        <v>4</v>
      </c>
      <c r="X22" s="113">
        <f t="shared" si="2"/>
        <v>11.5</v>
      </c>
    </row>
    <row r="23" spans="1:24" s="34" customFormat="1">
      <c r="A23" s="33" t="s">
        <v>20</v>
      </c>
      <c r="B23" s="38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38">
        <f t="shared" si="14"/>
        <v>0</v>
      </c>
      <c r="T23" s="38">
        <f t="shared" si="14"/>
        <v>0</v>
      </c>
      <c r="U23" s="38">
        <f>SUM(E23,H23,L23,O23,R23)</f>
        <v>0</v>
      </c>
      <c r="V23" s="38">
        <f t="shared" si="1"/>
        <v>0</v>
      </c>
      <c r="W23" s="38"/>
      <c r="X23" s="113">
        <f t="shared" si="2"/>
        <v>0</v>
      </c>
    </row>
    <row r="24" spans="1:24" s="36" customFormat="1">
      <c r="A24" s="31" t="s">
        <v>5</v>
      </c>
      <c r="B24" s="99">
        <f>SUM(B22:B23)</f>
        <v>14</v>
      </c>
      <c r="C24" s="22">
        <f>SUM(C22:C23)</f>
        <v>0</v>
      </c>
      <c r="D24" s="22">
        <f>SUM(D22:D23)</f>
        <v>0</v>
      </c>
      <c r="E24" s="22">
        <f t="shared" ref="E24:R24" si="15">SUM(E22:E23)</f>
        <v>0</v>
      </c>
      <c r="F24" s="22">
        <f t="shared" si="15"/>
        <v>0</v>
      </c>
      <c r="G24" s="22">
        <f t="shared" si="15"/>
        <v>0</v>
      </c>
      <c r="H24" s="22">
        <f t="shared" si="15"/>
        <v>0</v>
      </c>
      <c r="I24" s="22">
        <f t="shared" si="15"/>
        <v>0</v>
      </c>
      <c r="J24" s="22">
        <f t="shared" si="15"/>
        <v>0</v>
      </c>
      <c r="K24" s="22">
        <f t="shared" ref="K24" si="16">SUM(K22:K23)</f>
        <v>0</v>
      </c>
      <c r="L24" s="22">
        <f t="shared" si="15"/>
        <v>0</v>
      </c>
      <c r="M24" s="22">
        <f t="shared" si="15"/>
        <v>0</v>
      </c>
      <c r="N24" s="22">
        <f t="shared" si="15"/>
        <v>0</v>
      </c>
      <c r="O24" s="22">
        <f t="shared" si="15"/>
        <v>0</v>
      </c>
      <c r="P24" s="22">
        <f t="shared" si="15"/>
        <v>11</v>
      </c>
      <c r="Q24" s="22">
        <f t="shared" si="15"/>
        <v>0.5</v>
      </c>
      <c r="R24" s="22">
        <f t="shared" si="15"/>
        <v>0</v>
      </c>
      <c r="S24" s="100">
        <f t="shared" si="14"/>
        <v>11</v>
      </c>
      <c r="T24" s="100">
        <f t="shared" si="14"/>
        <v>0.5</v>
      </c>
      <c r="U24" s="100">
        <f>SUM(E24,H24,L24,O24,R24)</f>
        <v>0</v>
      </c>
      <c r="V24" s="38">
        <f t="shared" si="1"/>
        <v>0</v>
      </c>
      <c r="W24" s="99">
        <f>SUM(W22:W23)</f>
        <v>4</v>
      </c>
      <c r="X24" s="114">
        <f t="shared" si="2"/>
        <v>11.5</v>
      </c>
    </row>
    <row r="25" spans="1:24" s="32" customFormat="1">
      <c r="A25" s="31" t="s">
        <v>2</v>
      </c>
      <c r="B25" s="38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38"/>
      <c r="T25" s="38"/>
      <c r="U25" s="38"/>
      <c r="V25" s="38"/>
      <c r="W25" s="38"/>
      <c r="X25" s="113"/>
    </row>
    <row r="26" spans="1:24" s="34" customFormat="1">
      <c r="A26" s="33" t="s">
        <v>21</v>
      </c>
      <c r="B26" s="38">
        <v>83</v>
      </c>
      <c r="C26" s="23"/>
      <c r="D26" s="23"/>
      <c r="E26" s="23"/>
      <c r="F26" s="23">
        <v>81</v>
      </c>
      <c r="G26" s="23">
        <v>0.5</v>
      </c>
      <c r="H26" s="23">
        <v>2.25</v>
      </c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38">
        <f t="shared" ref="S26:T28" si="17">SUM(C26,F26,I26,M26,P26)</f>
        <v>81</v>
      </c>
      <c r="T26" s="38">
        <f t="shared" si="17"/>
        <v>0.5</v>
      </c>
      <c r="U26" s="25">
        <f>SUM(E26,H26,L26,O26,R26)</f>
        <v>2.25</v>
      </c>
      <c r="V26" s="38">
        <f t="shared" si="1"/>
        <v>0</v>
      </c>
      <c r="W26" s="38">
        <v>5</v>
      </c>
      <c r="X26" s="113">
        <f t="shared" si="2"/>
        <v>83.75</v>
      </c>
    </row>
    <row r="27" spans="1:24" s="34" customFormat="1">
      <c r="A27" s="33" t="s">
        <v>20</v>
      </c>
      <c r="B27" s="38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38">
        <f t="shared" si="17"/>
        <v>0</v>
      </c>
      <c r="T27" s="38">
        <f t="shared" si="17"/>
        <v>0</v>
      </c>
      <c r="U27" s="38">
        <f>SUM(E27,H27,L27,O27,R27)</f>
        <v>0</v>
      </c>
      <c r="V27" s="38">
        <f t="shared" si="1"/>
        <v>0</v>
      </c>
      <c r="W27" s="38"/>
      <c r="X27" s="113">
        <f t="shared" si="2"/>
        <v>0</v>
      </c>
    </row>
    <row r="28" spans="1:24" s="36" customFormat="1">
      <c r="A28" s="31" t="s">
        <v>5</v>
      </c>
      <c r="B28" s="99">
        <f>SUM(B26:B27)</f>
        <v>83</v>
      </c>
      <c r="C28" s="22">
        <f>SUM(C26:C27)</f>
        <v>0</v>
      </c>
      <c r="D28" s="22">
        <f>SUM(D26:D27)</f>
        <v>0</v>
      </c>
      <c r="E28" s="22">
        <f t="shared" ref="E28:R28" si="18">SUM(E26:E27)</f>
        <v>0</v>
      </c>
      <c r="F28" s="22">
        <f t="shared" si="18"/>
        <v>81</v>
      </c>
      <c r="G28" s="22">
        <f t="shared" si="18"/>
        <v>0.5</v>
      </c>
      <c r="H28" s="22">
        <f t="shared" si="18"/>
        <v>2.25</v>
      </c>
      <c r="I28" s="22">
        <f t="shared" si="18"/>
        <v>0</v>
      </c>
      <c r="J28" s="22">
        <f t="shared" si="18"/>
        <v>0</v>
      </c>
      <c r="K28" s="22">
        <f t="shared" ref="K28" si="19">SUM(K26:K27)</f>
        <v>0</v>
      </c>
      <c r="L28" s="22">
        <f t="shared" si="18"/>
        <v>0</v>
      </c>
      <c r="M28" s="22">
        <f t="shared" si="18"/>
        <v>0</v>
      </c>
      <c r="N28" s="22">
        <f t="shared" si="18"/>
        <v>0</v>
      </c>
      <c r="O28" s="22">
        <f t="shared" si="18"/>
        <v>0</v>
      </c>
      <c r="P28" s="22">
        <f t="shared" si="18"/>
        <v>0</v>
      </c>
      <c r="Q28" s="22">
        <f t="shared" si="18"/>
        <v>0</v>
      </c>
      <c r="R28" s="22">
        <f t="shared" si="18"/>
        <v>0</v>
      </c>
      <c r="S28" s="100">
        <f t="shared" si="17"/>
        <v>81</v>
      </c>
      <c r="T28" s="100">
        <f t="shared" si="17"/>
        <v>0.5</v>
      </c>
      <c r="U28" s="100">
        <f>SUM(E28,H28,L28,O28,R28)</f>
        <v>2.25</v>
      </c>
      <c r="V28" s="38">
        <f t="shared" si="1"/>
        <v>0</v>
      </c>
      <c r="W28" s="99">
        <f>SUM(W26:W27)</f>
        <v>5</v>
      </c>
      <c r="X28" s="114">
        <f t="shared" si="2"/>
        <v>83.75</v>
      </c>
    </row>
    <row r="29" spans="1:24" s="36" customFormat="1">
      <c r="A29" s="35" t="s">
        <v>34</v>
      </c>
      <c r="B29" s="100">
        <f t="shared" ref="B29:W29" si="20">(B8+B12+B16+B24+B28+B20)</f>
        <v>226.5</v>
      </c>
      <c r="C29" s="100">
        <f t="shared" si="20"/>
        <v>99</v>
      </c>
      <c r="D29" s="100">
        <f t="shared" si="20"/>
        <v>1.5</v>
      </c>
      <c r="E29" s="100">
        <f t="shared" si="20"/>
        <v>3.75</v>
      </c>
      <c r="F29" s="100">
        <f t="shared" si="20"/>
        <v>81</v>
      </c>
      <c r="G29" s="100">
        <f t="shared" si="20"/>
        <v>0.5</v>
      </c>
      <c r="H29" s="100">
        <f t="shared" si="20"/>
        <v>2.25</v>
      </c>
      <c r="I29" s="100">
        <f t="shared" si="20"/>
        <v>0</v>
      </c>
      <c r="J29" s="100">
        <f t="shared" si="20"/>
        <v>0</v>
      </c>
      <c r="K29" s="100">
        <f t="shared" ref="K29" si="21">(K8+K12+K16+K24+K28+K20)</f>
        <v>0</v>
      </c>
      <c r="L29" s="100">
        <f t="shared" si="20"/>
        <v>0</v>
      </c>
      <c r="M29" s="100">
        <f t="shared" si="20"/>
        <v>0</v>
      </c>
      <c r="N29" s="100">
        <f t="shared" si="20"/>
        <v>0</v>
      </c>
      <c r="O29" s="100">
        <f t="shared" si="20"/>
        <v>0</v>
      </c>
      <c r="P29" s="100">
        <f t="shared" si="20"/>
        <v>25</v>
      </c>
      <c r="Q29" s="100">
        <f t="shared" si="20"/>
        <v>3.5</v>
      </c>
      <c r="R29" s="100">
        <f t="shared" si="20"/>
        <v>0</v>
      </c>
      <c r="S29" s="100">
        <f t="shared" si="20"/>
        <v>205</v>
      </c>
      <c r="T29" s="100">
        <f t="shared" si="20"/>
        <v>5.5</v>
      </c>
      <c r="U29" s="100">
        <f t="shared" si="20"/>
        <v>6</v>
      </c>
      <c r="V29" s="38">
        <f t="shared" si="1"/>
        <v>0</v>
      </c>
      <c r="W29" s="100">
        <f t="shared" si="20"/>
        <v>24</v>
      </c>
      <c r="X29" s="114">
        <f>SUM(S29+T29+U29+W29)</f>
        <v>240.5</v>
      </c>
    </row>
    <row r="30" spans="1:24">
      <c r="A30" s="27" t="s">
        <v>4</v>
      </c>
      <c r="B30" s="38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38"/>
      <c r="T30" s="38"/>
      <c r="U30" s="38"/>
      <c r="V30" s="38"/>
      <c r="W30" s="38"/>
      <c r="X30" s="101"/>
    </row>
    <row r="31" spans="1:24">
      <c r="A31" s="33" t="s">
        <v>21</v>
      </c>
      <c r="B31" s="38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38">
        <f t="shared" ref="S31:T33" si="22">SUM(C31,F31,I31,M31,P31)</f>
        <v>0</v>
      </c>
      <c r="T31" s="38">
        <f t="shared" si="22"/>
        <v>0</v>
      </c>
      <c r="U31" s="38">
        <f>SUM(E31,H31,L31,O31,R31)</f>
        <v>0</v>
      </c>
      <c r="V31" s="38">
        <f t="shared" si="1"/>
        <v>0</v>
      </c>
      <c r="W31" s="38"/>
      <c r="X31" s="98">
        <f t="shared" ref="X31:X53" si="23">SUM(S31+T31+U31+W31)</f>
        <v>0</v>
      </c>
    </row>
    <row r="32" spans="1:24">
      <c r="A32" s="33" t="s">
        <v>20</v>
      </c>
      <c r="B32" s="38">
        <v>3</v>
      </c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38">
        <f t="shared" si="22"/>
        <v>0</v>
      </c>
      <c r="T32" s="38">
        <f t="shared" si="22"/>
        <v>0</v>
      </c>
      <c r="U32" s="38">
        <f>SUM(E32,H32,L32,O32,R32)</f>
        <v>0</v>
      </c>
      <c r="V32" s="38">
        <f t="shared" si="1"/>
        <v>0</v>
      </c>
      <c r="W32" s="38"/>
      <c r="X32" s="98">
        <f t="shared" si="23"/>
        <v>0</v>
      </c>
    </row>
    <row r="33" spans="1:24" s="30" customFormat="1">
      <c r="A33" s="31" t="s">
        <v>5</v>
      </c>
      <c r="B33" s="99">
        <f>SUM(B31:B32)</f>
        <v>3</v>
      </c>
      <c r="C33" s="22">
        <f>SUM(C31:C32)</f>
        <v>0</v>
      </c>
      <c r="D33" s="22">
        <f t="shared" ref="D33:R33" si="24">SUM(D31:D32)</f>
        <v>0</v>
      </c>
      <c r="E33" s="22">
        <f t="shared" si="24"/>
        <v>0</v>
      </c>
      <c r="F33" s="22">
        <f t="shared" si="24"/>
        <v>0</v>
      </c>
      <c r="G33" s="22">
        <f t="shared" si="24"/>
        <v>0</v>
      </c>
      <c r="H33" s="22">
        <f t="shared" si="24"/>
        <v>0</v>
      </c>
      <c r="I33" s="22">
        <f t="shared" si="24"/>
        <v>0</v>
      </c>
      <c r="J33" s="22">
        <f t="shared" si="24"/>
        <v>0</v>
      </c>
      <c r="K33" s="22">
        <f t="shared" ref="K33" si="25">SUM(K31:K32)</f>
        <v>0</v>
      </c>
      <c r="L33" s="22">
        <f t="shared" si="24"/>
        <v>0</v>
      </c>
      <c r="M33" s="22">
        <f t="shared" si="24"/>
        <v>0</v>
      </c>
      <c r="N33" s="22">
        <f t="shared" si="24"/>
        <v>0</v>
      </c>
      <c r="O33" s="22">
        <f t="shared" si="24"/>
        <v>0</v>
      </c>
      <c r="P33" s="22">
        <f t="shared" si="24"/>
        <v>0</v>
      </c>
      <c r="Q33" s="22">
        <f t="shared" si="24"/>
        <v>0</v>
      </c>
      <c r="R33" s="22">
        <f t="shared" si="24"/>
        <v>0</v>
      </c>
      <c r="S33" s="100">
        <f t="shared" si="22"/>
        <v>0</v>
      </c>
      <c r="T33" s="100">
        <f t="shared" si="22"/>
        <v>0</v>
      </c>
      <c r="U33" s="100">
        <f>SUM(E33,H33,L33,O33,R33)</f>
        <v>0</v>
      </c>
      <c r="V33" s="38">
        <f t="shared" si="1"/>
        <v>0</v>
      </c>
      <c r="W33" s="100">
        <f>SUM(W31:W32)</f>
        <v>0</v>
      </c>
      <c r="X33" s="101">
        <f t="shared" si="23"/>
        <v>0</v>
      </c>
    </row>
    <row r="34" spans="1:24" ht="12" customHeight="1">
      <c r="A34" s="42" t="s">
        <v>76</v>
      </c>
      <c r="B34" s="99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38"/>
      <c r="T34" s="38"/>
      <c r="U34" s="38"/>
      <c r="V34" s="38"/>
      <c r="W34" s="38"/>
      <c r="X34" s="98"/>
    </row>
    <row r="35" spans="1:24">
      <c r="A35" s="33" t="s">
        <v>21</v>
      </c>
      <c r="B35" s="38">
        <v>23</v>
      </c>
      <c r="C35" s="23">
        <v>18</v>
      </c>
      <c r="D35" s="23"/>
      <c r="E35" s="23">
        <v>0.75</v>
      </c>
      <c r="F35" s="23"/>
      <c r="G35" s="23"/>
      <c r="H35" s="23"/>
      <c r="I35" s="23">
        <v>3</v>
      </c>
      <c r="J35" s="23"/>
      <c r="K35" s="23"/>
      <c r="L35" s="23">
        <v>0.625</v>
      </c>
      <c r="M35" s="23"/>
      <c r="N35" s="23"/>
      <c r="O35" s="23"/>
      <c r="P35" s="23"/>
      <c r="Q35" s="23"/>
      <c r="R35" s="23"/>
      <c r="S35" s="38">
        <f t="shared" ref="S35:T37" si="26">SUM(C35,F35,I35,M35,P35)</f>
        <v>21</v>
      </c>
      <c r="T35" s="38">
        <f t="shared" si="26"/>
        <v>0</v>
      </c>
      <c r="U35" s="38">
        <v>0.8</v>
      </c>
      <c r="V35" s="38">
        <f t="shared" si="1"/>
        <v>0.625</v>
      </c>
      <c r="W35" s="38"/>
      <c r="X35" s="98">
        <f>SUM(S35+T35+U35+V35+W35)</f>
        <v>22.425000000000001</v>
      </c>
    </row>
    <row r="36" spans="1:24">
      <c r="A36" s="33" t="s">
        <v>20</v>
      </c>
      <c r="B36" s="38">
        <v>90</v>
      </c>
      <c r="C36" s="23">
        <v>28</v>
      </c>
      <c r="D36" s="23">
        <v>0.5</v>
      </c>
      <c r="E36" s="23">
        <v>0.75</v>
      </c>
      <c r="F36" s="23"/>
      <c r="G36" s="23"/>
      <c r="H36" s="23"/>
      <c r="I36" s="23">
        <v>48</v>
      </c>
      <c r="J36" s="23">
        <v>3</v>
      </c>
      <c r="K36" s="23">
        <v>4.5</v>
      </c>
      <c r="L36" s="23">
        <v>5.875</v>
      </c>
      <c r="M36" s="23"/>
      <c r="N36" s="23"/>
      <c r="O36" s="23"/>
      <c r="P36" s="23"/>
      <c r="Q36" s="23"/>
      <c r="R36" s="23"/>
      <c r="S36" s="38">
        <f t="shared" si="26"/>
        <v>76</v>
      </c>
      <c r="T36" s="38">
        <f t="shared" si="26"/>
        <v>3.5</v>
      </c>
      <c r="U36" s="38">
        <v>5.3</v>
      </c>
      <c r="V36" s="38">
        <f t="shared" si="1"/>
        <v>5.875</v>
      </c>
      <c r="W36" s="38">
        <v>1</v>
      </c>
      <c r="X36" s="98">
        <f>SUM(S36:W36)</f>
        <v>91.674999999999997</v>
      </c>
    </row>
    <row r="37" spans="1:24" s="37" customFormat="1">
      <c r="A37" s="31" t="s">
        <v>5</v>
      </c>
      <c r="B37" s="26">
        <f t="shared" ref="B37:R37" si="27">SUM(B35:B36)</f>
        <v>113</v>
      </c>
      <c r="C37" s="22">
        <f t="shared" si="27"/>
        <v>46</v>
      </c>
      <c r="D37" s="22">
        <f t="shared" si="27"/>
        <v>0.5</v>
      </c>
      <c r="E37" s="22">
        <f t="shared" si="27"/>
        <v>1.5</v>
      </c>
      <c r="F37" s="22">
        <f t="shared" si="27"/>
        <v>0</v>
      </c>
      <c r="G37" s="22">
        <f t="shared" si="27"/>
        <v>0</v>
      </c>
      <c r="H37" s="22">
        <f t="shared" si="27"/>
        <v>0</v>
      </c>
      <c r="I37" s="22">
        <f t="shared" si="27"/>
        <v>51</v>
      </c>
      <c r="J37" s="22">
        <f t="shared" si="27"/>
        <v>3</v>
      </c>
      <c r="K37" s="22">
        <f t="shared" ref="K37" si="28">SUM(K35:K36)</f>
        <v>4.5</v>
      </c>
      <c r="L37" s="22">
        <f t="shared" si="27"/>
        <v>6.5</v>
      </c>
      <c r="M37" s="22">
        <f t="shared" si="27"/>
        <v>0</v>
      </c>
      <c r="N37" s="22">
        <f t="shared" si="27"/>
        <v>0</v>
      </c>
      <c r="O37" s="22">
        <f t="shared" si="27"/>
        <v>0</v>
      </c>
      <c r="P37" s="22">
        <f t="shared" si="27"/>
        <v>0</v>
      </c>
      <c r="Q37" s="22">
        <f t="shared" si="27"/>
        <v>0</v>
      </c>
      <c r="R37" s="22">
        <f t="shared" si="27"/>
        <v>0</v>
      </c>
      <c r="S37" s="38">
        <f t="shared" si="26"/>
        <v>97</v>
      </c>
      <c r="T37" s="38">
        <f t="shared" si="26"/>
        <v>3.5</v>
      </c>
      <c r="U37" s="38">
        <v>6</v>
      </c>
      <c r="V37" s="38">
        <f t="shared" si="1"/>
        <v>6.5</v>
      </c>
      <c r="W37" s="100">
        <f>SUM(W35:W36)</f>
        <v>1</v>
      </c>
      <c r="X37" s="101">
        <f>SUM(S37+T37+U37+V37+W37)</f>
        <v>114</v>
      </c>
    </row>
    <row r="38" spans="1:24" s="128" customFormat="1" ht="15.75" customHeight="1">
      <c r="A38" s="123" t="s">
        <v>127</v>
      </c>
      <c r="B38" s="124"/>
      <c r="C38" s="125"/>
      <c r="D38" s="125"/>
      <c r="E38" s="125"/>
      <c r="F38" s="125"/>
      <c r="G38" s="125"/>
      <c r="H38" s="125"/>
      <c r="I38" s="125"/>
      <c r="J38" s="125"/>
      <c r="K38" s="125"/>
      <c r="L38" s="125"/>
      <c r="M38" s="125"/>
      <c r="N38" s="125"/>
      <c r="O38" s="125"/>
      <c r="P38" s="125"/>
      <c r="Q38" s="125"/>
      <c r="R38" s="125"/>
      <c r="S38" s="126"/>
      <c r="T38" s="126"/>
      <c r="U38" s="126"/>
      <c r="V38" s="38"/>
      <c r="W38" s="126"/>
      <c r="X38" s="127"/>
    </row>
    <row r="39" spans="1:24" s="128" customFormat="1">
      <c r="A39" s="129" t="s">
        <v>21</v>
      </c>
      <c r="B39" s="130">
        <v>38.75</v>
      </c>
      <c r="C39" s="131"/>
      <c r="D39" s="131"/>
      <c r="E39" s="131"/>
      <c r="F39" s="131"/>
      <c r="G39" s="131"/>
      <c r="H39" s="131"/>
      <c r="I39" s="131"/>
      <c r="J39" s="131"/>
      <c r="K39" s="131"/>
      <c r="L39" s="131"/>
      <c r="M39" s="131"/>
      <c r="N39" s="131"/>
      <c r="O39" s="131"/>
      <c r="P39" s="131"/>
      <c r="Q39" s="131"/>
      <c r="R39" s="131"/>
      <c r="S39" s="126">
        <f t="shared" ref="S39:T42" si="29">SUM(C39,F39,I39,M39,P39)</f>
        <v>0</v>
      </c>
      <c r="T39" s="126">
        <f t="shared" si="29"/>
        <v>0</v>
      </c>
      <c r="U39" s="126">
        <f>SUM(E39,H39,L39,O39,R39)</f>
        <v>0</v>
      </c>
      <c r="V39" s="38">
        <f t="shared" si="1"/>
        <v>0</v>
      </c>
      <c r="W39" s="126"/>
      <c r="X39" s="132">
        <f t="shared" si="23"/>
        <v>0</v>
      </c>
    </row>
    <row r="40" spans="1:24" s="128" customFormat="1">
      <c r="A40" s="129" t="s">
        <v>20</v>
      </c>
      <c r="B40" s="130"/>
      <c r="C40" s="131"/>
      <c r="D40" s="131"/>
      <c r="E40" s="131"/>
      <c r="F40" s="131"/>
      <c r="G40" s="131"/>
      <c r="H40" s="131"/>
      <c r="I40" s="131"/>
      <c r="J40" s="131"/>
      <c r="K40" s="131"/>
      <c r="L40" s="131"/>
      <c r="M40" s="131"/>
      <c r="N40" s="131"/>
      <c r="O40" s="131"/>
      <c r="P40" s="131"/>
      <c r="Q40" s="131"/>
      <c r="R40" s="131"/>
      <c r="S40" s="126">
        <f t="shared" si="29"/>
        <v>0</v>
      </c>
      <c r="T40" s="126">
        <f t="shared" si="29"/>
        <v>0</v>
      </c>
      <c r="U40" s="126">
        <f>SUM(E40,H40,L40,O40,R40)</f>
        <v>0</v>
      </c>
      <c r="V40" s="38">
        <f t="shared" si="1"/>
        <v>0</v>
      </c>
      <c r="W40" s="126"/>
      <c r="X40" s="132">
        <f t="shared" si="23"/>
        <v>0</v>
      </c>
    </row>
    <row r="41" spans="1:24" s="136" customFormat="1">
      <c r="A41" s="123" t="s">
        <v>5</v>
      </c>
      <c r="B41" s="133">
        <f t="shared" ref="B41:R41" si="30">SUM(B39:B40)</f>
        <v>38.75</v>
      </c>
      <c r="C41" s="125">
        <f t="shared" si="30"/>
        <v>0</v>
      </c>
      <c r="D41" s="125">
        <f t="shared" si="30"/>
        <v>0</v>
      </c>
      <c r="E41" s="125">
        <f t="shared" si="30"/>
        <v>0</v>
      </c>
      <c r="F41" s="125">
        <f t="shared" si="30"/>
        <v>0</v>
      </c>
      <c r="G41" s="125">
        <f t="shared" si="30"/>
        <v>0</v>
      </c>
      <c r="H41" s="125">
        <f t="shared" si="30"/>
        <v>0</v>
      </c>
      <c r="I41" s="125">
        <f t="shared" si="30"/>
        <v>0</v>
      </c>
      <c r="J41" s="125">
        <f t="shared" si="30"/>
        <v>0</v>
      </c>
      <c r="K41" s="125">
        <f t="shared" ref="K41" si="31">SUM(K39:K40)</f>
        <v>0</v>
      </c>
      <c r="L41" s="125">
        <f t="shared" si="30"/>
        <v>0</v>
      </c>
      <c r="M41" s="125">
        <f t="shared" si="30"/>
        <v>0</v>
      </c>
      <c r="N41" s="125">
        <f t="shared" si="30"/>
        <v>0</v>
      </c>
      <c r="O41" s="125">
        <f t="shared" si="30"/>
        <v>0</v>
      </c>
      <c r="P41" s="125">
        <f t="shared" si="30"/>
        <v>0</v>
      </c>
      <c r="Q41" s="125">
        <f t="shared" si="30"/>
        <v>0</v>
      </c>
      <c r="R41" s="125">
        <f t="shared" si="30"/>
        <v>0</v>
      </c>
      <c r="S41" s="134">
        <f t="shared" si="29"/>
        <v>0</v>
      </c>
      <c r="T41" s="134">
        <f t="shared" si="29"/>
        <v>0</v>
      </c>
      <c r="U41" s="134">
        <f>SUM(E41,H41,L41,O41,R41)</f>
        <v>0</v>
      </c>
      <c r="V41" s="38">
        <f t="shared" si="1"/>
        <v>0</v>
      </c>
      <c r="W41" s="134">
        <f>SUM(W39:W40)</f>
        <v>0</v>
      </c>
      <c r="X41" s="135">
        <f t="shared" si="23"/>
        <v>0</v>
      </c>
    </row>
    <row r="42" spans="1:24" s="37" customFormat="1" ht="14.25" customHeight="1">
      <c r="A42" s="28" t="s">
        <v>3</v>
      </c>
      <c r="B42" s="79">
        <f t="shared" ref="B42:R42" si="32">SUM(B29+B33+B37+B41)</f>
        <v>381.25</v>
      </c>
      <c r="C42" s="24">
        <f t="shared" si="32"/>
        <v>145</v>
      </c>
      <c r="D42" s="24">
        <f t="shared" si="32"/>
        <v>2</v>
      </c>
      <c r="E42" s="24">
        <f t="shared" si="32"/>
        <v>5.25</v>
      </c>
      <c r="F42" s="24">
        <f t="shared" si="32"/>
        <v>81</v>
      </c>
      <c r="G42" s="24">
        <f t="shared" si="32"/>
        <v>0.5</v>
      </c>
      <c r="H42" s="24">
        <f t="shared" si="32"/>
        <v>2.25</v>
      </c>
      <c r="I42" s="24">
        <f t="shared" si="32"/>
        <v>51</v>
      </c>
      <c r="J42" s="24">
        <f t="shared" si="32"/>
        <v>3</v>
      </c>
      <c r="K42" s="24">
        <f t="shared" ref="K42" si="33">SUM(K29+K33+K37+K41)</f>
        <v>4.5</v>
      </c>
      <c r="L42" s="24">
        <f t="shared" si="32"/>
        <v>6.5</v>
      </c>
      <c r="M42" s="24">
        <f t="shared" si="32"/>
        <v>0</v>
      </c>
      <c r="N42" s="24">
        <f t="shared" si="32"/>
        <v>0</v>
      </c>
      <c r="O42" s="24">
        <f t="shared" si="32"/>
        <v>0</v>
      </c>
      <c r="P42" s="24">
        <f t="shared" si="32"/>
        <v>25</v>
      </c>
      <c r="Q42" s="24">
        <f t="shared" si="32"/>
        <v>3.5</v>
      </c>
      <c r="R42" s="24">
        <f t="shared" si="32"/>
        <v>0</v>
      </c>
      <c r="S42" s="38">
        <f t="shared" si="29"/>
        <v>302</v>
      </c>
      <c r="T42" s="38">
        <f t="shared" si="29"/>
        <v>9</v>
      </c>
      <c r="U42" s="38">
        <f>SUM(E42,H42,L42,O42,R42)</f>
        <v>14</v>
      </c>
      <c r="V42" s="38">
        <f t="shared" si="1"/>
        <v>6.5</v>
      </c>
      <c r="W42" s="100">
        <f>SUM(F29,I33,M37,P41)</f>
        <v>81</v>
      </c>
      <c r="X42" s="103">
        <f>SUM(S42+T42+U42+W42)</f>
        <v>406</v>
      </c>
    </row>
    <row r="43" spans="1:24">
      <c r="A43" s="27" t="s">
        <v>33</v>
      </c>
      <c r="B43" s="25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38"/>
      <c r="T43" s="38"/>
      <c r="U43" s="38"/>
      <c r="V43" s="38"/>
      <c r="W43" s="38"/>
      <c r="X43" s="103"/>
    </row>
    <row r="44" spans="1:24">
      <c r="A44" s="33" t="s">
        <v>21</v>
      </c>
      <c r="B44" s="25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38">
        <f t="shared" ref="S44:T46" si="34">SUM(C44,F44,I44,M44,P44)</f>
        <v>0</v>
      </c>
      <c r="T44" s="38">
        <f t="shared" si="34"/>
        <v>0</v>
      </c>
      <c r="U44" s="38">
        <f>SUM(E44,H44,L44,O44,R44)</f>
        <v>0</v>
      </c>
      <c r="V44" s="38">
        <f t="shared" si="1"/>
        <v>0</v>
      </c>
      <c r="W44" s="38"/>
      <c r="X44" s="102">
        <f t="shared" si="23"/>
        <v>0</v>
      </c>
    </row>
    <row r="45" spans="1:24" ht="13.5" customHeight="1">
      <c r="A45" s="33" t="s">
        <v>20</v>
      </c>
      <c r="B45" s="38">
        <v>0.5</v>
      </c>
      <c r="C45" s="23"/>
      <c r="D45" s="23">
        <v>0.5</v>
      </c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38">
        <f t="shared" si="34"/>
        <v>0</v>
      </c>
      <c r="T45" s="38">
        <f t="shared" si="34"/>
        <v>0.5</v>
      </c>
      <c r="U45" s="38">
        <f>SUM(E45,H45,L45,O45,R45)</f>
        <v>0</v>
      </c>
      <c r="V45" s="38">
        <f t="shared" si="1"/>
        <v>0</v>
      </c>
      <c r="W45" s="38"/>
      <c r="X45" s="98">
        <f t="shared" si="23"/>
        <v>0.5</v>
      </c>
    </row>
    <row r="46" spans="1:24" s="30" customFormat="1">
      <c r="A46" s="35" t="s">
        <v>5</v>
      </c>
      <c r="B46" s="100">
        <f t="shared" ref="B46:R46" si="35">SUM(B44:B45)</f>
        <v>0.5</v>
      </c>
      <c r="C46" s="24">
        <f t="shared" si="35"/>
        <v>0</v>
      </c>
      <c r="D46" s="24">
        <f t="shared" si="35"/>
        <v>0.5</v>
      </c>
      <c r="E46" s="24">
        <f t="shared" si="35"/>
        <v>0</v>
      </c>
      <c r="F46" s="24">
        <f t="shared" si="35"/>
        <v>0</v>
      </c>
      <c r="G46" s="24">
        <f t="shared" si="35"/>
        <v>0</v>
      </c>
      <c r="H46" s="24">
        <f t="shared" si="35"/>
        <v>0</v>
      </c>
      <c r="I46" s="24">
        <f t="shared" si="35"/>
        <v>0</v>
      </c>
      <c r="J46" s="24">
        <f t="shared" si="35"/>
        <v>0</v>
      </c>
      <c r="K46" s="24">
        <f t="shared" ref="K46" si="36">SUM(K44:K45)</f>
        <v>0</v>
      </c>
      <c r="L46" s="24">
        <f t="shared" si="35"/>
        <v>0</v>
      </c>
      <c r="M46" s="24">
        <f t="shared" si="35"/>
        <v>0</v>
      </c>
      <c r="N46" s="24">
        <f t="shared" si="35"/>
        <v>0</v>
      </c>
      <c r="O46" s="24">
        <f t="shared" si="35"/>
        <v>0</v>
      </c>
      <c r="P46" s="24">
        <f t="shared" si="35"/>
        <v>0</v>
      </c>
      <c r="Q46" s="24">
        <f t="shared" si="35"/>
        <v>0</v>
      </c>
      <c r="R46" s="24">
        <f t="shared" si="35"/>
        <v>0</v>
      </c>
      <c r="S46" s="100">
        <f t="shared" si="34"/>
        <v>0</v>
      </c>
      <c r="T46" s="100">
        <f t="shared" si="34"/>
        <v>0.5</v>
      </c>
      <c r="U46" s="100">
        <f>SUM(E46,H46,L46,O46,R46)</f>
        <v>0</v>
      </c>
      <c r="V46" s="38">
        <f t="shared" si="1"/>
        <v>0</v>
      </c>
      <c r="W46" s="100">
        <f>SUM(W44:W45)</f>
        <v>0</v>
      </c>
      <c r="X46" s="103">
        <f t="shared" si="23"/>
        <v>0.5</v>
      </c>
    </row>
    <row r="47" spans="1:24" s="30" customFormat="1">
      <c r="A47" s="27" t="s">
        <v>26</v>
      </c>
      <c r="B47" s="80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38"/>
      <c r="T47" s="38"/>
      <c r="U47" s="38"/>
      <c r="V47" s="38"/>
      <c r="W47" s="38"/>
      <c r="X47" s="98"/>
    </row>
    <row r="48" spans="1:24" s="30" customFormat="1" ht="12.75" customHeight="1">
      <c r="A48" s="33" t="s">
        <v>21</v>
      </c>
      <c r="B48" s="81">
        <v>48.875</v>
      </c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>
        <v>42</v>
      </c>
      <c r="N48" s="23">
        <v>0</v>
      </c>
      <c r="O48" s="23">
        <v>1.5</v>
      </c>
      <c r="P48" s="23">
        <v>4</v>
      </c>
      <c r="Q48" s="23">
        <v>1</v>
      </c>
      <c r="R48" s="23">
        <v>1.375</v>
      </c>
      <c r="S48" s="38">
        <f t="shared" ref="S48:T53" si="37">SUM(C48,F48,I48,M48,P48)</f>
        <v>46</v>
      </c>
      <c r="T48" s="38">
        <f t="shared" si="37"/>
        <v>1</v>
      </c>
      <c r="U48" s="38">
        <f t="shared" ref="U48:U59" si="38">SUM(E48,H48,L48,O48,R48)</f>
        <v>2.875</v>
      </c>
      <c r="V48" s="38">
        <f t="shared" si="1"/>
        <v>0</v>
      </c>
      <c r="W48" s="38"/>
      <c r="X48" s="102">
        <f t="shared" si="23"/>
        <v>49.875</v>
      </c>
    </row>
    <row r="49" spans="1:24" s="30" customFormat="1">
      <c r="A49" s="33" t="s">
        <v>20</v>
      </c>
      <c r="B49" s="81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38">
        <f t="shared" si="37"/>
        <v>0</v>
      </c>
      <c r="T49" s="38">
        <f t="shared" si="37"/>
        <v>0</v>
      </c>
      <c r="U49" s="38">
        <f t="shared" si="38"/>
        <v>0</v>
      </c>
      <c r="V49" s="38">
        <f t="shared" si="1"/>
        <v>0</v>
      </c>
      <c r="W49" s="38"/>
      <c r="X49" s="102">
        <f t="shared" si="23"/>
        <v>0</v>
      </c>
    </row>
    <row r="50" spans="1:24" s="30" customFormat="1">
      <c r="A50" s="31" t="s">
        <v>5</v>
      </c>
      <c r="B50" s="76">
        <f t="shared" ref="B50:R50" si="39">SUM(B48:B49)</f>
        <v>48.875</v>
      </c>
      <c r="C50" s="22">
        <f t="shared" si="39"/>
        <v>0</v>
      </c>
      <c r="D50" s="22">
        <f t="shared" si="39"/>
        <v>0</v>
      </c>
      <c r="E50" s="22">
        <f t="shared" si="39"/>
        <v>0</v>
      </c>
      <c r="F50" s="22">
        <f t="shared" si="39"/>
        <v>0</v>
      </c>
      <c r="G50" s="22">
        <f t="shared" si="39"/>
        <v>0</v>
      </c>
      <c r="H50" s="22">
        <f t="shared" si="39"/>
        <v>0</v>
      </c>
      <c r="I50" s="22">
        <f t="shared" si="39"/>
        <v>0</v>
      </c>
      <c r="J50" s="22">
        <f t="shared" si="39"/>
        <v>0</v>
      </c>
      <c r="K50" s="22">
        <f t="shared" ref="K50" si="40">SUM(K48:K49)</f>
        <v>0</v>
      </c>
      <c r="L50" s="22">
        <f t="shared" si="39"/>
        <v>0</v>
      </c>
      <c r="M50" s="22">
        <f t="shared" si="39"/>
        <v>42</v>
      </c>
      <c r="N50" s="22">
        <f t="shared" si="39"/>
        <v>0</v>
      </c>
      <c r="O50" s="22">
        <f t="shared" si="39"/>
        <v>1.5</v>
      </c>
      <c r="P50" s="22">
        <f t="shared" si="39"/>
        <v>4</v>
      </c>
      <c r="Q50" s="22">
        <f t="shared" si="39"/>
        <v>1</v>
      </c>
      <c r="R50" s="22">
        <f t="shared" si="39"/>
        <v>1.375</v>
      </c>
      <c r="S50" s="38">
        <f t="shared" si="37"/>
        <v>46</v>
      </c>
      <c r="T50" s="38">
        <f t="shared" si="37"/>
        <v>1</v>
      </c>
      <c r="U50" s="38">
        <f t="shared" si="38"/>
        <v>2.875</v>
      </c>
      <c r="V50" s="38">
        <f t="shared" si="1"/>
        <v>0</v>
      </c>
      <c r="W50" s="100">
        <f>SUM(W48:W49)</f>
        <v>0</v>
      </c>
      <c r="X50" s="103">
        <f t="shared" si="23"/>
        <v>49.875</v>
      </c>
    </row>
    <row r="51" spans="1:24" s="30" customFormat="1" ht="14.25">
      <c r="A51" s="28" t="s">
        <v>0</v>
      </c>
      <c r="B51" s="104">
        <f t="shared" ref="B51:R51" si="41">B52+B53</f>
        <v>430.625</v>
      </c>
      <c r="C51" s="41">
        <f t="shared" si="41"/>
        <v>145</v>
      </c>
      <c r="D51" s="41">
        <f t="shared" si="41"/>
        <v>2.5</v>
      </c>
      <c r="E51" s="41">
        <f t="shared" si="41"/>
        <v>5.25</v>
      </c>
      <c r="F51" s="41">
        <f t="shared" si="41"/>
        <v>81</v>
      </c>
      <c r="G51" s="41">
        <f t="shared" si="41"/>
        <v>0.5</v>
      </c>
      <c r="H51" s="41">
        <f t="shared" si="41"/>
        <v>2.25</v>
      </c>
      <c r="I51" s="41">
        <f t="shared" si="41"/>
        <v>51</v>
      </c>
      <c r="J51" s="41">
        <f t="shared" si="41"/>
        <v>3</v>
      </c>
      <c r="K51" s="41">
        <f t="shared" ref="K51" si="42">K52+K53</f>
        <v>4.5</v>
      </c>
      <c r="L51" s="41">
        <f t="shared" si="41"/>
        <v>6.5</v>
      </c>
      <c r="M51" s="41">
        <f t="shared" si="41"/>
        <v>42</v>
      </c>
      <c r="N51" s="41">
        <f t="shared" si="41"/>
        <v>0</v>
      </c>
      <c r="O51" s="41">
        <f t="shared" si="41"/>
        <v>1.5</v>
      </c>
      <c r="P51" s="41">
        <f t="shared" si="41"/>
        <v>29</v>
      </c>
      <c r="Q51" s="41">
        <f t="shared" si="41"/>
        <v>4.5</v>
      </c>
      <c r="R51" s="41">
        <f t="shared" si="41"/>
        <v>1.375</v>
      </c>
      <c r="S51" s="100">
        <f t="shared" si="37"/>
        <v>348</v>
      </c>
      <c r="T51" s="100">
        <f t="shared" si="37"/>
        <v>10.5</v>
      </c>
      <c r="U51" s="100">
        <f t="shared" si="38"/>
        <v>16.875</v>
      </c>
      <c r="V51" s="100">
        <f t="shared" si="1"/>
        <v>6.5</v>
      </c>
      <c r="W51" s="100">
        <f>SUM(W52:W53)</f>
        <v>25</v>
      </c>
      <c r="X51" s="103">
        <f>SUM(S51+T51+U51+W51)</f>
        <v>400.375</v>
      </c>
    </row>
    <row r="52" spans="1:24" s="30" customFormat="1" ht="15.75" customHeight="1">
      <c r="A52" s="39" t="s">
        <v>27</v>
      </c>
      <c r="B52" s="104">
        <f t="shared" ref="B52:R52" si="43">B6+B10+B14+B22+B26+B31+B35+B39+B44+B48+B18</f>
        <v>337.125</v>
      </c>
      <c r="C52" s="104">
        <f t="shared" si="43"/>
        <v>117</v>
      </c>
      <c r="D52" s="104">
        <f t="shared" si="43"/>
        <v>1.5</v>
      </c>
      <c r="E52" s="104">
        <f t="shared" si="43"/>
        <v>4.5</v>
      </c>
      <c r="F52" s="104">
        <f t="shared" si="43"/>
        <v>81</v>
      </c>
      <c r="G52" s="104">
        <f t="shared" si="43"/>
        <v>0.5</v>
      </c>
      <c r="H52" s="104">
        <f t="shared" si="43"/>
        <v>2.25</v>
      </c>
      <c r="I52" s="104">
        <f t="shared" si="43"/>
        <v>3</v>
      </c>
      <c r="J52" s="104">
        <f t="shared" si="43"/>
        <v>0</v>
      </c>
      <c r="K52" s="104">
        <f t="shared" ref="K52" si="44">K6+K10+K14+K22+K26+K31+K35+K39+K44+K48+K18</f>
        <v>0</v>
      </c>
      <c r="L52" s="104">
        <f t="shared" si="43"/>
        <v>0.625</v>
      </c>
      <c r="M52" s="104">
        <f t="shared" si="43"/>
        <v>42</v>
      </c>
      <c r="N52" s="104">
        <f t="shared" si="43"/>
        <v>0</v>
      </c>
      <c r="O52" s="104">
        <f t="shared" si="43"/>
        <v>1.5</v>
      </c>
      <c r="P52" s="104">
        <f t="shared" si="43"/>
        <v>29</v>
      </c>
      <c r="Q52" s="104">
        <f t="shared" si="43"/>
        <v>4.5</v>
      </c>
      <c r="R52" s="104">
        <f t="shared" si="43"/>
        <v>1.375</v>
      </c>
      <c r="S52" s="100">
        <f t="shared" si="37"/>
        <v>272</v>
      </c>
      <c r="T52" s="100">
        <f t="shared" si="37"/>
        <v>6.5</v>
      </c>
      <c r="U52" s="100">
        <f t="shared" si="38"/>
        <v>10.25</v>
      </c>
      <c r="V52" s="100">
        <f t="shared" si="1"/>
        <v>0.625</v>
      </c>
      <c r="W52" s="100">
        <f>SUM(W6+W10+W18+W22+W26+W31+W35+W39+W44+W48)</f>
        <v>24</v>
      </c>
      <c r="X52" s="103">
        <f>SUM(S52+T52+U52)</f>
        <v>288.75</v>
      </c>
    </row>
    <row r="53" spans="1:24" s="30" customFormat="1" ht="14.25" customHeight="1" thickBot="1">
      <c r="A53" s="40" t="s">
        <v>20</v>
      </c>
      <c r="B53" s="105">
        <f t="shared" ref="B53:R53" si="45">B7+B11+B15+B23+B27+B32+B36+B40+B45+B49+B19</f>
        <v>93.5</v>
      </c>
      <c r="C53" s="44">
        <f t="shared" si="45"/>
        <v>28</v>
      </c>
      <c r="D53" s="44">
        <f t="shared" si="45"/>
        <v>1</v>
      </c>
      <c r="E53" s="44">
        <f t="shared" si="45"/>
        <v>0.75</v>
      </c>
      <c r="F53" s="44">
        <f t="shared" si="45"/>
        <v>0</v>
      </c>
      <c r="G53" s="44">
        <f t="shared" si="45"/>
        <v>0</v>
      </c>
      <c r="H53" s="44">
        <f t="shared" si="45"/>
        <v>0</v>
      </c>
      <c r="I53" s="44">
        <f t="shared" si="45"/>
        <v>48</v>
      </c>
      <c r="J53" s="44">
        <f t="shared" si="45"/>
        <v>3</v>
      </c>
      <c r="K53" s="44">
        <f t="shared" ref="K53" si="46">K7+K11+K15+K23+K27+K32+K36+K40+K45+K49+K19</f>
        <v>4.5</v>
      </c>
      <c r="L53" s="44">
        <f t="shared" si="45"/>
        <v>5.875</v>
      </c>
      <c r="M53" s="44">
        <f t="shared" si="45"/>
        <v>0</v>
      </c>
      <c r="N53" s="44">
        <f t="shared" si="45"/>
        <v>0</v>
      </c>
      <c r="O53" s="44">
        <f t="shared" si="45"/>
        <v>0</v>
      </c>
      <c r="P53" s="44">
        <f t="shared" si="45"/>
        <v>0</v>
      </c>
      <c r="Q53" s="44">
        <f t="shared" si="45"/>
        <v>0</v>
      </c>
      <c r="R53" s="44">
        <f t="shared" si="45"/>
        <v>0</v>
      </c>
      <c r="S53" s="106">
        <f t="shared" si="37"/>
        <v>76</v>
      </c>
      <c r="T53" s="106">
        <f t="shared" si="37"/>
        <v>4</v>
      </c>
      <c r="U53" s="106">
        <f t="shared" si="38"/>
        <v>6.625</v>
      </c>
      <c r="V53" s="106">
        <f t="shared" si="1"/>
        <v>5.875</v>
      </c>
      <c r="W53" s="106">
        <f>SUM(W7+W11+W19+W23+W27+W32+W36+W40+W45+W49)</f>
        <v>1</v>
      </c>
      <c r="X53" s="107">
        <f t="shared" si="23"/>
        <v>87.625</v>
      </c>
    </row>
    <row r="54" spans="1:24" ht="5.25" hidden="1" customHeight="1">
      <c r="A54" s="145"/>
      <c r="B54" s="145"/>
      <c r="C54" s="145"/>
      <c r="D54" s="145"/>
      <c r="E54" s="145"/>
      <c r="F54" s="145"/>
      <c r="G54" s="145"/>
      <c r="H54" s="145"/>
      <c r="I54" s="145"/>
      <c r="J54" s="145"/>
      <c r="K54" s="145"/>
      <c r="L54" s="145"/>
      <c r="M54" s="145"/>
      <c r="T54" s="108">
        <f t="shared" ref="T54:T59" si="47">SUM(D54,G54,J54,N54,Q54)</f>
        <v>0</v>
      </c>
      <c r="U54" s="108">
        <f t="shared" si="38"/>
        <v>0</v>
      </c>
      <c r="V54" s="138"/>
    </row>
    <row r="55" spans="1:24" ht="23.25" hidden="1" customHeight="1">
      <c r="A55" s="146"/>
      <c r="B55" s="146"/>
      <c r="C55" s="146"/>
      <c r="D55" s="146"/>
      <c r="E55" s="146"/>
      <c r="F55" s="146"/>
      <c r="G55" s="146"/>
      <c r="H55" s="146"/>
      <c r="I55" s="146"/>
      <c r="J55" s="146"/>
      <c r="K55" s="146"/>
      <c r="L55" s="146"/>
      <c r="M55" s="146"/>
      <c r="T55" s="38">
        <f t="shared" si="47"/>
        <v>0</v>
      </c>
      <c r="U55" s="38">
        <f t="shared" si="38"/>
        <v>0</v>
      </c>
      <c r="V55" s="138"/>
    </row>
    <row r="56" spans="1:24" ht="15" hidden="1" customHeight="1">
      <c r="A56" s="146"/>
      <c r="B56" s="146"/>
      <c r="C56" s="146"/>
      <c r="D56" s="146"/>
      <c r="E56" s="146"/>
      <c r="F56" s="146"/>
      <c r="G56" s="146"/>
      <c r="H56" s="146"/>
      <c r="I56" s="146"/>
      <c r="J56" s="146"/>
      <c r="K56" s="146"/>
      <c r="L56" s="146"/>
      <c r="M56" s="146"/>
      <c r="T56" s="38">
        <f t="shared" si="47"/>
        <v>0</v>
      </c>
      <c r="U56" s="38">
        <f t="shared" si="38"/>
        <v>0</v>
      </c>
      <c r="V56" s="138"/>
    </row>
    <row r="57" spans="1:24" ht="15" hidden="1" customHeight="1">
      <c r="A57" s="146"/>
      <c r="B57" s="146"/>
      <c r="C57" s="146"/>
      <c r="D57" s="146"/>
      <c r="E57" s="146"/>
      <c r="F57" s="146"/>
      <c r="G57" s="146"/>
      <c r="H57" s="146"/>
      <c r="I57" s="146"/>
      <c r="J57" s="146"/>
      <c r="K57" s="146"/>
      <c r="L57" s="146"/>
      <c r="M57" s="146"/>
      <c r="T57" s="38">
        <f t="shared" si="47"/>
        <v>0</v>
      </c>
      <c r="U57" s="38">
        <f t="shared" si="38"/>
        <v>0</v>
      </c>
      <c r="V57" s="138"/>
    </row>
    <row r="58" spans="1:24" ht="19.5" hidden="1" customHeight="1">
      <c r="A58" s="146"/>
      <c r="B58" s="146"/>
      <c r="C58" s="146"/>
      <c r="D58" s="146"/>
      <c r="E58" s="146"/>
      <c r="F58" s="146"/>
      <c r="G58" s="146"/>
      <c r="H58" s="146"/>
      <c r="I58" s="146"/>
      <c r="J58" s="146"/>
      <c r="K58" s="146"/>
      <c r="L58" s="146"/>
      <c r="M58" s="146"/>
      <c r="T58" s="38">
        <f t="shared" si="47"/>
        <v>0</v>
      </c>
      <c r="U58" s="38">
        <f t="shared" si="38"/>
        <v>0</v>
      </c>
      <c r="V58" s="138"/>
    </row>
    <row r="59" spans="1:24" ht="15" hidden="1" customHeight="1">
      <c r="A59" s="146"/>
      <c r="B59" s="146"/>
      <c r="C59" s="146"/>
      <c r="D59" s="146"/>
      <c r="E59" s="146"/>
      <c r="F59" s="146"/>
      <c r="G59" s="146"/>
      <c r="H59" s="146"/>
      <c r="I59" s="146"/>
      <c r="J59" s="146"/>
      <c r="K59" s="146"/>
      <c r="L59" s="146"/>
      <c r="M59" s="146"/>
      <c r="T59" s="38">
        <f t="shared" si="47"/>
        <v>0</v>
      </c>
      <c r="U59" s="38">
        <f t="shared" si="38"/>
        <v>0</v>
      </c>
      <c r="V59" s="138"/>
    </row>
    <row r="60" spans="1:24" ht="32.25" customHeight="1">
      <c r="A60" s="146"/>
      <c r="B60" s="146"/>
      <c r="C60" s="146"/>
      <c r="D60" s="146"/>
      <c r="E60" s="146"/>
      <c r="F60" s="146"/>
      <c r="G60" s="146"/>
      <c r="H60" s="146"/>
      <c r="I60" s="146"/>
      <c r="J60" s="146"/>
      <c r="K60" s="146"/>
      <c r="L60" s="146"/>
      <c r="M60" s="146"/>
    </row>
    <row r="64" spans="1:24" s="46" customFormat="1">
      <c r="A64" s="147"/>
      <c r="B64" s="147"/>
      <c r="C64" s="147"/>
      <c r="D64" s="147"/>
      <c r="E64" s="147"/>
      <c r="F64" s="147"/>
      <c r="G64" s="147"/>
      <c r="H64" s="147"/>
      <c r="I64" s="109"/>
      <c r="J64" s="109"/>
      <c r="K64" s="109"/>
      <c r="V64" s="141"/>
    </row>
  </sheetData>
  <mergeCells count="25">
    <mergeCell ref="W1:W2"/>
    <mergeCell ref="X1:X2"/>
    <mergeCell ref="B3:B4"/>
    <mergeCell ref="C3:C4"/>
    <mergeCell ref="D3:E3"/>
    <mergeCell ref="F3:F4"/>
    <mergeCell ref="G3:H3"/>
    <mergeCell ref="I3:I4"/>
    <mergeCell ref="B1:B2"/>
    <mergeCell ref="C1:E2"/>
    <mergeCell ref="F1:H2"/>
    <mergeCell ref="I1:L2"/>
    <mergeCell ref="M1:O2"/>
    <mergeCell ref="J3:L3"/>
    <mergeCell ref="P3:P4"/>
    <mergeCell ref="Q3:R3"/>
    <mergeCell ref="S3:S4"/>
    <mergeCell ref="A54:M60"/>
    <mergeCell ref="A64:H64"/>
    <mergeCell ref="A1:A4"/>
    <mergeCell ref="M3:M4"/>
    <mergeCell ref="N3:O3"/>
    <mergeCell ref="P1:R2"/>
    <mergeCell ref="S1:V2"/>
    <mergeCell ref="T3:V3"/>
  </mergeCells>
  <pageMargins left="0.74803149606299213" right="0.59055118110236227" top="0.796875" bottom="0.78740157480314965" header="0.51181102362204722" footer="0.51181102362204722"/>
  <pageSetup paperSize="9" scale="60" orientation="landscape" r:id="rId1"/>
  <headerFooter alignWithMargins="0">
    <oddHeader>&amp;C&amp;"Times New Roman,Félkövér"&amp;14Költségvetési intézményeknél foglalkoztatottak létszáma 2026. évben&amp;"Times New Roman,Normál" &amp;R4. melléklet a ..../2026. (II. ...) önkormányzati rendelethez
Adatok fő-ben</oddHeader>
    <oddFooter>&amp;C&amp;Z&amp;F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view="pageLayout" topLeftCell="A4" zoomScale="89" zoomScaleSheetLayoutView="100" zoomScalePageLayoutView="89" workbookViewId="0">
      <selection activeCell="D22" sqref="D22"/>
    </sheetView>
  </sheetViews>
  <sheetFormatPr defaultColWidth="9.140625" defaultRowHeight="15.75"/>
  <cols>
    <col min="1" max="1" width="16" style="1" customWidth="1"/>
    <col min="2" max="2" width="19.85546875" style="1" customWidth="1"/>
    <col min="3" max="3" width="16" style="1" customWidth="1"/>
    <col min="4" max="4" width="18.28515625" style="1" customWidth="1"/>
    <col min="5" max="5" width="16.28515625" style="1" customWidth="1"/>
    <col min="6" max="7" width="16.42578125" style="1" customWidth="1"/>
    <col min="8" max="8" width="16.7109375" style="1" customWidth="1"/>
    <col min="9" max="9" width="19.42578125" style="1" customWidth="1"/>
    <col min="10" max="16384" width="9.140625" style="1"/>
  </cols>
  <sheetData>
    <row r="1" spans="1:9" ht="15.75" customHeight="1">
      <c r="F1" s="182"/>
      <c r="G1" s="182"/>
      <c r="H1" s="182"/>
      <c r="I1" s="182"/>
    </row>
    <row r="2" spans="1:9">
      <c r="A2" s="186"/>
      <c r="B2" s="187"/>
      <c r="C2" s="187"/>
      <c r="H2" s="182"/>
      <c r="I2" s="183"/>
    </row>
    <row r="4" spans="1:9" ht="24.75" customHeight="1"/>
    <row r="5" spans="1:9">
      <c r="A5" s="184" t="s">
        <v>28</v>
      </c>
      <c r="B5" s="185"/>
      <c r="C5" s="185"/>
      <c r="D5" s="185"/>
      <c r="E5" s="185"/>
      <c r="F5" s="185"/>
      <c r="G5" s="185"/>
      <c r="H5" s="185"/>
      <c r="I5" s="185"/>
    </row>
    <row r="6" spans="1:9">
      <c r="A6" s="2"/>
    </row>
    <row r="7" spans="1:9">
      <c r="A7" s="2"/>
    </row>
    <row r="9" spans="1:9" ht="10.5" customHeight="1">
      <c r="A9" s="6"/>
    </row>
    <row r="10" spans="1:9">
      <c r="A10" s="180" t="s">
        <v>7</v>
      </c>
      <c r="B10" s="3">
        <v>40179</v>
      </c>
      <c r="C10" s="3">
        <v>40544</v>
      </c>
      <c r="D10" s="3">
        <v>40909</v>
      </c>
      <c r="E10" s="3">
        <v>41275</v>
      </c>
      <c r="F10" s="3">
        <v>41640</v>
      </c>
      <c r="G10" s="3">
        <v>42005</v>
      </c>
      <c r="H10" s="3">
        <v>42370</v>
      </c>
      <c r="I10" s="3">
        <v>42736</v>
      </c>
    </row>
    <row r="11" spans="1:9">
      <c r="A11" s="181"/>
      <c r="B11" s="112" t="s">
        <v>17</v>
      </c>
      <c r="C11" s="112" t="s">
        <v>18</v>
      </c>
      <c r="D11" s="112" t="s">
        <v>17</v>
      </c>
      <c r="E11" s="112" t="s">
        <v>17</v>
      </c>
      <c r="F11" s="112" t="s">
        <v>17</v>
      </c>
      <c r="G11" s="112" t="s">
        <v>17</v>
      </c>
      <c r="H11" s="112" t="s">
        <v>17</v>
      </c>
      <c r="I11" s="112" t="s">
        <v>17</v>
      </c>
    </row>
    <row r="12" spans="1:9">
      <c r="A12" s="5" t="s">
        <v>8</v>
      </c>
      <c r="B12" s="7">
        <v>401</v>
      </c>
      <c r="C12" s="7">
        <v>412</v>
      </c>
      <c r="D12" s="9">
        <v>398</v>
      </c>
      <c r="E12" s="7">
        <v>403</v>
      </c>
      <c r="F12" s="7">
        <v>401</v>
      </c>
      <c r="G12" s="7">
        <v>422</v>
      </c>
      <c r="H12" s="7">
        <v>400</v>
      </c>
      <c r="I12" s="7">
        <v>397</v>
      </c>
    </row>
    <row r="13" spans="1:9">
      <c r="A13" s="5" t="s">
        <v>9</v>
      </c>
      <c r="B13" s="7">
        <v>463</v>
      </c>
      <c r="C13" s="7">
        <v>447</v>
      </c>
      <c r="D13" s="9">
        <v>442</v>
      </c>
      <c r="E13" s="7">
        <v>411</v>
      </c>
      <c r="F13" s="7">
        <v>430</v>
      </c>
      <c r="G13" s="7">
        <v>404</v>
      </c>
      <c r="H13" s="7">
        <v>399</v>
      </c>
      <c r="I13" s="7">
        <v>403</v>
      </c>
    </row>
    <row r="14" spans="1:9">
      <c r="A14" s="5" t="s">
        <v>10</v>
      </c>
      <c r="B14" s="7">
        <v>1311</v>
      </c>
      <c r="C14" s="7">
        <v>1287</v>
      </c>
      <c r="D14" s="9">
        <v>1262</v>
      </c>
      <c r="E14" s="7">
        <v>1263</v>
      </c>
      <c r="F14" s="7">
        <v>1248</v>
      </c>
      <c r="G14" s="7">
        <v>1245</v>
      </c>
      <c r="H14" s="7">
        <v>1228</v>
      </c>
      <c r="I14" s="7">
        <v>1185</v>
      </c>
    </row>
    <row r="15" spans="1:9">
      <c r="A15" s="5" t="s">
        <v>11</v>
      </c>
      <c r="B15" s="7">
        <v>825</v>
      </c>
      <c r="C15" s="7">
        <v>776</v>
      </c>
      <c r="D15" s="9">
        <v>760</v>
      </c>
      <c r="E15" s="7">
        <v>711</v>
      </c>
      <c r="F15" s="7">
        <v>662</v>
      </c>
      <c r="G15" s="7">
        <v>658</v>
      </c>
      <c r="H15" s="7">
        <v>621</v>
      </c>
      <c r="I15" s="7">
        <v>640</v>
      </c>
    </row>
    <row r="16" spans="1:9">
      <c r="A16" s="5" t="s">
        <v>12</v>
      </c>
      <c r="B16" s="7">
        <v>8948</v>
      </c>
      <c r="C16" s="7">
        <v>8806</v>
      </c>
      <c r="D16" s="9">
        <v>8654</v>
      </c>
      <c r="E16" s="7">
        <v>8626</v>
      </c>
      <c r="F16" s="7">
        <v>8512</v>
      </c>
      <c r="G16" s="7">
        <v>8426</v>
      </c>
      <c r="H16" s="7">
        <v>8308</v>
      </c>
      <c r="I16" s="7">
        <v>8214</v>
      </c>
    </row>
    <row r="17" spans="1:9">
      <c r="A17" s="5" t="s">
        <v>13</v>
      </c>
      <c r="B17" s="7">
        <v>1375</v>
      </c>
      <c r="C17" s="7">
        <v>1393</v>
      </c>
      <c r="D17" s="9">
        <v>1448</v>
      </c>
      <c r="E17" s="7">
        <v>1409</v>
      </c>
      <c r="F17" s="7">
        <v>1374</v>
      </c>
      <c r="G17" s="7">
        <v>1252</v>
      </c>
      <c r="H17" s="7">
        <v>1218</v>
      </c>
      <c r="I17" s="7">
        <v>1102</v>
      </c>
    </row>
    <row r="18" spans="1:9">
      <c r="A18" s="5" t="s">
        <v>14</v>
      </c>
      <c r="B18" s="7">
        <v>2201</v>
      </c>
      <c r="C18" s="7">
        <v>2194</v>
      </c>
      <c r="D18" s="9">
        <v>2232</v>
      </c>
      <c r="E18" s="7">
        <v>2236</v>
      </c>
      <c r="F18" s="7">
        <v>2280</v>
      </c>
      <c r="G18" s="7">
        <v>2339</v>
      </c>
      <c r="H18" s="7">
        <v>2372</v>
      </c>
      <c r="I18" s="7">
        <v>2437</v>
      </c>
    </row>
    <row r="19" spans="1:9">
      <c r="A19" s="5" t="s">
        <v>15</v>
      </c>
      <c r="B19" s="7">
        <v>1523</v>
      </c>
      <c r="C19" s="7">
        <v>1520</v>
      </c>
      <c r="D19" s="9">
        <v>1504</v>
      </c>
      <c r="E19" s="7">
        <v>1520</v>
      </c>
      <c r="F19" s="7">
        <v>1517</v>
      </c>
      <c r="G19" s="7">
        <v>1566</v>
      </c>
      <c r="H19" s="7">
        <v>1600</v>
      </c>
      <c r="I19" s="7">
        <v>1657</v>
      </c>
    </row>
    <row r="20" spans="1:9">
      <c r="A20" s="5" t="s">
        <v>19</v>
      </c>
      <c r="B20" s="7">
        <v>916</v>
      </c>
      <c r="C20" s="7">
        <v>920</v>
      </c>
      <c r="D20" s="9">
        <v>905</v>
      </c>
      <c r="E20" s="7">
        <v>883</v>
      </c>
      <c r="F20" s="7">
        <v>831</v>
      </c>
      <c r="G20" s="7">
        <v>842</v>
      </c>
      <c r="H20" s="7">
        <v>807</v>
      </c>
      <c r="I20" s="7">
        <v>821</v>
      </c>
    </row>
    <row r="21" spans="1:9">
      <c r="A21" s="4" t="s">
        <v>16</v>
      </c>
      <c r="B21" s="8">
        <f t="shared" ref="B21:I21" si="0">SUM(B12:B20)</f>
        <v>17963</v>
      </c>
      <c r="C21" s="8">
        <f t="shared" si="0"/>
        <v>17755</v>
      </c>
      <c r="D21" s="8">
        <f t="shared" si="0"/>
        <v>17605</v>
      </c>
      <c r="E21" s="8">
        <f t="shared" si="0"/>
        <v>17462</v>
      </c>
      <c r="F21" s="8">
        <f t="shared" si="0"/>
        <v>17255</v>
      </c>
      <c r="G21" s="8">
        <f t="shared" si="0"/>
        <v>17154</v>
      </c>
      <c r="H21" s="8">
        <f t="shared" si="0"/>
        <v>16953</v>
      </c>
      <c r="I21" s="8">
        <f t="shared" si="0"/>
        <v>16856</v>
      </c>
    </row>
    <row r="24" spans="1:9">
      <c r="A24" s="179" t="s">
        <v>7</v>
      </c>
      <c r="B24" s="3">
        <v>43101</v>
      </c>
      <c r="C24" s="3">
        <v>43466</v>
      </c>
      <c r="D24" s="3">
        <v>43831</v>
      </c>
      <c r="E24" s="3">
        <v>44197</v>
      </c>
      <c r="F24" s="3">
        <v>44562</v>
      </c>
      <c r="G24" s="3">
        <v>44927</v>
      </c>
      <c r="H24" s="3">
        <v>45292</v>
      </c>
      <c r="I24" s="3">
        <v>45658</v>
      </c>
    </row>
    <row r="25" spans="1:9">
      <c r="A25" s="179"/>
      <c r="B25" s="112" t="s">
        <v>17</v>
      </c>
      <c r="C25" s="112" t="s">
        <v>17</v>
      </c>
      <c r="D25" s="112" t="s">
        <v>17</v>
      </c>
      <c r="E25" s="112" t="s">
        <v>17</v>
      </c>
      <c r="F25" s="112" t="s">
        <v>17</v>
      </c>
      <c r="G25" s="112" t="s">
        <v>17</v>
      </c>
      <c r="H25" s="112" t="s">
        <v>17</v>
      </c>
      <c r="I25" s="75" t="s">
        <v>17</v>
      </c>
    </row>
    <row r="26" spans="1:9">
      <c r="A26" s="5" t="s">
        <v>8</v>
      </c>
      <c r="B26" s="7">
        <v>431</v>
      </c>
      <c r="C26" s="7">
        <v>425</v>
      </c>
      <c r="D26" s="7">
        <v>437</v>
      </c>
      <c r="E26" s="7">
        <v>414</v>
      </c>
      <c r="F26" s="7">
        <v>430</v>
      </c>
      <c r="G26" s="7">
        <v>417</v>
      </c>
      <c r="H26" s="7">
        <v>404</v>
      </c>
      <c r="I26" s="7">
        <v>360</v>
      </c>
    </row>
    <row r="27" spans="1:9">
      <c r="A27" s="5" t="s">
        <v>9</v>
      </c>
      <c r="B27" s="7">
        <v>416</v>
      </c>
      <c r="C27" s="7">
        <v>397</v>
      </c>
      <c r="D27" s="7">
        <v>400</v>
      </c>
      <c r="E27" s="7">
        <v>411</v>
      </c>
      <c r="F27" s="7">
        <v>424</v>
      </c>
      <c r="G27" s="7">
        <v>436</v>
      </c>
      <c r="H27" s="7">
        <v>419</v>
      </c>
      <c r="I27" s="7">
        <v>447</v>
      </c>
    </row>
    <row r="28" spans="1:9">
      <c r="A28" s="5" t="s">
        <v>10</v>
      </c>
      <c r="B28" s="7">
        <v>1153</v>
      </c>
      <c r="C28" s="7">
        <v>1155</v>
      </c>
      <c r="D28" s="7">
        <v>1135</v>
      </c>
      <c r="E28" s="7">
        <v>1105</v>
      </c>
      <c r="F28" s="7">
        <v>1098</v>
      </c>
      <c r="G28" s="7">
        <v>1083</v>
      </c>
      <c r="H28" s="7">
        <v>1114</v>
      </c>
      <c r="I28" s="7">
        <v>1106</v>
      </c>
    </row>
    <row r="29" spans="1:9">
      <c r="A29" s="5" t="s">
        <v>11</v>
      </c>
      <c r="B29" s="7">
        <v>658</v>
      </c>
      <c r="C29" s="7">
        <v>645</v>
      </c>
      <c r="D29" s="7">
        <v>653</v>
      </c>
      <c r="E29" s="7">
        <v>632</v>
      </c>
      <c r="F29" s="7">
        <v>607</v>
      </c>
      <c r="G29" s="7">
        <v>610</v>
      </c>
      <c r="H29" s="7">
        <v>596</v>
      </c>
      <c r="I29" s="7">
        <v>582</v>
      </c>
    </row>
    <row r="30" spans="1:9">
      <c r="A30" s="5" t="s">
        <v>12</v>
      </c>
      <c r="B30" s="7">
        <v>8087</v>
      </c>
      <c r="C30" s="7">
        <v>8013</v>
      </c>
      <c r="D30" s="7">
        <v>7939</v>
      </c>
      <c r="E30" s="7">
        <v>7858</v>
      </c>
      <c r="F30" s="7">
        <v>7729</v>
      </c>
      <c r="G30" s="7">
        <v>7615</v>
      </c>
      <c r="H30" s="7">
        <v>7483</v>
      </c>
      <c r="I30" s="7">
        <v>7379</v>
      </c>
    </row>
    <row r="31" spans="1:9">
      <c r="A31" s="5" t="s">
        <v>13</v>
      </c>
      <c r="B31" s="7">
        <v>1110</v>
      </c>
      <c r="C31" s="7">
        <v>1075</v>
      </c>
      <c r="D31" s="7">
        <v>1040</v>
      </c>
      <c r="E31" s="7">
        <v>1004</v>
      </c>
      <c r="F31" s="7">
        <v>1033</v>
      </c>
      <c r="G31" s="7">
        <v>1041</v>
      </c>
      <c r="H31" s="7">
        <v>1090</v>
      </c>
      <c r="I31" s="7">
        <v>1107</v>
      </c>
    </row>
    <row r="32" spans="1:9">
      <c r="A32" s="5" t="s">
        <v>14</v>
      </c>
      <c r="B32" s="7">
        <v>2382</v>
      </c>
      <c r="C32" s="7">
        <v>2402</v>
      </c>
      <c r="D32" s="7">
        <v>2354</v>
      </c>
      <c r="E32" s="7">
        <v>2359</v>
      </c>
      <c r="F32" s="7">
        <v>2280</v>
      </c>
      <c r="G32" s="7">
        <v>2248</v>
      </c>
      <c r="H32" s="7">
        <v>2184</v>
      </c>
      <c r="I32" s="7">
        <v>2068</v>
      </c>
    </row>
    <row r="33" spans="1:9">
      <c r="A33" s="5" t="s">
        <v>15</v>
      </c>
      <c r="B33" s="7">
        <v>1671</v>
      </c>
      <c r="C33" s="7">
        <v>1681</v>
      </c>
      <c r="D33" s="7">
        <v>1707</v>
      </c>
      <c r="E33" s="7">
        <v>1688</v>
      </c>
      <c r="F33" s="7">
        <v>1701</v>
      </c>
      <c r="G33" s="7">
        <v>1728</v>
      </c>
      <c r="H33" s="7">
        <v>1765</v>
      </c>
      <c r="I33" s="7">
        <v>1816</v>
      </c>
    </row>
    <row r="34" spans="1:9">
      <c r="A34" s="5" t="s">
        <v>19</v>
      </c>
      <c r="B34" s="7">
        <v>841</v>
      </c>
      <c r="C34" s="7">
        <v>842</v>
      </c>
      <c r="D34" s="7">
        <v>846</v>
      </c>
      <c r="E34" s="7">
        <v>846</v>
      </c>
      <c r="F34" s="7">
        <v>861</v>
      </c>
      <c r="G34" s="7">
        <v>885</v>
      </c>
      <c r="H34" s="7">
        <v>890</v>
      </c>
      <c r="I34" s="7">
        <v>943</v>
      </c>
    </row>
    <row r="35" spans="1:9">
      <c r="A35" s="75" t="s">
        <v>16</v>
      </c>
      <c r="B35" s="8">
        <f t="shared" ref="B35:G35" si="1">SUM(B26:B34)</f>
        <v>16749</v>
      </c>
      <c r="C35" s="8">
        <f t="shared" si="1"/>
        <v>16635</v>
      </c>
      <c r="D35" s="8">
        <f t="shared" si="1"/>
        <v>16511</v>
      </c>
      <c r="E35" s="8">
        <f t="shared" si="1"/>
        <v>16317</v>
      </c>
      <c r="F35" s="8">
        <f t="shared" si="1"/>
        <v>16163</v>
      </c>
      <c r="G35" s="8">
        <f t="shared" si="1"/>
        <v>16063</v>
      </c>
      <c r="H35" s="8">
        <f t="shared" ref="H35:I35" si="2">SUM(H26:H34)</f>
        <v>15945</v>
      </c>
      <c r="I35" s="8">
        <f t="shared" si="2"/>
        <v>15808</v>
      </c>
    </row>
  </sheetData>
  <mergeCells count="6">
    <mergeCell ref="A24:A25"/>
    <mergeCell ref="A10:A11"/>
    <mergeCell ref="F1:I1"/>
    <mergeCell ref="H2:I2"/>
    <mergeCell ref="A5:I5"/>
    <mergeCell ref="A2:C2"/>
  </mergeCells>
  <phoneticPr fontId="0" type="noConversion"/>
  <pageMargins left="0.9919241573033708" right="0.55118110236220474" top="0.98425196850393704" bottom="0.98425196850393704" header="0.51181102362204722" footer="0.51181102362204722"/>
  <pageSetup paperSize="9" scale="80" orientation="landscape" r:id="rId1"/>
  <headerFooter alignWithMargins="0">
    <oddFooter>&amp;C&amp;8&amp;Z&amp;F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opLeftCell="A7" zoomScaleSheetLayoutView="100" workbookViewId="0">
      <selection activeCell="B25" sqref="B25"/>
    </sheetView>
  </sheetViews>
  <sheetFormatPr defaultRowHeight="12.75"/>
  <cols>
    <col min="1" max="1" width="45" style="10" customWidth="1"/>
    <col min="2" max="2" width="17.5703125" customWidth="1"/>
    <col min="3" max="3" width="15.5703125" customWidth="1"/>
    <col min="4" max="4" width="16.7109375" customWidth="1"/>
    <col min="5" max="5" width="15.5703125" customWidth="1"/>
    <col min="6" max="6" width="14.140625" bestFit="1" customWidth="1"/>
    <col min="7" max="7" width="15.5703125" bestFit="1" customWidth="1"/>
    <col min="8" max="8" width="9.42578125" style="10" bestFit="1" customWidth="1"/>
  </cols>
  <sheetData>
    <row r="1" spans="1:8" ht="17.25" customHeight="1">
      <c r="A1" s="188" t="s">
        <v>105</v>
      </c>
      <c r="B1" s="188"/>
      <c r="C1" s="188"/>
      <c r="D1" s="188"/>
      <c r="E1" s="188"/>
      <c r="F1" s="188"/>
      <c r="G1" s="188"/>
      <c r="H1" s="188"/>
    </row>
    <row r="2" spans="1:8" ht="20.25" customHeight="1">
      <c r="A2" s="188" t="s">
        <v>22</v>
      </c>
      <c r="B2" s="188"/>
      <c r="C2" s="188"/>
      <c r="D2" s="188"/>
      <c r="E2" s="188"/>
      <c r="F2" s="188"/>
      <c r="G2" s="188"/>
      <c r="H2" s="188"/>
    </row>
    <row r="3" spans="1:8" ht="20.25" customHeight="1">
      <c r="A3" s="74"/>
      <c r="B3" s="84"/>
      <c r="D3" s="13" t="s">
        <v>55</v>
      </c>
      <c r="F3" s="74"/>
      <c r="G3" s="74"/>
      <c r="H3" s="74"/>
    </row>
    <row r="4" spans="1:8" ht="9" customHeight="1"/>
    <row r="5" spans="1:8" s="16" customFormat="1" ht="42.6" customHeight="1">
      <c r="A5" s="14"/>
      <c r="B5" s="67" t="s">
        <v>71</v>
      </c>
      <c r="C5" s="67" t="s">
        <v>70</v>
      </c>
      <c r="D5" s="67" t="s">
        <v>69</v>
      </c>
      <c r="E5" s="67" t="s">
        <v>68</v>
      </c>
      <c r="F5" s="67" t="s">
        <v>67</v>
      </c>
      <c r="G5" s="67" t="s">
        <v>72</v>
      </c>
      <c r="H5" s="15" t="s">
        <v>23</v>
      </c>
    </row>
    <row r="6" spans="1:8" s="16" customFormat="1" ht="20.100000000000001" customHeight="1">
      <c r="A6" s="17" t="s">
        <v>24</v>
      </c>
      <c r="B6" s="18">
        <v>100</v>
      </c>
      <c r="C6" s="18">
        <v>48</v>
      </c>
      <c r="D6" s="18">
        <v>100</v>
      </c>
      <c r="E6" s="18">
        <v>93</v>
      </c>
      <c r="F6" s="18">
        <v>72</v>
      </c>
      <c r="G6" s="18">
        <v>150</v>
      </c>
      <c r="H6" s="19">
        <f>SUM(B6:G6)</f>
        <v>563</v>
      </c>
    </row>
    <row r="7" spans="1:8" s="16" customFormat="1" ht="20.100000000000001" customHeight="1" thickBot="1">
      <c r="A7" s="47" t="s">
        <v>25</v>
      </c>
      <c r="B7" s="48">
        <v>4</v>
      </c>
      <c r="C7" s="48">
        <v>2</v>
      </c>
      <c r="D7" s="48">
        <v>4</v>
      </c>
      <c r="E7" s="48">
        <v>4</v>
      </c>
      <c r="F7" s="48">
        <v>3</v>
      </c>
      <c r="G7" s="48">
        <v>6</v>
      </c>
      <c r="H7" s="49">
        <f>SUM(B7:G7)</f>
        <v>23</v>
      </c>
    </row>
    <row r="8" spans="1:8" s="83" customFormat="1" ht="20.100000000000001" customHeight="1">
      <c r="A8" s="110" t="s">
        <v>106</v>
      </c>
      <c r="B8" s="82">
        <v>93</v>
      </c>
      <c r="C8" s="82">
        <v>39</v>
      </c>
      <c r="D8" s="82">
        <v>95</v>
      </c>
      <c r="E8" s="82">
        <v>98</v>
      </c>
      <c r="F8" s="82">
        <v>56</v>
      </c>
      <c r="G8" s="82">
        <v>149</v>
      </c>
      <c r="H8" s="82">
        <f>SUM(B8:G8)</f>
        <v>530</v>
      </c>
    </row>
    <row r="9" spans="1:8" s="16" customFormat="1" ht="20.100000000000001" customHeight="1">
      <c r="A9" s="111" t="s">
        <v>35</v>
      </c>
      <c r="B9" s="50">
        <v>0.93</v>
      </c>
      <c r="C9" s="50">
        <v>0.8125</v>
      </c>
      <c r="D9" s="50">
        <v>0.95</v>
      </c>
      <c r="E9" s="50">
        <v>1.0537000000000001</v>
      </c>
      <c r="F9" s="50">
        <v>0.77769999999999995</v>
      </c>
      <c r="G9" s="50">
        <v>0.99329999999999996</v>
      </c>
      <c r="H9" s="51">
        <v>0.94130000000000003</v>
      </c>
    </row>
    <row r="10" spans="1:8" s="16" customFormat="1" ht="20.100000000000001" customHeight="1">
      <c r="A10" s="111" t="s">
        <v>36</v>
      </c>
      <c r="B10" s="52" t="s">
        <v>110</v>
      </c>
      <c r="C10" s="52" t="s">
        <v>73</v>
      </c>
      <c r="D10" s="52" t="s">
        <v>111</v>
      </c>
      <c r="E10" s="52" t="s">
        <v>74</v>
      </c>
      <c r="F10" s="52" t="s">
        <v>112</v>
      </c>
      <c r="G10" s="52" t="s">
        <v>113</v>
      </c>
      <c r="H10" s="77" t="s">
        <v>114</v>
      </c>
    </row>
    <row r="11" spans="1:8" s="54" customFormat="1" ht="20.100000000000001" customHeight="1">
      <c r="A11" s="21" t="s">
        <v>37</v>
      </c>
      <c r="B11" s="53">
        <v>6</v>
      </c>
      <c r="C11" s="53">
        <v>2</v>
      </c>
      <c r="D11" s="53">
        <v>4</v>
      </c>
      <c r="E11" s="53">
        <v>4</v>
      </c>
      <c r="F11" s="53">
        <v>10</v>
      </c>
      <c r="G11" s="53">
        <v>9</v>
      </c>
      <c r="H11" s="19">
        <f t="shared" ref="H11:H21" si="0">SUM(B11:G11)</f>
        <v>35</v>
      </c>
    </row>
    <row r="12" spans="1:8" s="54" customFormat="1" ht="20.100000000000001" customHeight="1">
      <c r="A12" s="20" t="s">
        <v>107</v>
      </c>
      <c r="B12" s="53">
        <v>100</v>
      </c>
      <c r="C12" s="53">
        <v>41</v>
      </c>
      <c r="D12" s="53">
        <v>101</v>
      </c>
      <c r="E12" s="53">
        <v>102</v>
      </c>
      <c r="F12" s="53">
        <v>66</v>
      </c>
      <c r="G12" s="53">
        <v>158</v>
      </c>
      <c r="H12" s="19">
        <f t="shared" si="0"/>
        <v>568</v>
      </c>
    </row>
    <row r="13" spans="1:8" s="16" customFormat="1" ht="20.100000000000001" customHeight="1">
      <c r="A13" s="20" t="s">
        <v>38</v>
      </c>
      <c r="B13" s="55">
        <v>45</v>
      </c>
      <c r="C13" s="55">
        <v>19</v>
      </c>
      <c r="D13" s="55">
        <v>41</v>
      </c>
      <c r="E13" s="55">
        <v>45</v>
      </c>
      <c r="F13" s="55">
        <v>24</v>
      </c>
      <c r="G13" s="55">
        <v>67</v>
      </c>
      <c r="H13" s="19">
        <f t="shared" si="0"/>
        <v>241</v>
      </c>
    </row>
    <row r="14" spans="1:8" s="54" customFormat="1" ht="20.100000000000001" customHeight="1">
      <c r="A14" s="56" t="s">
        <v>39</v>
      </c>
      <c r="B14" s="53">
        <v>22</v>
      </c>
      <c r="C14" s="53">
        <v>3</v>
      </c>
      <c r="D14" s="53">
        <v>11</v>
      </c>
      <c r="E14" s="53">
        <v>15</v>
      </c>
      <c r="F14" s="53">
        <v>16</v>
      </c>
      <c r="G14" s="53">
        <v>11</v>
      </c>
      <c r="H14" s="19">
        <f t="shared" si="0"/>
        <v>78</v>
      </c>
    </row>
    <row r="15" spans="1:8" s="54" customFormat="1" ht="20.100000000000001" customHeight="1">
      <c r="A15" s="57" t="s">
        <v>40</v>
      </c>
      <c r="B15" s="53">
        <v>12</v>
      </c>
      <c r="C15" s="53">
        <v>15</v>
      </c>
      <c r="D15" s="53">
        <v>22</v>
      </c>
      <c r="E15" s="53">
        <v>12</v>
      </c>
      <c r="F15" s="53">
        <v>17</v>
      </c>
      <c r="G15" s="53">
        <v>21</v>
      </c>
      <c r="H15" s="19">
        <f t="shared" si="0"/>
        <v>99</v>
      </c>
    </row>
    <row r="16" spans="1:8" s="16" customFormat="1" ht="20.100000000000001" customHeight="1">
      <c r="A16" s="17" t="s">
        <v>41</v>
      </c>
      <c r="B16" s="18">
        <v>91</v>
      </c>
      <c r="C16" s="18">
        <v>36</v>
      </c>
      <c r="D16" s="18">
        <v>95</v>
      </c>
      <c r="E16" s="18">
        <v>97</v>
      </c>
      <c r="F16" s="18">
        <v>56</v>
      </c>
      <c r="G16" s="18">
        <v>148</v>
      </c>
      <c r="H16" s="19">
        <f t="shared" si="0"/>
        <v>523</v>
      </c>
    </row>
    <row r="17" spans="1:8" s="16" customFormat="1" ht="20.100000000000001" customHeight="1">
      <c r="A17" s="17" t="s">
        <v>42</v>
      </c>
      <c r="B17" s="18">
        <v>0</v>
      </c>
      <c r="C17" s="18">
        <v>1</v>
      </c>
      <c r="D17" s="18">
        <v>0</v>
      </c>
      <c r="E17" s="18">
        <v>1</v>
      </c>
      <c r="F17" s="18">
        <v>0</v>
      </c>
      <c r="G17" s="18">
        <v>0</v>
      </c>
      <c r="H17" s="19">
        <f t="shared" si="0"/>
        <v>2</v>
      </c>
    </row>
    <row r="18" spans="1:8" s="16" customFormat="1" ht="20.100000000000001" customHeight="1">
      <c r="A18" s="21" t="s">
        <v>43</v>
      </c>
      <c r="B18" s="18">
        <v>2</v>
      </c>
      <c r="C18" s="18">
        <v>2</v>
      </c>
      <c r="D18" s="18">
        <v>0</v>
      </c>
      <c r="E18" s="18">
        <v>0</v>
      </c>
      <c r="F18" s="18">
        <v>0</v>
      </c>
      <c r="G18" s="18">
        <v>1</v>
      </c>
      <c r="H18" s="19">
        <f t="shared" si="0"/>
        <v>5</v>
      </c>
    </row>
    <row r="19" spans="1:8" s="16" customFormat="1" ht="20.100000000000001" customHeight="1">
      <c r="A19" s="17" t="s">
        <v>44</v>
      </c>
      <c r="B19" s="18">
        <v>1</v>
      </c>
      <c r="C19" s="18">
        <v>8</v>
      </c>
      <c r="D19" s="18">
        <v>2</v>
      </c>
      <c r="E19" s="18">
        <v>0</v>
      </c>
      <c r="F19" s="18">
        <v>0</v>
      </c>
      <c r="G19" s="18">
        <v>4</v>
      </c>
      <c r="H19" s="19">
        <f t="shared" si="0"/>
        <v>15</v>
      </c>
    </row>
    <row r="20" spans="1:8" s="59" customFormat="1" ht="19.5" customHeight="1">
      <c r="A20" s="58" t="s">
        <v>108</v>
      </c>
      <c r="B20" s="53">
        <v>1</v>
      </c>
      <c r="C20" s="53">
        <v>1</v>
      </c>
      <c r="D20" s="53">
        <v>4</v>
      </c>
      <c r="E20" s="53">
        <v>3</v>
      </c>
      <c r="F20" s="53">
        <v>3</v>
      </c>
      <c r="G20" s="53">
        <v>4</v>
      </c>
      <c r="H20" s="19">
        <f t="shared" si="0"/>
        <v>16</v>
      </c>
    </row>
    <row r="21" spans="1:8" s="59" customFormat="1" ht="19.5" customHeight="1">
      <c r="A21" s="58" t="s">
        <v>109</v>
      </c>
      <c r="B21" s="53">
        <v>1</v>
      </c>
      <c r="C21" s="53">
        <v>3</v>
      </c>
      <c r="D21" s="53">
        <v>0</v>
      </c>
      <c r="E21" s="53">
        <v>5</v>
      </c>
      <c r="F21" s="53">
        <v>10</v>
      </c>
      <c r="G21" s="53">
        <v>1</v>
      </c>
      <c r="H21" s="19">
        <f t="shared" si="0"/>
        <v>20</v>
      </c>
    </row>
    <row r="22" spans="1:8" s="59" customFormat="1" ht="19.5" customHeight="1">
      <c r="A22" s="71"/>
      <c r="B22" s="72"/>
      <c r="C22" s="72"/>
      <c r="D22" s="72"/>
      <c r="E22" s="72"/>
      <c r="F22" s="72"/>
      <c r="G22" s="72"/>
      <c r="H22" s="73"/>
    </row>
    <row r="23" spans="1:8" ht="81.599999999999994" customHeight="1">
      <c r="A23" s="65"/>
      <c r="B23" s="66"/>
      <c r="C23" s="66"/>
    </row>
    <row r="24" spans="1:8" ht="62.25" customHeight="1">
      <c r="A24" s="60" t="s">
        <v>50</v>
      </c>
      <c r="B24" s="67" t="s">
        <v>71</v>
      </c>
      <c r="C24" s="67" t="s">
        <v>70</v>
      </c>
      <c r="D24" s="67" t="s">
        <v>69</v>
      </c>
      <c r="E24" s="67" t="s">
        <v>68</v>
      </c>
      <c r="F24" s="67" t="s">
        <v>67</v>
      </c>
      <c r="G24" s="67" t="s">
        <v>72</v>
      </c>
      <c r="H24" s="15" t="s">
        <v>23</v>
      </c>
    </row>
    <row r="25" spans="1:8" ht="31.5" customHeight="1">
      <c r="A25" s="68" t="s">
        <v>45</v>
      </c>
      <c r="B25" s="53">
        <v>5</v>
      </c>
      <c r="C25" s="53">
        <v>5</v>
      </c>
      <c r="D25" s="53">
        <v>5</v>
      </c>
      <c r="E25" s="53">
        <v>6</v>
      </c>
      <c r="F25" s="53">
        <v>14</v>
      </c>
      <c r="G25" s="53">
        <v>7</v>
      </c>
      <c r="H25" s="61">
        <f t="shared" ref="H25:H31" si="1">SUM(B25:G25)</f>
        <v>42</v>
      </c>
    </row>
    <row r="26" spans="1:8" ht="18.600000000000001" customHeight="1">
      <c r="A26" s="69" t="s">
        <v>46</v>
      </c>
      <c r="B26" s="53">
        <v>4</v>
      </c>
      <c r="C26" s="53">
        <v>0</v>
      </c>
      <c r="D26" s="53">
        <v>6</v>
      </c>
      <c r="E26" s="53">
        <v>4</v>
      </c>
      <c r="F26" s="53">
        <v>1</v>
      </c>
      <c r="G26" s="53">
        <v>9</v>
      </c>
      <c r="H26" s="61">
        <f t="shared" si="1"/>
        <v>24</v>
      </c>
    </row>
    <row r="27" spans="1:8" ht="30.75" customHeight="1">
      <c r="A27" s="69" t="s">
        <v>61</v>
      </c>
      <c r="B27" s="53">
        <v>2</v>
      </c>
      <c r="C27" s="53">
        <v>1</v>
      </c>
      <c r="D27" s="53">
        <v>0</v>
      </c>
      <c r="E27" s="53">
        <v>1</v>
      </c>
      <c r="F27" s="53">
        <v>1</v>
      </c>
      <c r="G27" s="53">
        <v>2</v>
      </c>
      <c r="H27" s="61">
        <f t="shared" si="1"/>
        <v>7</v>
      </c>
    </row>
    <row r="28" spans="1:8" ht="16.899999999999999" customHeight="1">
      <c r="A28" s="68" t="s">
        <v>47</v>
      </c>
      <c r="B28" s="53">
        <v>22</v>
      </c>
      <c r="C28" s="53">
        <v>14</v>
      </c>
      <c r="D28" s="53">
        <v>15</v>
      </c>
      <c r="E28" s="53">
        <v>25</v>
      </c>
      <c r="F28" s="53">
        <v>15</v>
      </c>
      <c r="G28" s="53">
        <v>29</v>
      </c>
      <c r="H28" s="61">
        <f t="shared" si="1"/>
        <v>120</v>
      </c>
    </row>
    <row r="29" spans="1:8" ht="31.5" customHeight="1">
      <c r="A29" s="69" t="s">
        <v>48</v>
      </c>
      <c r="B29" s="53">
        <v>0</v>
      </c>
      <c r="C29" s="53">
        <v>3</v>
      </c>
      <c r="D29" s="53">
        <v>0</v>
      </c>
      <c r="E29" s="53">
        <v>0</v>
      </c>
      <c r="F29" s="53">
        <v>2</v>
      </c>
      <c r="G29" s="53">
        <v>4</v>
      </c>
      <c r="H29" s="61">
        <f t="shared" si="1"/>
        <v>9</v>
      </c>
    </row>
    <row r="30" spans="1:8" ht="47.25" customHeight="1" thickBot="1">
      <c r="A30" s="69" t="s">
        <v>49</v>
      </c>
      <c r="B30" s="62">
        <v>56</v>
      </c>
      <c r="C30" s="62">
        <v>11</v>
      </c>
      <c r="D30" s="62">
        <v>60</v>
      </c>
      <c r="E30" s="62">
        <v>54</v>
      </c>
      <c r="F30" s="62">
        <v>21</v>
      </c>
      <c r="G30" s="62">
        <v>79</v>
      </c>
      <c r="H30" s="61">
        <f t="shared" si="1"/>
        <v>281</v>
      </c>
    </row>
    <row r="31" spans="1:8" ht="33.6" customHeight="1" thickTop="1">
      <c r="A31" s="70" t="s">
        <v>90</v>
      </c>
      <c r="B31" s="63">
        <v>2</v>
      </c>
      <c r="C31" s="64">
        <v>3</v>
      </c>
      <c r="D31" s="64">
        <v>9</v>
      </c>
      <c r="E31" s="64">
        <v>8</v>
      </c>
      <c r="F31" s="64">
        <v>2</v>
      </c>
      <c r="G31" s="64">
        <v>18</v>
      </c>
      <c r="H31" s="78">
        <f t="shared" si="1"/>
        <v>42</v>
      </c>
    </row>
    <row r="32" spans="1:8" ht="10.15" customHeight="1"/>
    <row r="33" spans="1:8" s="94" customFormat="1" ht="15">
      <c r="A33" s="189" t="s">
        <v>115</v>
      </c>
      <c r="B33" s="189"/>
      <c r="C33" s="189"/>
      <c r="D33" s="189"/>
      <c r="E33" s="189"/>
      <c r="F33" s="189"/>
      <c r="G33" s="189"/>
      <c r="H33" s="189"/>
    </row>
    <row r="34" spans="1:8" s="94" customFormat="1" ht="15">
      <c r="A34" s="189" t="s">
        <v>77</v>
      </c>
      <c r="B34" s="189"/>
      <c r="C34" s="189"/>
      <c r="D34" s="189"/>
      <c r="E34" s="189"/>
      <c r="F34" s="189"/>
      <c r="G34" s="189"/>
      <c r="H34" s="189"/>
    </row>
    <row r="35" spans="1:8" ht="3.6" customHeight="1">
      <c r="A35"/>
      <c r="H35"/>
    </row>
    <row r="36" spans="1:8" ht="42.6" customHeight="1" thickBot="1">
      <c r="A36" s="14"/>
      <c r="B36" s="85" t="s">
        <v>71</v>
      </c>
      <c r="C36" s="85" t="s">
        <v>70</v>
      </c>
      <c r="D36" s="85" t="s">
        <v>69</v>
      </c>
      <c r="E36" s="85" t="s">
        <v>68</v>
      </c>
      <c r="F36" s="85" t="s">
        <v>67</v>
      </c>
      <c r="G36" s="67" t="s">
        <v>72</v>
      </c>
      <c r="H36" s="15" t="s">
        <v>23</v>
      </c>
    </row>
    <row r="37" spans="1:8" ht="15.75">
      <c r="A37" s="86" t="s">
        <v>116</v>
      </c>
      <c r="B37" s="82">
        <v>93</v>
      </c>
      <c r="C37" s="82">
        <v>39</v>
      </c>
      <c r="D37" s="82">
        <v>95</v>
      </c>
      <c r="E37" s="82">
        <v>98</v>
      </c>
      <c r="F37" s="82">
        <v>56</v>
      </c>
      <c r="G37" s="82">
        <v>149</v>
      </c>
      <c r="H37" s="82">
        <f>SUM(B37:G37)</f>
        <v>530</v>
      </c>
    </row>
    <row r="38" spans="1:8" ht="3.6" customHeight="1">
      <c r="A38" s="87"/>
      <c r="B38" s="88"/>
      <c r="C38" s="88"/>
      <c r="D38" s="88"/>
      <c r="E38" s="88"/>
      <c r="F38" s="88"/>
      <c r="G38" s="88"/>
      <c r="H38" s="89"/>
    </row>
    <row r="39" spans="1:8" ht="15.75">
      <c r="A39" s="90" t="s">
        <v>117</v>
      </c>
      <c r="B39" s="53">
        <v>6</v>
      </c>
      <c r="C39" s="53">
        <v>2</v>
      </c>
      <c r="D39" s="53">
        <v>4</v>
      </c>
      <c r="E39" s="53">
        <v>4</v>
      </c>
      <c r="F39" s="53">
        <v>10</v>
      </c>
      <c r="G39" s="53">
        <v>9</v>
      </c>
      <c r="H39" s="19">
        <f>SUM(B39:G39)</f>
        <v>35</v>
      </c>
    </row>
    <row r="40" spans="1:8" ht="15.75">
      <c r="A40" s="91" t="s">
        <v>78</v>
      </c>
      <c r="B40" s="92">
        <v>6.4500000000000002E-2</v>
      </c>
      <c r="C40" s="93">
        <v>5.1200000000000002E-2</v>
      </c>
      <c r="D40" s="93">
        <v>4.2099999999999999E-2</v>
      </c>
      <c r="E40" s="93">
        <v>4.0800000000000003E-2</v>
      </c>
      <c r="F40" s="93">
        <v>0.17849999999999999</v>
      </c>
      <c r="G40" s="93">
        <v>6.0400000000000002E-2</v>
      </c>
      <c r="H40" s="51">
        <v>6.6000000000000003E-2</v>
      </c>
    </row>
    <row r="41" spans="1:8" ht="15.75">
      <c r="A41" s="14" t="s">
        <v>108</v>
      </c>
      <c r="B41" s="53">
        <v>1</v>
      </c>
      <c r="C41" s="53">
        <v>1</v>
      </c>
      <c r="D41" s="53">
        <v>4</v>
      </c>
      <c r="E41" s="53">
        <v>3</v>
      </c>
      <c r="F41" s="53">
        <v>3</v>
      </c>
      <c r="G41" s="53">
        <v>4</v>
      </c>
      <c r="H41" s="19">
        <f>SUM(B41:G41)</f>
        <v>16</v>
      </c>
    </row>
    <row r="42" spans="1:8" ht="15.75">
      <c r="A42" s="91" t="s">
        <v>79</v>
      </c>
      <c r="B42" s="92">
        <v>1.0699999999999999E-2</v>
      </c>
      <c r="C42" s="92">
        <v>2.5600000000000001E-2</v>
      </c>
      <c r="D42" s="92">
        <v>4.2099999999999999E-2</v>
      </c>
      <c r="E42" s="92">
        <v>3.0599999999999999E-2</v>
      </c>
      <c r="F42" s="92">
        <v>5.3499999999999999E-2</v>
      </c>
      <c r="G42" s="92">
        <v>2.6800000000000001E-2</v>
      </c>
      <c r="H42" s="51">
        <v>3.0099999999999998E-2</v>
      </c>
    </row>
    <row r="43" spans="1:8" ht="15.75">
      <c r="A43" s="14" t="s">
        <v>109</v>
      </c>
      <c r="B43" s="53">
        <v>1</v>
      </c>
      <c r="C43" s="53">
        <v>3</v>
      </c>
      <c r="D43" s="53">
        <v>0</v>
      </c>
      <c r="E43" s="53">
        <v>5</v>
      </c>
      <c r="F43" s="53">
        <v>10</v>
      </c>
      <c r="G43" s="53">
        <v>1</v>
      </c>
      <c r="H43" s="19">
        <f>SUM(B43:G43)</f>
        <v>20</v>
      </c>
    </row>
    <row r="44" spans="1:8" ht="15.75">
      <c r="A44" s="91" t="s">
        <v>80</v>
      </c>
      <c r="B44" s="92">
        <v>1.0699999999999999E-2</v>
      </c>
      <c r="C44" s="92">
        <v>7.6899999999999996E-2</v>
      </c>
      <c r="D44" s="92">
        <v>0</v>
      </c>
      <c r="E44" s="92">
        <v>5.0999999999999997E-2</v>
      </c>
      <c r="F44" s="92">
        <v>0.17849999999999999</v>
      </c>
      <c r="G44" s="92">
        <v>6.7000000000000002E-3</v>
      </c>
      <c r="H44" s="51">
        <v>3.7699999999999997E-2</v>
      </c>
    </row>
  </sheetData>
  <mergeCells count="4">
    <mergeCell ref="A1:H1"/>
    <mergeCell ref="A2:H2"/>
    <mergeCell ref="A33:H33"/>
    <mergeCell ref="A34:H34"/>
  </mergeCells>
  <phoneticPr fontId="0" type="noConversion"/>
  <pageMargins left="0.74803149606299213" right="0.74803149606299213" top="0.88541666666666663" bottom="0.98425196850393704" header="0.51181102362204722" footer="0.51181102362204722"/>
  <pageSetup paperSize="9" scale="85" orientation="landscape" r:id="rId1"/>
  <headerFooter alignWithMargins="0">
    <oddFooter>&amp;C&amp;8&amp;Z&amp;F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5"/>
  <sheetViews>
    <sheetView tabSelected="1" view="pageLayout" topLeftCell="A4" zoomScaleNormal="100" workbookViewId="0">
      <selection activeCell="E18" sqref="E18"/>
    </sheetView>
  </sheetViews>
  <sheetFormatPr defaultColWidth="14.85546875" defaultRowHeight="15.75"/>
  <cols>
    <col min="1" max="1" width="15.7109375" style="45" customWidth="1"/>
    <col min="2" max="2" width="10.140625" style="45" customWidth="1"/>
    <col min="3" max="3" width="10.42578125" style="45" customWidth="1"/>
    <col min="4" max="4" width="10.5703125" style="45" customWidth="1"/>
    <col min="5" max="5" width="10.28515625" style="45" customWidth="1"/>
    <col min="6" max="6" width="13" style="45" customWidth="1"/>
    <col min="7" max="7" width="11.42578125" style="45" customWidth="1"/>
    <col min="8" max="16384" width="14.85546875" style="45"/>
  </cols>
  <sheetData>
    <row r="3" spans="1:7" ht="24" customHeight="1"/>
    <row r="4" spans="1:7" ht="43.5" customHeight="1">
      <c r="A4" s="194" t="s">
        <v>56</v>
      </c>
      <c r="B4" s="195"/>
      <c r="C4" s="195"/>
      <c r="D4" s="195"/>
      <c r="E4" s="195"/>
      <c r="F4" s="196"/>
      <c r="G4" s="196"/>
    </row>
    <row r="5" spans="1:7" ht="36.75" customHeight="1">
      <c r="A5" s="119"/>
      <c r="B5" s="192" t="s">
        <v>81</v>
      </c>
      <c r="C5" s="193"/>
      <c r="D5" s="192" t="s">
        <v>82</v>
      </c>
      <c r="E5" s="193"/>
      <c r="F5" s="192" t="s">
        <v>83</v>
      </c>
      <c r="G5" s="193"/>
    </row>
    <row r="6" spans="1:7" ht="69" customHeight="1">
      <c r="A6" s="119"/>
      <c r="B6" s="120" t="s">
        <v>31</v>
      </c>
      <c r="C6" s="120" t="s">
        <v>32</v>
      </c>
      <c r="D6" s="120" t="s">
        <v>31</v>
      </c>
      <c r="E6" s="120" t="s">
        <v>32</v>
      </c>
      <c r="F6" s="120" t="s">
        <v>31</v>
      </c>
      <c r="G6" s="120" t="s">
        <v>32</v>
      </c>
    </row>
    <row r="7" spans="1:7" ht="31.5" customHeight="1">
      <c r="A7" s="117" t="s">
        <v>58</v>
      </c>
      <c r="B7" s="121" t="s">
        <v>84</v>
      </c>
      <c r="C7" s="121" t="s">
        <v>57</v>
      </c>
      <c r="D7" s="121" t="s">
        <v>85</v>
      </c>
      <c r="E7" s="121" t="s">
        <v>57</v>
      </c>
      <c r="F7" s="121" t="s">
        <v>119</v>
      </c>
      <c r="G7" s="121" t="s">
        <v>120</v>
      </c>
    </row>
    <row r="8" spans="1:7" ht="30" customHeight="1">
      <c r="A8" s="117" t="s">
        <v>59</v>
      </c>
      <c r="B8" s="121">
        <v>4</v>
      </c>
      <c r="C8" s="121">
        <v>2</v>
      </c>
      <c r="D8" s="121">
        <v>4</v>
      </c>
      <c r="E8" s="121">
        <v>2</v>
      </c>
      <c r="F8" s="121">
        <v>4</v>
      </c>
      <c r="G8" s="121">
        <v>2</v>
      </c>
    </row>
    <row r="9" spans="1:7" ht="43.5" customHeight="1">
      <c r="A9" s="118" t="s">
        <v>60</v>
      </c>
      <c r="B9" s="121" t="s">
        <v>63</v>
      </c>
      <c r="C9" s="121" t="s">
        <v>65</v>
      </c>
      <c r="D9" s="121" t="s">
        <v>86</v>
      </c>
      <c r="E9" s="121" t="s">
        <v>87</v>
      </c>
      <c r="F9" s="121" t="s">
        <v>121</v>
      </c>
      <c r="G9" s="121" t="s">
        <v>87</v>
      </c>
    </row>
    <row r="10" spans="1:7" ht="31.5" customHeight="1">
      <c r="A10" s="117" t="s">
        <v>30</v>
      </c>
      <c r="B10" s="121" t="s">
        <v>52</v>
      </c>
      <c r="C10" s="121" t="s">
        <v>53</v>
      </c>
      <c r="D10" s="121" t="s">
        <v>52</v>
      </c>
      <c r="E10" s="121" t="s">
        <v>53</v>
      </c>
      <c r="F10" s="121" t="s">
        <v>122</v>
      </c>
      <c r="G10" s="121" t="s">
        <v>123</v>
      </c>
    </row>
    <row r="11" spans="1:7" ht="57.75" customHeight="1">
      <c r="A11" s="116" t="s">
        <v>118</v>
      </c>
      <c r="B11" s="122" t="s">
        <v>64</v>
      </c>
      <c r="C11" s="121" t="s">
        <v>54</v>
      </c>
      <c r="D11" s="121" t="s">
        <v>51</v>
      </c>
      <c r="E11" s="121" t="s">
        <v>54</v>
      </c>
      <c r="F11" s="121" t="s">
        <v>124</v>
      </c>
      <c r="G11" s="121" t="s">
        <v>125</v>
      </c>
    </row>
    <row r="12" spans="1:7" s="137" customFormat="1" ht="34.5" customHeight="1">
      <c r="A12" s="128" t="s">
        <v>128</v>
      </c>
      <c r="B12" s="128"/>
      <c r="C12" s="128"/>
      <c r="D12" s="128"/>
      <c r="E12" s="128"/>
      <c r="F12" s="128"/>
      <c r="G12" s="128"/>
    </row>
    <row r="13" spans="1:7" s="137" customFormat="1">
      <c r="A13" s="128" t="s">
        <v>88</v>
      </c>
      <c r="B13" s="128"/>
      <c r="C13" s="128"/>
      <c r="D13" s="128"/>
      <c r="E13" s="128"/>
      <c r="F13" s="128"/>
      <c r="G13" s="128"/>
    </row>
    <row r="14" spans="1:7" s="137" customFormat="1" ht="18.75" customHeight="1">
      <c r="A14" s="190" t="s">
        <v>89</v>
      </c>
      <c r="B14" s="191"/>
      <c r="C14" s="191"/>
      <c r="D14" s="191"/>
      <c r="E14" s="191"/>
      <c r="F14" s="128"/>
      <c r="G14" s="128"/>
    </row>
    <row r="15" spans="1:7" s="137" customFormat="1">
      <c r="A15" s="128"/>
      <c r="B15" s="128"/>
      <c r="C15" s="128"/>
      <c r="D15" s="128"/>
      <c r="E15" s="128"/>
      <c r="F15" s="128"/>
      <c r="G15" s="128"/>
    </row>
  </sheetData>
  <mergeCells count="5">
    <mergeCell ref="A14:E14"/>
    <mergeCell ref="F5:G5"/>
    <mergeCell ref="A4:G4"/>
    <mergeCell ref="B5:C5"/>
    <mergeCell ref="D5:E5"/>
  </mergeCells>
  <pageMargins left="1.0476041666666667" right="0.70866141732283505" top="0.74803149606299202" bottom="0.74803149606299202" header="0.31496062992126" footer="0.31496062992126"/>
  <pageSetup paperSize="9" scale="89" orientation="portrait" r:id="rId1"/>
  <headerFooter>
    <oddFooter>&amp;C&amp;8&amp;Z&amp;F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3</vt:i4>
      </vt:variant>
    </vt:vector>
  </HeadingPairs>
  <TitlesOfParts>
    <vt:vector size="7" baseType="lpstr">
      <vt:lpstr>4. mell.</vt:lpstr>
      <vt:lpstr>4.1 mell. </vt:lpstr>
      <vt:lpstr>4.2 mell.</vt:lpstr>
      <vt:lpstr>4.3 bölcsődei létszám</vt:lpstr>
      <vt:lpstr>'4.2 mell.'!Nyomtatási_cím</vt:lpstr>
      <vt:lpstr>'4. mell.'!Nyomtatási_terület</vt:lpstr>
      <vt:lpstr>'4.1 mell. 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Csongrád Város</dc:creator>
  <cp:lastModifiedBy>Kádár Szélné Solti Renáta</cp:lastModifiedBy>
  <cp:lastPrinted>2026-02-11T15:43:12Z</cp:lastPrinted>
  <dcterms:created xsi:type="dcterms:W3CDTF">2000-01-05T13:48:56Z</dcterms:created>
  <dcterms:modified xsi:type="dcterms:W3CDTF">2026-02-11T15:43:53Z</dcterms:modified>
</cp:coreProperties>
</file>