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itkárság\Testületi_\2026. február 19\Nyilvános ülés\ATMÖT költségvetés véleményezés\"/>
    </mc:Choice>
  </mc:AlternateContent>
  <bookViews>
    <workbookView xWindow="0" yWindow="0" windowWidth="28605" windowHeight="11835"/>
  </bookViews>
  <sheets>
    <sheet name="1._Bevételek" sheetId="1" r:id="rId1"/>
    <sheet name="2._Kiadások" sheetId="2" r:id="rId2"/>
    <sheet name="3._Kiemelt ei. Bevételek" sheetId="4" r:id="rId3"/>
    <sheet name="4._Kiemelt ei.Kiadások" sheetId="5" r:id="rId4"/>
    <sheet name="5._Kiegészítő támogatás" sheetId="9" r:id="rId5"/>
    <sheet name="6._Munkaszervezet" sheetId="8" r:id="rId6"/>
    <sheet name="7._Létszám" sheetId="6" r:id="rId7"/>
    <sheet name="8._Ei felhasználási ütemterv" sheetId="3" r:id="rId8"/>
  </sheets>
  <definedNames>
    <definedName name="_xlnm.Print_Titles" localSheetId="0">'1._Bevételek'!$5:$6</definedName>
    <definedName name="_xlnm.Print_Titles" localSheetId="7">'8._Ei felhasználási ütemterv'!$6:$7</definedName>
    <definedName name="_xlnm.Print_Area" localSheetId="0">'1._Bevételek'!$A$1:$X$44</definedName>
    <definedName name="_xlnm.Print_Area" localSheetId="4">'5._Kiegészítő támogatás'!$A$1:$L$27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" i="8" l="1"/>
  <c r="C27" i="8"/>
  <c r="D38" i="8"/>
  <c r="C7" i="8"/>
  <c r="C14" i="8" s="1"/>
  <c r="L27" i="9" l="1"/>
  <c r="K27" i="9"/>
  <c r="K22" i="9"/>
  <c r="D22" i="9"/>
  <c r="L22" i="9" s="1"/>
  <c r="L21" i="9"/>
  <c r="K19" i="9"/>
  <c r="D19" i="9"/>
  <c r="L19" i="9" s="1"/>
  <c r="K16" i="9"/>
  <c r="H16" i="9"/>
  <c r="F16" i="9"/>
  <c r="F25" i="9" s="1"/>
  <c r="D16" i="9"/>
  <c r="K13" i="9"/>
  <c r="H13" i="9"/>
  <c r="F13" i="9"/>
  <c r="D13" i="9"/>
  <c r="L13" i="9" s="1"/>
  <c r="K10" i="9"/>
  <c r="J10" i="9"/>
  <c r="H10" i="9"/>
  <c r="F10" i="9"/>
  <c r="D10" i="9"/>
  <c r="K7" i="9"/>
  <c r="L7" i="9" s="1"/>
  <c r="J7" i="9"/>
  <c r="H7" i="9"/>
  <c r="F7" i="9"/>
  <c r="D7" i="9"/>
  <c r="J25" i="9" l="1"/>
  <c r="L10" i="9"/>
  <c r="D25" i="9"/>
  <c r="H25" i="9"/>
  <c r="L16" i="9"/>
  <c r="L25" i="9"/>
  <c r="F32" i="3" l="1"/>
  <c r="O31" i="3"/>
  <c r="K16" i="3"/>
  <c r="J16" i="3"/>
  <c r="I16" i="3"/>
  <c r="H16" i="3"/>
  <c r="G16" i="3"/>
  <c r="F16" i="3"/>
  <c r="E16" i="3"/>
  <c r="O16" i="3"/>
  <c r="N16" i="3"/>
  <c r="M16" i="3"/>
  <c r="L16" i="3"/>
  <c r="D16" i="3"/>
  <c r="C16" i="3"/>
  <c r="O45" i="3" l="1"/>
  <c r="C58" i="3"/>
  <c r="G18" i="4"/>
  <c r="F18" i="4"/>
  <c r="E18" i="4"/>
  <c r="D18" i="4"/>
  <c r="C18" i="4"/>
  <c r="G16" i="2"/>
  <c r="E16" i="2"/>
  <c r="F16" i="2"/>
  <c r="H16" i="2"/>
  <c r="I16" i="2"/>
  <c r="J16" i="2"/>
  <c r="D16" i="2"/>
  <c r="V37" i="2" l="1"/>
  <c r="D34" i="2"/>
  <c r="D41" i="2" s="1"/>
  <c r="V41" i="2" s="1"/>
  <c r="X39" i="2"/>
  <c r="W39" i="2"/>
  <c r="V39" i="2"/>
  <c r="X38" i="2"/>
  <c r="W38" i="2"/>
  <c r="V38" i="2"/>
  <c r="X37" i="2"/>
  <c r="W37" i="2"/>
  <c r="X36" i="2"/>
  <c r="W36" i="2"/>
  <c r="V36" i="2"/>
  <c r="V34" i="2" s="1"/>
  <c r="X35" i="2"/>
  <c r="W35" i="2"/>
  <c r="V35" i="2"/>
  <c r="V33" i="2"/>
  <c r="V32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X34" i="2"/>
  <c r="D29" i="2"/>
  <c r="V31" i="2"/>
  <c r="F29" i="2"/>
  <c r="D35" i="1"/>
  <c r="D38" i="1"/>
  <c r="W34" i="2" l="1"/>
  <c r="C24" i="5"/>
  <c r="C17" i="5" s="1"/>
  <c r="C18" i="5"/>
  <c r="I17" i="5"/>
  <c r="D17" i="5"/>
  <c r="I24" i="5"/>
  <c r="H24" i="5"/>
  <c r="G24" i="5"/>
  <c r="F24" i="5"/>
  <c r="E24" i="5"/>
  <c r="D24" i="5"/>
  <c r="I18" i="5"/>
  <c r="G18" i="5"/>
  <c r="H18" i="5"/>
  <c r="H17" i="5" s="1"/>
  <c r="F18" i="5"/>
  <c r="F17" i="5" s="1"/>
  <c r="E18" i="5"/>
  <c r="E17" i="5" s="1"/>
  <c r="D18" i="5"/>
  <c r="V42" i="1"/>
  <c r="X40" i="1"/>
  <c r="W40" i="1"/>
  <c r="V40" i="1"/>
  <c r="X39" i="1"/>
  <c r="W39" i="1"/>
  <c r="V39" i="1"/>
  <c r="V38" i="1" s="1"/>
  <c r="X37" i="1"/>
  <c r="W37" i="1"/>
  <c r="V37" i="1"/>
  <c r="X36" i="1"/>
  <c r="W36" i="1"/>
  <c r="V36" i="1"/>
  <c r="X34" i="1"/>
  <c r="W34" i="1"/>
  <c r="V34" i="1"/>
  <c r="X33" i="1"/>
  <c r="W33" i="1"/>
  <c r="V33" i="1"/>
  <c r="X32" i="1"/>
  <c r="W32" i="1"/>
  <c r="V32" i="1"/>
  <c r="X31" i="1"/>
  <c r="W31" i="1"/>
  <c r="V31" i="1"/>
  <c r="X30" i="1"/>
  <c r="W30" i="1"/>
  <c r="V30" i="1"/>
  <c r="X29" i="1"/>
  <c r="W29" i="1"/>
  <c r="V29" i="1"/>
  <c r="X28" i="1"/>
  <c r="W28" i="1"/>
  <c r="V28" i="1"/>
  <c r="X27" i="1"/>
  <c r="W27" i="1"/>
  <c r="V27" i="1"/>
  <c r="X25" i="1"/>
  <c r="W25" i="1"/>
  <c r="V25" i="1"/>
  <c r="X24" i="1"/>
  <c r="W24" i="1"/>
  <c r="V24" i="1"/>
  <c r="X22" i="1"/>
  <c r="W22" i="1"/>
  <c r="V22" i="1"/>
  <c r="X21" i="1"/>
  <c r="W21" i="1"/>
  <c r="V21" i="1"/>
  <c r="X20" i="1"/>
  <c r="W20" i="1"/>
  <c r="V20" i="1"/>
  <c r="X19" i="1"/>
  <c r="W19" i="1"/>
  <c r="V19" i="1"/>
  <c r="X18" i="1"/>
  <c r="W18" i="1"/>
  <c r="V18" i="1"/>
  <c r="X17" i="1"/>
  <c r="W17" i="1"/>
  <c r="V17" i="1"/>
  <c r="X16" i="1"/>
  <c r="W16" i="1"/>
  <c r="V16" i="1"/>
  <c r="X15" i="1"/>
  <c r="W15" i="1"/>
  <c r="V15" i="1"/>
  <c r="X14" i="1"/>
  <c r="W14" i="1"/>
  <c r="V14" i="1"/>
  <c r="X13" i="1"/>
  <c r="W13" i="1"/>
  <c r="V13" i="1"/>
  <c r="X12" i="1"/>
  <c r="W12" i="1"/>
  <c r="V12" i="1"/>
  <c r="X11" i="1"/>
  <c r="W11" i="1"/>
  <c r="V11" i="1"/>
  <c r="X10" i="1"/>
  <c r="W10" i="1"/>
  <c r="V10" i="1"/>
  <c r="X9" i="1"/>
  <c r="W9" i="1"/>
  <c r="V9" i="1"/>
  <c r="W8" i="1"/>
  <c r="X8" i="1"/>
  <c r="V8" i="1"/>
  <c r="S42" i="1"/>
  <c r="R19" i="6"/>
  <c r="M16" i="2" l="1"/>
  <c r="M10" i="2"/>
  <c r="M7" i="2"/>
  <c r="M40" i="2" s="1"/>
  <c r="M42" i="2" s="1"/>
  <c r="M38" i="1"/>
  <c r="M35" i="1"/>
  <c r="M26" i="1"/>
  <c r="M29" i="2"/>
  <c r="G38" i="1" l="1"/>
  <c r="V30" i="2" l="1"/>
  <c r="V29" i="2" s="1"/>
  <c r="X33" i="2"/>
  <c r="W33" i="2"/>
  <c r="X32" i="2"/>
  <c r="W32" i="2"/>
  <c r="X31" i="2"/>
  <c r="W31" i="2"/>
  <c r="X30" i="2"/>
  <c r="W30" i="2"/>
  <c r="V25" i="2"/>
  <c r="V27" i="2"/>
  <c r="W27" i="2"/>
  <c r="X27" i="2"/>
  <c r="V28" i="2"/>
  <c r="W28" i="2"/>
  <c r="X28" i="2"/>
  <c r="W26" i="2"/>
  <c r="X26" i="2"/>
  <c r="V26" i="2"/>
  <c r="X25" i="2"/>
  <c r="W25" i="2"/>
  <c r="X24" i="2"/>
  <c r="W24" i="2"/>
  <c r="V24" i="2"/>
  <c r="X23" i="2"/>
  <c r="W23" i="2"/>
  <c r="V23" i="2"/>
  <c r="X22" i="2"/>
  <c r="W22" i="2"/>
  <c r="V22" i="2"/>
  <c r="X21" i="2"/>
  <c r="W21" i="2"/>
  <c r="V21" i="2"/>
  <c r="X20" i="2"/>
  <c r="W20" i="2"/>
  <c r="V20" i="2"/>
  <c r="X19" i="2"/>
  <c r="W19" i="2"/>
  <c r="V19" i="2"/>
  <c r="X18" i="2"/>
  <c r="W18" i="2"/>
  <c r="V18" i="2"/>
  <c r="X17" i="2"/>
  <c r="W17" i="2"/>
  <c r="V17" i="2"/>
  <c r="V11" i="2"/>
  <c r="X15" i="2"/>
  <c r="W15" i="2"/>
  <c r="V15" i="2"/>
  <c r="X14" i="2"/>
  <c r="W14" i="2"/>
  <c r="V14" i="2"/>
  <c r="X13" i="2"/>
  <c r="W13" i="2"/>
  <c r="V13" i="2"/>
  <c r="X12" i="2"/>
  <c r="W12" i="2"/>
  <c r="V12" i="2"/>
  <c r="X11" i="2"/>
  <c r="W11" i="2"/>
  <c r="V9" i="2"/>
  <c r="W9" i="2"/>
  <c r="X9" i="2"/>
  <c r="W8" i="2"/>
  <c r="X8" i="2"/>
  <c r="V8" i="2"/>
  <c r="V7" i="2" s="1"/>
  <c r="V10" i="2" l="1"/>
  <c r="V40" i="2" s="1"/>
  <c r="V42" i="2" s="1"/>
  <c r="V16" i="2"/>
  <c r="O55" i="3"/>
  <c r="O21" i="3"/>
  <c r="O13" i="3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D42" i="1"/>
  <c r="O77" i="3"/>
  <c r="O78" i="3"/>
  <c r="O79" i="3"/>
  <c r="O80" i="3"/>
  <c r="O81" i="3"/>
  <c r="O76" i="3"/>
  <c r="E82" i="3"/>
  <c r="D82" i="3"/>
  <c r="C82" i="3"/>
  <c r="F82" i="3"/>
  <c r="G82" i="3"/>
  <c r="H82" i="3"/>
  <c r="I82" i="3"/>
  <c r="J82" i="3"/>
  <c r="K82" i="3"/>
  <c r="L82" i="3"/>
  <c r="M82" i="3"/>
  <c r="N82" i="3"/>
  <c r="O73" i="3"/>
  <c r="O72" i="3"/>
  <c r="O71" i="3"/>
  <c r="O70" i="3"/>
  <c r="O69" i="3"/>
  <c r="O68" i="3"/>
  <c r="D74" i="3"/>
  <c r="E74" i="3"/>
  <c r="F74" i="3"/>
  <c r="G74" i="3"/>
  <c r="H74" i="3"/>
  <c r="I74" i="3"/>
  <c r="J74" i="3"/>
  <c r="K74" i="3"/>
  <c r="L74" i="3"/>
  <c r="M74" i="3"/>
  <c r="N74" i="3"/>
  <c r="C74" i="3"/>
  <c r="O61" i="3"/>
  <c r="O62" i="3"/>
  <c r="O63" i="3"/>
  <c r="O64" i="3"/>
  <c r="O65" i="3"/>
  <c r="O60" i="3"/>
  <c r="D66" i="3"/>
  <c r="E66" i="3"/>
  <c r="F66" i="3"/>
  <c r="G66" i="3"/>
  <c r="H66" i="3"/>
  <c r="I66" i="3"/>
  <c r="J66" i="3"/>
  <c r="K66" i="3"/>
  <c r="L66" i="3"/>
  <c r="M66" i="3"/>
  <c r="N66" i="3"/>
  <c r="C66" i="3"/>
  <c r="N58" i="3"/>
  <c r="E58" i="3"/>
  <c r="N50" i="3"/>
  <c r="C50" i="3"/>
  <c r="O49" i="3"/>
  <c r="O48" i="3"/>
  <c r="O47" i="3"/>
  <c r="O46" i="3"/>
  <c r="O44" i="3"/>
  <c r="E50" i="3"/>
  <c r="D50" i="3"/>
  <c r="D40" i="3"/>
  <c r="C40" i="3"/>
  <c r="O53" i="3"/>
  <c r="O54" i="3"/>
  <c r="O56" i="3"/>
  <c r="O57" i="3"/>
  <c r="O52" i="3"/>
  <c r="D58" i="3"/>
  <c r="F58" i="3"/>
  <c r="G58" i="3"/>
  <c r="H58" i="3"/>
  <c r="I58" i="3"/>
  <c r="J58" i="3"/>
  <c r="K58" i="3"/>
  <c r="L58" i="3"/>
  <c r="M58" i="3"/>
  <c r="F50" i="3"/>
  <c r="G50" i="3"/>
  <c r="H50" i="3"/>
  <c r="I50" i="3"/>
  <c r="J50" i="3"/>
  <c r="K50" i="3"/>
  <c r="L50" i="3"/>
  <c r="M50" i="3"/>
  <c r="I40" i="3"/>
  <c r="H40" i="3"/>
  <c r="G40" i="3"/>
  <c r="F40" i="3"/>
  <c r="E40" i="3"/>
  <c r="O27" i="3"/>
  <c r="O26" i="3"/>
  <c r="D32" i="3"/>
  <c r="C32" i="3"/>
  <c r="O35" i="3"/>
  <c r="O34" i="3"/>
  <c r="O36" i="3"/>
  <c r="O37" i="3"/>
  <c r="O38" i="3"/>
  <c r="O39" i="3"/>
  <c r="N40" i="3"/>
  <c r="J40" i="3"/>
  <c r="K40" i="3"/>
  <c r="L40" i="3"/>
  <c r="M40" i="3"/>
  <c r="O28" i="3"/>
  <c r="O29" i="3"/>
  <c r="O30" i="3"/>
  <c r="H32" i="3"/>
  <c r="G32" i="3"/>
  <c r="E32" i="3"/>
  <c r="N32" i="3"/>
  <c r="I32" i="3"/>
  <c r="J32" i="3"/>
  <c r="K32" i="3"/>
  <c r="L32" i="3"/>
  <c r="M32" i="3"/>
  <c r="O20" i="3"/>
  <c r="O19" i="3"/>
  <c r="O18" i="3"/>
  <c r="O15" i="3"/>
  <c r="O14" i="3"/>
  <c r="O12" i="3"/>
  <c r="O11" i="3"/>
  <c r="O10" i="3"/>
  <c r="O22" i="3"/>
  <c r="O23" i="3"/>
  <c r="N24" i="3"/>
  <c r="M24" i="3"/>
  <c r="M8" i="3" s="1"/>
  <c r="L24" i="3"/>
  <c r="L8" i="3" s="1"/>
  <c r="K24" i="3"/>
  <c r="K8" i="3" s="1"/>
  <c r="J24" i="3"/>
  <c r="J8" i="3" s="1"/>
  <c r="I24" i="3"/>
  <c r="I8" i="3" s="1"/>
  <c r="H24" i="3"/>
  <c r="G24" i="3"/>
  <c r="F24" i="3"/>
  <c r="F8" i="3" s="1"/>
  <c r="E24" i="3"/>
  <c r="E8" i="3" s="1"/>
  <c r="D24" i="3"/>
  <c r="L25" i="5"/>
  <c r="K25" i="5"/>
  <c r="M23" i="1"/>
  <c r="M7" i="1"/>
  <c r="M41" i="1" s="1"/>
  <c r="M43" i="1" s="1"/>
  <c r="G8" i="3" l="1"/>
  <c r="M25" i="5"/>
  <c r="H8" i="3"/>
  <c r="N8" i="3"/>
  <c r="D8" i="3"/>
  <c r="O32" i="3"/>
  <c r="O82" i="3"/>
  <c r="O74" i="3"/>
  <c r="L42" i="3"/>
  <c r="O66" i="3"/>
  <c r="F42" i="3"/>
  <c r="E42" i="3"/>
  <c r="J42" i="3"/>
  <c r="H42" i="3"/>
  <c r="C42" i="3"/>
  <c r="M42" i="3"/>
  <c r="K42" i="3"/>
  <c r="I42" i="3"/>
  <c r="G42" i="3"/>
  <c r="N42" i="3"/>
  <c r="D42" i="3"/>
  <c r="O40" i="3"/>
  <c r="O50" i="3"/>
  <c r="O58" i="3"/>
  <c r="C24" i="3"/>
  <c r="O24" i="3" l="1"/>
  <c r="O8" i="3" s="1"/>
  <c r="C8" i="3"/>
  <c r="O42" i="3"/>
  <c r="B32" i="6" l="1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B12" i="6"/>
  <c r="U32" i="6"/>
  <c r="T31" i="6"/>
  <c r="S31" i="6"/>
  <c r="R31" i="6"/>
  <c r="T30" i="6"/>
  <c r="S30" i="6"/>
  <c r="R30" i="6"/>
  <c r="U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B28" i="6"/>
  <c r="T27" i="6"/>
  <c r="S27" i="6"/>
  <c r="R27" i="6"/>
  <c r="T26" i="6"/>
  <c r="S26" i="6"/>
  <c r="R26" i="6"/>
  <c r="U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C24" i="6"/>
  <c r="B24" i="6"/>
  <c r="T23" i="6"/>
  <c r="S23" i="6"/>
  <c r="R23" i="6"/>
  <c r="T22" i="6"/>
  <c r="S22" i="6"/>
  <c r="R22" i="6"/>
  <c r="U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T19" i="6"/>
  <c r="S19" i="6"/>
  <c r="T18" i="6"/>
  <c r="S18" i="6"/>
  <c r="R18" i="6"/>
  <c r="U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T16" i="6" s="1"/>
  <c r="D16" i="6"/>
  <c r="C16" i="6"/>
  <c r="B16" i="6"/>
  <c r="T15" i="6"/>
  <c r="S15" i="6"/>
  <c r="R15" i="6"/>
  <c r="V15" i="6" s="1"/>
  <c r="T14" i="6"/>
  <c r="S14" i="6"/>
  <c r="R14" i="6"/>
  <c r="U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T11" i="6"/>
  <c r="S11" i="6"/>
  <c r="R11" i="6"/>
  <c r="T10" i="6"/>
  <c r="S10" i="6"/>
  <c r="R10" i="6"/>
  <c r="U33" i="6" l="1"/>
  <c r="J33" i="6"/>
  <c r="H33" i="6"/>
  <c r="I33" i="6"/>
  <c r="M33" i="6"/>
  <c r="D33" i="6"/>
  <c r="E33" i="6"/>
  <c r="K33" i="6"/>
  <c r="L33" i="6"/>
  <c r="N33" i="6"/>
  <c r="Q33" i="6"/>
  <c r="P33" i="6"/>
  <c r="O33" i="6"/>
  <c r="G33" i="6"/>
  <c r="F33" i="6"/>
  <c r="C33" i="6"/>
  <c r="B33" i="6"/>
  <c r="V11" i="6"/>
  <c r="V18" i="6"/>
  <c r="R20" i="6"/>
  <c r="T20" i="6"/>
  <c r="S20" i="6"/>
  <c r="V22" i="6"/>
  <c r="S24" i="6"/>
  <c r="R24" i="6"/>
  <c r="T24" i="6"/>
  <c r="V26" i="6"/>
  <c r="R28" i="6"/>
  <c r="T28" i="6"/>
  <c r="S28" i="6"/>
  <c r="V30" i="6"/>
  <c r="V10" i="6"/>
  <c r="V14" i="6"/>
  <c r="S16" i="6"/>
  <c r="R16" i="6"/>
  <c r="V19" i="6"/>
  <c r="V23" i="6"/>
  <c r="V27" i="6"/>
  <c r="V31" i="6"/>
  <c r="S32" i="6"/>
  <c r="R32" i="6"/>
  <c r="T32" i="6"/>
  <c r="R12" i="6"/>
  <c r="T12" i="6"/>
  <c r="S12" i="6"/>
  <c r="V24" i="6" l="1"/>
  <c r="V32" i="6"/>
  <c r="V16" i="6"/>
  <c r="R33" i="6"/>
  <c r="T33" i="6"/>
  <c r="S33" i="6"/>
  <c r="V28" i="6"/>
  <c r="V20" i="6"/>
  <c r="V12" i="6"/>
  <c r="V33" i="6" l="1"/>
  <c r="L26" i="5" l="1"/>
  <c r="L24" i="5" s="1"/>
  <c r="K26" i="5"/>
  <c r="K24" i="5" s="1"/>
  <c r="J24" i="5"/>
  <c r="G17" i="5"/>
  <c r="L23" i="5"/>
  <c r="L18" i="5" s="1"/>
  <c r="L17" i="5" s="1"/>
  <c r="K23" i="5"/>
  <c r="L22" i="5"/>
  <c r="K22" i="5"/>
  <c r="L21" i="5"/>
  <c r="K21" i="5"/>
  <c r="L20" i="5"/>
  <c r="K20" i="5"/>
  <c r="L19" i="5"/>
  <c r="K19" i="5"/>
  <c r="J18" i="5"/>
  <c r="J17" i="5" s="1"/>
  <c r="H28" i="4"/>
  <c r="H27" i="4"/>
  <c r="E24" i="4"/>
  <c r="E14" i="4" s="1"/>
  <c r="H25" i="4"/>
  <c r="G24" i="4"/>
  <c r="G14" i="4" s="1"/>
  <c r="F24" i="4"/>
  <c r="D24" i="4"/>
  <c r="D14" i="4" s="1"/>
  <c r="C24" i="4"/>
  <c r="C14" i="4" s="1"/>
  <c r="H14" i="4" s="1"/>
  <c r="H23" i="4"/>
  <c r="H22" i="4"/>
  <c r="H21" i="4"/>
  <c r="H20" i="4"/>
  <c r="H19" i="4"/>
  <c r="F14" i="4"/>
  <c r="E7" i="2"/>
  <c r="F7" i="2"/>
  <c r="G7" i="2"/>
  <c r="H7" i="2"/>
  <c r="I7" i="2"/>
  <c r="J7" i="2"/>
  <c r="K7" i="2"/>
  <c r="L7" i="2"/>
  <c r="N7" i="2"/>
  <c r="O7" i="2"/>
  <c r="P7" i="2"/>
  <c r="Q7" i="2"/>
  <c r="R7" i="2"/>
  <c r="S7" i="2"/>
  <c r="T7" i="2"/>
  <c r="U7" i="2"/>
  <c r="W7" i="2"/>
  <c r="X7" i="2"/>
  <c r="E10" i="2"/>
  <c r="F10" i="2"/>
  <c r="G10" i="2"/>
  <c r="H10" i="2"/>
  <c r="I10" i="2"/>
  <c r="J10" i="2"/>
  <c r="K10" i="2"/>
  <c r="L10" i="2"/>
  <c r="N10" i="2"/>
  <c r="O10" i="2"/>
  <c r="P10" i="2"/>
  <c r="Q10" i="2"/>
  <c r="R10" i="2"/>
  <c r="S10" i="2"/>
  <c r="T10" i="2"/>
  <c r="U10" i="2"/>
  <c r="W10" i="2"/>
  <c r="X10" i="2"/>
  <c r="K16" i="2"/>
  <c r="L16" i="2"/>
  <c r="N16" i="2"/>
  <c r="O16" i="2"/>
  <c r="P16" i="2"/>
  <c r="Q16" i="2"/>
  <c r="R16" i="2"/>
  <c r="S16" i="2"/>
  <c r="T16" i="2"/>
  <c r="U16" i="2"/>
  <c r="W16" i="2"/>
  <c r="X16" i="2"/>
  <c r="E29" i="2"/>
  <c r="G29" i="2"/>
  <c r="H29" i="2"/>
  <c r="I29" i="2"/>
  <c r="J29" i="2"/>
  <c r="K29" i="2"/>
  <c r="L29" i="2"/>
  <c r="N29" i="2"/>
  <c r="O29" i="2"/>
  <c r="P29" i="2"/>
  <c r="Q29" i="2"/>
  <c r="R29" i="2"/>
  <c r="S29" i="2"/>
  <c r="T29" i="2"/>
  <c r="U29" i="2"/>
  <c r="W29" i="2"/>
  <c r="X29" i="2"/>
  <c r="D10" i="2"/>
  <c r="D7" i="2"/>
  <c r="E38" i="1"/>
  <c r="F38" i="1"/>
  <c r="H38" i="1"/>
  <c r="I38" i="1"/>
  <c r="J38" i="1"/>
  <c r="K38" i="1"/>
  <c r="L38" i="1"/>
  <c r="N38" i="1"/>
  <c r="O38" i="1"/>
  <c r="P38" i="1"/>
  <c r="Q38" i="1"/>
  <c r="R38" i="1"/>
  <c r="S38" i="1"/>
  <c r="T38" i="1"/>
  <c r="U38" i="1"/>
  <c r="W38" i="1"/>
  <c r="X38" i="1"/>
  <c r="E35" i="1"/>
  <c r="F35" i="1"/>
  <c r="G35" i="1"/>
  <c r="H35" i="1"/>
  <c r="I35" i="1"/>
  <c r="J35" i="1"/>
  <c r="K35" i="1"/>
  <c r="L35" i="1"/>
  <c r="N35" i="1"/>
  <c r="O35" i="1"/>
  <c r="P35" i="1"/>
  <c r="Q35" i="1"/>
  <c r="R35" i="1"/>
  <c r="S35" i="1"/>
  <c r="T35" i="1"/>
  <c r="U35" i="1"/>
  <c r="V35" i="1"/>
  <c r="W35" i="1"/>
  <c r="X35" i="1"/>
  <c r="E26" i="1"/>
  <c r="F26" i="1"/>
  <c r="G26" i="1"/>
  <c r="H26" i="1"/>
  <c r="I26" i="1"/>
  <c r="J26" i="1"/>
  <c r="K26" i="1"/>
  <c r="L26" i="1"/>
  <c r="N26" i="1"/>
  <c r="O26" i="1"/>
  <c r="P26" i="1"/>
  <c r="Q26" i="1"/>
  <c r="R26" i="1"/>
  <c r="S26" i="1"/>
  <c r="T26" i="1"/>
  <c r="U26" i="1"/>
  <c r="V26" i="1"/>
  <c r="W26" i="1"/>
  <c r="X26" i="1"/>
  <c r="E23" i="1"/>
  <c r="F23" i="1"/>
  <c r="G23" i="1"/>
  <c r="H23" i="1"/>
  <c r="I23" i="1"/>
  <c r="J23" i="1"/>
  <c r="K23" i="1"/>
  <c r="L23" i="1"/>
  <c r="N23" i="1"/>
  <c r="O23" i="1"/>
  <c r="P23" i="1"/>
  <c r="Q23" i="1"/>
  <c r="R23" i="1"/>
  <c r="S23" i="1"/>
  <c r="T23" i="1"/>
  <c r="T41" i="1" s="1"/>
  <c r="T43" i="1" s="1"/>
  <c r="U23" i="1"/>
  <c r="V23" i="1"/>
  <c r="W23" i="1"/>
  <c r="X23" i="1"/>
  <c r="E7" i="1"/>
  <c r="F7" i="1"/>
  <c r="G7" i="1"/>
  <c r="H7" i="1"/>
  <c r="H41" i="1" s="1"/>
  <c r="H43" i="1" s="1"/>
  <c r="I7" i="1"/>
  <c r="J7" i="1"/>
  <c r="K7" i="1"/>
  <c r="K41" i="1" s="1"/>
  <c r="K43" i="1" s="1"/>
  <c r="L7" i="1"/>
  <c r="L41" i="1" s="1"/>
  <c r="L43" i="1" s="1"/>
  <c r="N7" i="1"/>
  <c r="O7" i="1"/>
  <c r="P7" i="1"/>
  <c r="Q7" i="1"/>
  <c r="R7" i="1"/>
  <c r="S7" i="1"/>
  <c r="T7" i="1"/>
  <c r="U7" i="1"/>
  <c r="V7" i="1"/>
  <c r="W7" i="1"/>
  <c r="X7" i="1"/>
  <c r="D26" i="1"/>
  <c r="D23" i="1"/>
  <c r="D7" i="1"/>
  <c r="W40" i="2" l="1"/>
  <c r="W42" i="2" s="1"/>
  <c r="I40" i="2"/>
  <c r="I42" i="2" s="1"/>
  <c r="N41" i="1"/>
  <c r="N43" i="1" s="1"/>
  <c r="U41" i="1"/>
  <c r="U43" i="1" s="1"/>
  <c r="D40" i="2"/>
  <c r="D42" i="2" s="1"/>
  <c r="R40" i="2"/>
  <c r="R42" i="2" s="1"/>
  <c r="K40" i="2"/>
  <c r="K42" i="2" s="1"/>
  <c r="E40" i="2"/>
  <c r="E42" i="2" s="1"/>
  <c r="K18" i="5"/>
  <c r="X40" i="2"/>
  <c r="X42" i="2" s="1"/>
  <c r="R41" i="1"/>
  <c r="R43" i="1" s="1"/>
  <c r="F41" i="1"/>
  <c r="F43" i="1" s="1"/>
  <c r="U40" i="2"/>
  <c r="U42" i="2" s="1"/>
  <c r="O40" i="2"/>
  <c r="O42" i="2" s="1"/>
  <c r="H40" i="2"/>
  <c r="H42" i="2" s="1"/>
  <c r="Q40" i="2"/>
  <c r="Q42" i="2" s="1"/>
  <c r="J40" i="2"/>
  <c r="J42" i="2" s="1"/>
  <c r="P40" i="2"/>
  <c r="P42" i="2" s="1"/>
  <c r="Q41" i="1"/>
  <c r="Q43" i="1" s="1"/>
  <c r="T40" i="2"/>
  <c r="T42" i="2" s="1"/>
  <c r="N40" i="2"/>
  <c r="N42" i="2" s="1"/>
  <c r="G40" i="2"/>
  <c r="G42" i="2" s="1"/>
  <c r="O41" i="1"/>
  <c r="O43" i="1" s="1"/>
  <c r="I41" i="1"/>
  <c r="I43" i="1" s="1"/>
  <c r="S40" i="2"/>
  <c r="S42" i="2" s="1"/>
  <c r="L40" i="2"/>
  <c r="L42" i="2" s="1"/>
  <c r="F40" i="2"/>
  <c r="F42" i="2" s="1"/>
  <c r="E41" i="1"/>
  <c r="E43" i="1" s="1"/>
  <c r="K17" i="5"/>
  <c r="D41" i="1"/>
  <c r="D43" i="1" s="1"/>
  <c r="W41" i="1"/>
  <c r="W43" i="1" s="1"/>
  <c r="X41" i="1"/>
  <c r="X43" i="1" s="1"/>
  <c r="S41" i="1"/>
  <c r="S43" i="1" s="1"/>
  <c r="V41" i="1"/>
  <c r="V43" i="1" s="1"/>
  <c r="G41" i="1"/>
  <c r="G43" i="1" s="1"/>
  <c r="P41" i="1"/>
  <c r="P43" i="1" s="1"/>
  <c r="J41" i="1"/>
  <c r="J43" i="1" s="1"/>
  <c r="M26" i="5"/>
  <c r="M24" i="5" s="1"/>
  <c r="E17" i="4"/>
  <c r="M20" i="5"/>
  <c r="M21" i="5"/>
  <c r="M22" i="5"/>
  <c r="M23" i="5"/>
  <c r="M19" i="5"/>
  <c r="H18" i="4"/>
  <c r="H24" i="4"/>
  <c r="M18" i="5" l="1"/>
  <c r="M17" i="5" s="1"/>
</calcChain>
</file>

<file path=xl/sharedStrings.xml><?xml version="1.0" encoding="utf-8"?>
<sst xmlns="http://schemas.openxmlformats.org/spreadsheetml/2006/main" count="601" uniqueCount="345">
  <si>
    <t>A</t>
  </si>
  <si>
    <t>B</t>
  </si>
  <si>
    <t>C</t>
  </si>
  <si>
    <t>D</t>
  </si>
  <si>
    <t>E</t>
  </si>
  <si>
    <t>Sorszám</t>
  </si>
  <si>
    <t>Előirányzat csoportok, kiemelt előirányzatok</t>
  </si>
  <si>
    <t>Előirányzat rovat</t>
  </si>
  <si>
    <t>Eredeti előirányzat</t>
  </si>
  <si>
    <t>Módosított előirányzat</t>
  </si>
  <si>
    <t>Teljesítés</t>
  </si>
  <si>
    <t>1.</t>
  </si>
  <si>
    <t>Működési célú támogatás Államháztartáson belülről</t>
  </si>
  <si>
    <t>09/16</t>
  </si>
  <si>
    <t>1.1</t>
  </si>
  <si>
    <t>Működési célú támogatás Székhely települési Önkormányzattól (állami normatívák)</t>
  </si>
  <si>
    <t>1.2</t>
  </si>
  <si>
    <t>Működési támogatás értékű bevétel tagönkormányzatoktól (közös költségekre)</t>
  </si>
  <si>
    <t>1.2.1</t>
  </si>
  <si>
    <t>Csanytelek önkormányzatától  közös költségekre átvett forrás</t>
  </si>
  <si>
    <t>1.2.2</t>
  </si>
  <si>
    <t>Tömörkény önkormányzatáról  közös költségekre átvett forrás</t>
  </si>
  <si>
    <t>1.2.3</t>
  </si>
  <si>
    <t>Felgyő önkormányzatától  közös költségekre átvett forrás</t>
  </si>
  <si>
    <t>1.2.4</t>
  </si>
  <si>
    <t>Csongrád Város Önkormányzattól közös költségekre átvett forrás</t>
  </si>
  <si>
    <t>1.3</t>
  </si>
  <si>
    <t>Egyéb működési célú támogatások Államháztartáson belülről</t>
  </si>
  <si>
    <t>1.3.1</t>
  </si>
  <si>
    <t>Működési célú támogatás a Csanyteleki, Felgyői és Tömörkényi önkormányzattól az óvoda, mini bölcsődék tagintézményeinek</t>
  </si>
  <si>
    <t>1.3.2</t>
  </si>
  <si>
    <t>Működési célú támogatás a Csongrádi önkormányzattól  az Esély Szociális  Alapellátási Központnak</t>
  </si>
  <si>
    <t>1.3.3</t>
  </si>
  <si>
    <t>Működési célú támogatás  Csanyteleki önkormányzattól RSZAK részére</t>
  </si>
  <si>
    <t>1.3.4</t>
  </si>
  <si>
    <t>Működési célú támogatás Tömörkény Község Önkormányzattól a Gondozási Központ Rózsafüzér Szociális Otthonnak</t>
  </si>
  <si>
    <t>1.3.5</t>
  </si>
  <si>
    <t>Jelzőrendszeres házi segítségnyújtáshoz forrásátvétel</t>
  </si>
  <si>
    <t>1.3.6</t>
  </si>
  <si>
    <t xml:space="preserve">Működési célú támogatás elkülönített pénzalapoktól </t>
  </si>
  <si>
    <t>1.3.7</t>
  </si>
  <si>
    <t>Működési célú támogatás (belső ellenőri feladatok)</t>
  </si>
  <si>
    <t>1.3.8</t>
  </si>
  <si>
    <t>2.</t>
  </si>
  <si>
    <t xml:space="preserve">Felhalmozási célú támogatások államháztartáson belülről </t>
  </si>
  <si>
    <t>09/25</t>
  </si>
  <si>
    <t>2.1</t>
  </si>
  <si>
    <t xml:space="preserve">Fejlesztési célú támogatás  önkormányzattól </t>
  </si>
  <si>
    <t>2.2</t>
  </si>
  <si>
    <t>Egyéb felhalmozási célú bevétel</t>
  </si>
  <si>
    <t>3.</t>
  </si>
  <si>
    <t>Működési bevételek</t>
  </si>
  <si>
    <t>09/4</t>
  </si>
  <si>
    <t>3.1</t>
  </si>
  <si>
    <t xml:space="preserve">Áru- és készletértékesítés bevétele </t>
  </si>
  <si>
    <t>3.2</t>
  </si>
  <si>
    <t>Egyéb szolgáltatások nyújtása miatti bevétel</t>
  </si>
  <si>
    <t>3.3</t>
  </si>
  <si>
    <t xml:space="preserve">Továbbszámlázott közvetített szolgáltatás államháztartáson belülre </t>
  </si>
  <si>
    <t>3.4</t>
  </si>
  <si>
    <t xml:space="preserve">Intézményi ellátási díj  </t>
  </si>
  <si>
    <t>3.5</t>
  </si>
  <si>
    <t>Áfa bevétel (működési bevételek után)</t>
  </si>
  <si>
    <t>3.6</t>
  </si>
  <si>
    <t>Áfa visszatérülés adóhatóságtól</t>
  </si>
  <si>
    <t>3.7</t>
  </si>
  <si>
    <t>Kamatbevételek</t>
  </si>
  <si>
    <t>3.8</t>
  </si>
  <si>
    <r>
      <t>Egyéb m</t>
    </r>
    <r>
      <rPr>
        <sz val="11"/>
        <color indexed="8"/>
        <rFont val="Times New Roman"/>
        <family val="1"/>
        <charset val="238"/>
      </rPr>
      <t>űködési bevételek (kerekítés)</t>
    </r>
  </si>
  <si>
    <t>4.</t>
  </si>
  <si>
    <r>
      <t>M</t>
    </r>
    <r>
      <rPr>
        <b/>
        <sz val="11"/>
        <color indexed="8"/>
        <rFont val="Times New Roman"/>
        <family val="1"/>
        <charset val="238"/>
      </rPr>
      <t>űködési célú átvett pénzeszközök</t>
    </r>
  </si>
  <si>
    <t>09/6</t>
  </si>
  <si>
    <t>4.1</t>
  </si>
  <si>
    <r>
      <t>M</t>
    </r>
    <r>
      <rPr>
        <sz val="11"/>
        <color indexed="8"/>
        <rFont val="Times New Roman"/>
        <family val="1"/>
        <charset val="238"/>
      </rPr>
      <t>űködési célú visszatérítendő támogatás</t>
    </r>
  </si>
  <si>
    <t>4.2</t>
  </si>
  <si>
    <r>
      <t>Egyéb m</t>
    </r>
    <r>
      <rPr>
        <sz val="11"/>
        <color indexed="8"/>
        <rFont val="Times New Roman"/>
        <family val="1"/>
        <charset val="238"/>
      </rPr>
      <t>űködési célú  átvett pénzeszközök</t>
    </r>
  </si>
  <si>
    <t>5.</t>
  </si>
  <si>
    <t>Finanszírozási bevételek</t>
  </si>
  <si>
    <t>09/8</t>
  </si>
  <si>
    <t>5.1</t>
  </si>
  <si>
    <t>Előző évi költségvetési maradvány igénybevétele (tervezett)</t>
  </si>
  <si>
    <t>5.2</t>
  </si>
  <si>
    <t>Központi irányító szervi működési célú  támogatások (tagintézményi finanszírozások)</t>
  </si>
  <si>
    <t>1.-5.</t>
  </si>
  <si>
    <t>BEVÉTELEK ÖSSZESEN:  (Halmozott adatok)</t>
  </si>
  <si>
    <t>09/1-8</t>
  </si>
  <si>
    <t>6.</t>
  </si>
  <si>
    <t>Belső finanszírozás kiszűrése</t>
  </si>
  <si>
    <t>7.</t>
  </si>
  <si>
    <t xml:space="preserve">BEVÉTELEK ÖSSZESEN: </t>
  </si>
  <si>
    <t>Az Alsó- Tisza-menti Önkormányzati Társulás 2026. évi költségvetési bevételei (forintban)</t>
  </si>
  <si>
    <t>Alsó-Tisza-menti Többcélú Óvodák és Mini Bölcsödék</t>
  </si>
  <si>
    <t>Remény Szociális Alapszolgáltató Központ</t>
  </si>
  <si>
    <t>Esély Szociális Alapellátási Központ</t>
  </si>
  <si>
    <t>Piroskavárosi SZCSGYI</t>
  </si>
  <si>
    <t>Összesen</t>
  </si>
  <si>
    <t>Társulás Társulási Tanácsa</t>
  </si>
  <si>
    <t>Személyi juttatások</t>
  </si>
  <si>
    <t>05/1</t>
  </si>
  <si>
    <t>Foglalkoztatottak személyi juttatásai</t>
  </si>
  <si>
    <t>Egyéb külső személyi juttatások</t>
  </si>
  <si>
    <t>Munkaadókat terhelő járulékok</t>
  </si>
  <si>
    <t>05/2</t>
  </si>
  <si>
    <t>Szociális hozzájárulási adó</t>
  </si>
  <si>
    <t>Egészségügyi hozzájárulás</t>
  </si>
  <si>
    <t>2.3</t>
  </si>
  <si>
    <t>Táppénz hozzájárulás</t>
  </si>
  <si>
    <t>2.4</t>
  </si>
  <si>
    <t>Munkáltatót terhelő Szja</t>
  </si>
  <si>
    <t>2.5</t>
  </si>
  <si>
    <t>Rehabilitációs hozzájárulás</t>
  </si>
  <si>
    <t>Dologi kiadások</t>
  </si>
  <si>
    <t>05/3</t>
  </si>
  <si>
    <t>Készlet beszerzések</t>
  </si>
  <si>
    <t>Kommunikációs szolgáltatások</t>
  </si>
  <si>
    <t>Szolgáltatási kiadások</t>
  </si>
  <si>
    <t>Belföldi kiküldetés, reklám, propaganda költségek</t>
  </si>
  <si>
    <t>Egyéb befizetések, egyéb dologi kiadások</t>
  </si>
  <si>
    <t>3.5.1</t>
  </si>
  <si>
    <t>Működési célú előzetesen felszámított Áfa</t>
  </si>
  <si>
    <t>3.5.2</t>
  </si>
  <si>
    <t>Befizetendő Áfa</t>
  </si>
  <si>
    <t>3.5.3</t>
  </si>
  <si>
    <t>Kamat kiadások</t>
  </si>
  <si>
    <t>3.5.4</t>
  </si>
  <si>
    <t>Egyéb dologi kiadások</t>
  </si>
  <si>
    <t>Ellátottak pénzbeli juttatása</t>
  </si>
  <si>
    <t>05/4</t>
  </si>
  <si>
    <t>Egyéb működési célú kiadások</t>
  </si>
  <si>
    <t>05/5</t>
  </si>
  <si>
    <t xml:space="preserve">6. </t>
  </si>
  <si>
    <t>Beruházások, felújítások (áfával)</t>
  </si>
  <si>
    <t>05/6</t>
  </si>
  <si>
    <t>Működési célú pénzeszköz átadás önkormányzatnak és költségvetési szerveinek</t>
  </si>
  <si>
    <t>7.1</t>
  </si>
  <si>
    <t>Pénzeszköz átadás Esély Szociális  Alapellátási Központ részére jelzőrendszeres házi segítségnyújtás feladataihoz</t>
  </si>
  <si>
    <t>7.2</t>
  </si>
  <si>
    <t>7.3</t>
  </si>
  <si>
    <t>Tartalék</t>
  </si>
  <si>
    <t>8.</t>
  </si>
  <si>
    <t>Felhalmozási célú támogatások Államháztartáson belülre</t>
  </si>
  <si>
    <t>05/8</t>
  </si>
  <si>
    <t>9.</t>
  </si>
  <si>
    <t xml:space="preserve">Finanszírozási kiadások (állami támogatások tagintézményeknek) </t>
  </si>
  <si>
    <t>05/9</t>
  </si>
  <si>
    <t>9.1</t>
  </si>
  <si>
    <t>Alsó- Tisza-menti Többcélú Óvodák és Mini Bölcsődék</t>
  </si>
  <si>
    <t>9.2</t>
  </si>
  <si>
    <t>Gondozási Központ Rózsafüzér Szociális Otthon</t>
  </si>
  <si>
    <t>9.3</t>
  </si>
  <si>
    <t>9.4</t>
  </si>
  <si>
    <t>1.-9.</t>
  </si>
  <si>
    <t>KIADÁSOK ÖSSZESEN: (halmozott adatok)</t>
  </si>
  <si>
    <t>05/1-9</t>
  </si>
  <si>
    <t>10.</t>
  </si>
  <si>
    <t xml:space="preserve">Belső finanszírozás kiszűrése: </t>
  </si>
  <si>
    <t>11.</t>
  </si>
  <si>
    <t>KIADÁSOK ÖSSZESEN:</t>
  </si>
  <si>
    <t>Az Alsó- Tisza-menti Önkormányzati Társulás 2026. évi költségvetési kiadásai (forintban)</t>
  </si>
  <si>
    <t>Sor-</t>
  </si>
  <si>
    <t>F</t>
  </si>
  <si>
    <t>G</t>
  </si>
  <si>
    <t>H</t>
  </si>
  <si>
    <t>I</t>
  </si>
  <si>
    <t>J</t>
  </si>
  <si>
    <t>K</t>
  </si>
  <si>
    <t>L</t>
  </si>
  <si>
    <t>M</t>
  </si>
  <si>
    <t>N</t>
  </si>
  <si>
    <t>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</si>
  <si>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</si>
  <si>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</si>
  <si>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</si>
  <si>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</si>
  <si>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</si>
  <si>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</si>
  <si>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</si>
  <si>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</si>
  <si>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</si>
  <si>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</si>
  <si>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</si>
  <si>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</si>
  <si>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</si>
  <si>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BEVÉTELEK ÖSSZESEN:</t>
  </si>
  <si>
    <t>1.4</t>
  </si>
  <si>
    <t>Előző évi maradvány</t>
  </si>
  <si>
    <t>* Megjegyzés: A bevétel összesen adatból kiszűrésre került az előző havi záró sor adata.</t>
  </si>
  <si>
    <t>Bér + járulék költség</t>
  </si>
  <si>
    <t>Dologi és egyéb működési kiadások</t>
  </si>
  <si>
    <t>Beruházások, felújítások (ÁFA-val)</t>
  </si>
  <si>
    <t>Működési célú pénzeszköz átadás</t>
  </si>
  <si>
    <t>Maradvány</t>
  </si>
  <si>
    <t>Intézményi működési és közhatalmi  bevétel</t>
  </si>
  <si>
    <t>Támogatásértékű és átvett pénzeszköz</t>
  </si>
  <si>
    <t>Állami támogatások (általános, kötött és egyéb)</t>
  </si>
  <si>
    <t>Felhalmozási bevételek</t>
  </si>
  <si>
    <t>Finanszírozási bevételek (előző évi pénzmaradvány)</t>
  </si>
  <si>
    <t>Mindösszesen</t>
  </si>
  <si>
    <t>1.-2.</t>
  </si>
  <si>
    <t>Alsó- Tisza-menti Önkormányzati Társulás</t>
  </si>
  <si>
    <t>Kötelező közfeladatai: ebből</t>
  </si>
  <si>
    <t xml:space="preserve">Köznevelési feladatok </t>
  </si>
  <si>
    <t>Óvodai étkeztetés</t>
  </si>
  <si>
    <t>Bölcsődei ellátás</t>
  </si>
  <si>
    <t>Szociális alapszolgáltatási feladatok</t>
  </si>
  <si>
    <t>1.5</t>
  </si>
  <si>
    <t>Társulások elszámolásai</t>
  </si>
  <si>
    <t>Önként vállalt feladatok: ebből</t>
  </si>
  <si>
    <t>Szociális szakellátás (bentlakásos szociális otthoni ellátás)</t>
  </si>
  <si>
    <t xml:space="preserve">Vendég étkeztetés (Tömörkény Gondozási Központ Rózsafüzér Szociális Otthon) </t>
  </si>
  <si>
    <t>Közfoglalkoztatás</t>
  </si>
  <si>
    <t>2026. évi bevételek társulási szintű kiemelt előirányzatok, előirányzat-csoportok, kötelező és önként vállalt feladatok szerint (forintban)</t>
  </si>
  <si>
    <t xml:space="preserve"> Megnevezés </t>
  </si>
  <si>
    <t xml:space="preserve"> Személyi juttatás </t>
  </si>
  <si>
    <t xml:space="preserve">Munkaadót terhelő járulékok </t>
  </si>
  <si>
    <t xml:space="preserve"> Dologi kiadások  </t>
  </si>
  <si>
    <t xml:space="preserve"> Egyéb működési kiadások </t>
  </si>
  <si>
    <t xml:space="preserve">Ellátottak pénzbeli </t>
  </si>
  <si>
    <t xml:space="preserve"> Felhalmozási kiadások                                                                                                          </t>
  </si>
  <si>
    <t xml:space="preserve"> Összes kiadás </t>
  </si>
  <si>
    <t xml:space="preserve"> Működés </t>
  </si>
  <si>
    <t xml:space="preserve"> Beruházás </t>
  </si>
  <si>
    <t xml:space="preserve"> Felújítás </t>
  </si>
  <si>
    <t xml:space="preserve"> Egyéb felhalmozási kiadás </t>
  </si>
  <si>
    <t xml:space="preserve">Felhalmozás </t>
  </si>
  <si>
    <t xml:space="preserve"> Összesen </t>
  </si>
  <si>
    <t xml:space="preserve"> B </t>
  </si>
  <si>
    <t xml:space="preserve"> C </t>
  </si>
  <si>
    <t xml:space="preserve"> D </t>
  </si>
  <si>
    <t xml:space="preserve"> E </t>
  </si>
  <si>
    <t xml:space="preserve"> F </t>
  </si>
  <si>
    <t xml:space="preserve"> G </t>
  </si>
  <si>
    <t xml:space="preserve"> H </t>
  </si>
  <si>
    <t xml:space="preserve"> I </t>
  </si>
  <si>
    <t xml:space="preserve"> J </t>
  </si>
  <si>
    <t xml:space="preserve"> K </t>
  </si>
  <si>
    <t xml:space="preserve"> L </t>
  </si>
  <si>
    <t>Alsó- Tisza- menti Önkormányzati Társulás</t>
  </si>
  <si>
    <t xml:space="preserve"> Kötelező közfeladatai:  ebből </t>
  </si>
  <si>
    <t>Köznevelési feladatok</t>
  </si>
  <si>
    <t>Társulás elszámolása</t>
  </si>
  <si>
    <t>Önként vállalt feladatok:  ebből</t>
  </si>
  <si>
    <t>Szociális szakellátás és feladatai (bentlakásos szociális otthoni ellátás)</t>
  </si>
  <si>
    <t>2026. évi kiadások társulási szintű kiemelt előirányzatok, előirányzat csoportok, kötelező és önként vállalt feladatok szerint (forintban)</t>
  </si>
  <si>
    <t>3. melléklet az Alsó- Tisza-menti Önkormányzati Társulás Társulási Tanácsa  …/2026. (II. ....)  határozatához</t>
  </si>
  <si>
    <t>4. melléklet az Alsó- Tisza-menti Önkormányzati Társulás Társulási Tanácsa …/2026. (II. …)  határozatához</t>
  </si>
  <si>
    <t>Létszám</t>
  </si>
  <si>
    <t xml:space="preserve">1992. évi XXXIII. tv. a közalkalmazottak jogállásáról </t>
  </si>
  <si>
    <t>2023. évi LII. tv. köznevelési foglalkoztatási jogviszony</t>
  </si>
  <si>
    <t>2020. évi C. tv. az egészségügyi szolgálati jogviszonyról</t>
  </si>
  <si>
    <t>A 2011. évi CXCIX. tv. alapján foglalkoztatott közszolgálati tisztviselőkről</t>
  </si>
  <si>
    <t>2012. évi tv. a munka törvénykönyvéről</t>
  </si>
  <si>
    <t xml:space="preserve">Megbízási jogviszony (Polgári törvénykönyv) </t>
  </si>
  <si>
    <t>2025. év</t>
  </si>
  <si>
    <t>Teljes 
munkaidő</t>
  </si>
  <si>
    <t>Részmunkaidő</t>
  </si>
  <si>
    <t xml:space="preserve">Teljes munkaidő </t>
  </si>
  <si>
    <t>4 óra</t>
  </si>
  <si>
    <t>6 óra</t>
  </si>
  <si>
    <t xml:space="preserve">4 óra </t>
  </si>
  <si>
    <t xml:space="preserve">Kötelező feladatokhoz </t>
  </si>
  <si>
    <t>Nem kötelező feladatokhoz</t>
  </si>
  <si>
    <t xml:space="preserve">Összesen </t>
  </si>
  <si>
    <t>Intézmények összesen:</t>
  </si>
  <si>
    <r>
      <t xml:space="preserve">1. </t>
    </r>
    <r>
      <rPr>
        <i/>
        <sz val="11"/>
        <color indexed="8"/>
        <rFont val="Garamond"/>
        <family val="1"/>
        <charset val="238"/>
      </rPr>
      <t>melléklet az Alsó- Tisza-menti Önkormányzati Társulás Társulási Tanácsa  .../2026. (II. ....) határozatához</t>
    </r>
  </si>
  <si>
    <r>
      <t xml:space="preserve">2. </t>
    </r>
    <r>
      <rPr>
        <i/>
        <sz val="11"/>
        <color indexed="8"/>
        <rFont val="Garamond"/>
        <family val="1"/>
        <charset val="238"/>
      </rPr>
      <t>melléklet az Alsó- Tisza-menti Önkormányzati Társulás Társulási Tanácsa  .../2026. (II. ...) határozatához</t>
    </r>
  </si>
  <si>
    <r>
      <t xml:space="preserve">5. </t>
    </r>
    <r>
      <rPr>
        <i/>
        <sz val="11"/>
        <color indexed="8"/>
        <rFont val="Garamond"/>
        <family val="1"/>
        <charset val="238"/>
      </rPr>
      <t>melléklet az Alsó- Tisza-menti Önkormányzati Társulás Társulási Tanácsa  .../2026. (II. ....) határozatához</t>
    </r>
  </si>
  <si>
    <t>Esély Szociális Alapellátási központ</t>
  </si>
  <si>
    <t>Az Alsó- Tisza-menti Önkormányzati Társulás 2026. évi létszám adatok (fő)</t>
  </si>
  <si>
    <t>Az Alsó- Tisza-menti Önkormányzati Társulás 2026. évi előirányzat felhasználási ütemterve (halmozódás nélkül)  (forintban)</t>
  </si>
  <si>
    <t>Működési bevételek összesen</t>
  </si>
  <si>
    <t>Előző évi maradvány összesen</t>
  </si>
  <si>
    <t>Bér + járulék költség összesen</t>
  </si>
  <si>
    <t>Dologi és egyéb működési kiadások összesn</t>
  </si>
  <si>
    <t>Beruházások, felújítások összesen</t>
  </si>
  <si>
    <t>Működési célú pénzeszköz átadás összesen</t>
  </si>
  <si>
    <t>Maradvány összesen</t>
  </si>
  <si>
    <t>Egyéb működési célú támogatás Piroskavárosi SZCSGYI</t>
  </si>
  <si>
    <t>Működési célú támogatás Csongrádi Polgármesteri Hivatal számára feladatellátási megállapodás alapján</t>
  </si>
  <si>
    <t>9.5</t>
  </si>
  <si>
    <r>
      <t xml:space="preserve">7. </t>
    </r>
    <r>
      <rPr>
        <i/>
        <sz val="11"/>
        <color indexed="8"/>
        <rFont val="Garamond"/>
        <family val="1"/>
        <charset val="238"/>
      </rPr>
      <t>melléklet az Alsó- Tisza-menti Önkormányzati Társulás Társulási Tanácsa  .../2026. (II. ....) határozatához</t>
    </r>
  </si>
  <si>
    <t>8. melléklet az Alsó- Tisza-menti Önkormányzati Társulás Társulási Tanácsa /2026. (II. ....)  határozatához</t>
  </si>
  <si>
    <t>Egyéb</t>
  </si>
  <si>
    <t>Működési célú bevétel ÁH-on belülről</t>
  </si>
  <si>
    <t>Működési célú bevétel ÁH-on belülről összesen</t>
  </si>
  <si>
    <t>Finanszírozási bevétel bevétel</t>
  </si>
  <si>
    <t>Finanszírozási bevétel összesen</t>
  </si>
  <si>
    <t>Társulában ellátott feladatok kiegészítő támogatásai intézményenként  2026. év</t>
  </si>
  <si>
    <t>Intézmény megnevezése</t>
  </si>
  <si>
    <t>Gondozási Központ Rózsafűzér Szociális Otthon</t>
  </si>
  <si>
    <t>Normatíva jogcím</t>
  </si>
  <si>
    <t>kiegészítő.tám. (Ft)</t>
  </si>
  <si>
    <t>mutató (fő)</t>
  </si>
  <si>
    <t>összeg (Ft)</t>
  </si>
  <si>
    <t xml:space="preserve">mutató (fő) </t>
  </si>
  <si>
    <t>Csanytelek</t>
  </si>
  <si>
    <t>Felgyő</t>
  </si>
  <si>
    <t xml:space="preserve"> Szociális étkeztetés</t>
  </si>
  <si>
    <t xml:space="preserve"> Házi segítségnyújtás - személyi gondozás</t>
  </si>
  <si>
    <t xml:space="preserve"> Időskorúak nappali intézményi ellátása</t>
  </si>
  <si>
    <t>Fogyatékos személyek nappali intézményi ellátása</t>
  </si>
  <si>
    <t>Fogyatékos személyek nappali intézményi ellátása - autista diagnózisú ellátottak</t>
  </si>
  <si>
    <t>Demens személyek nappali intézményi ellátása</t>
  </si>
  <si>
    <t>Kiegészítő támogatás összesen:</t>
  </si>
  <si>
    <t>18,5 %</t>
  </si>
  <si>
    <t>5,4 %</t>
  </si>
  <si>
    <t xml:space="preserve">Az Alsó- Tisza-menti Önkormányzati Társulás közös költségeinek  alakulása </t>
  </si>
  <si>
    <t>2026. évben</t>
  </si>
  <si>
    <t>Sor-szám</t>
  </si>
  <si>
    <t>Közös költségek megnevezése</t>
  </si>
  <si>
    <t>Közös költségek éves összege forintban</t>
  </si>
  <si>
    <t xml:space="preserve">Dologi kiadások </t>
  </si>
  <si>
    <t>Irodaszer, nyomtatvány egyéb anyag költség (bruttó)</t>
  </si>
  <si>
    <t xml:space="preserve">Bankköltségek (átutalások, zárlati díjak) </t>
  </si>
  <si>
    <t>Belső ellenőri díj (2 ellenőrzés/év)</t>
  </si>
  <si>
    <t xml:space="preserve">Működési célú támogatás államháztartáson belül </t>
  </si>
  <si>
    <t>Működési célú pénzeszköz átadás a Csongádi Polgármesteri Hivatal számára feladat-ellátási megállapodás szerint</t>
  </si>
  <si>
    <t>Közös költségek összesen:</t>
  </si>
  <si>
    <t>A közös költségek felosztása 2026. évben</t>
  </si>
  <si>
    <t>Tagönkormányzat megnevezése</t>
  </si>
  <si>
    <t>Kiegészítő támogatás éves összege (forintban)</t>
  </si>
  <si>
    <t xml:space="preserve">Közös költségekre Társulásnak átadott támogatás összege </t>
  </si>
  <si>
    <t>forintban</t>
  </si>
  <si>
    <t>%-ban</t>
  </si>
  <si>
    <t>Csanytelek Község</t>
  </si>
  <si>
    <t>Felgyő Község</t>
  </si>
  <si>
    <t>Tömörkény Község</t>
  </si>
  <si>
    <t xml:space="preserve">Csongrád Város Önkormányzata  </t>
  </si>
  <si>
    <t>Összesen:</t>
  </si>
  <si>
    <t>A közös költségek összege teljesítése 2026. évben</t>
  </si>
  <si>
    <t>Teljesítés időpontja</t>
  </si>
  <si>
    <t>Teljesítés összege: negyedévente</t>
  </si>
  <si>
    <t xml:space="preserve"> (Ft-ban)</t>
  </si>
  <si>
    <t>(év, hónap, nap)</t>
  </si>
  <si>
    <t>mácius 20.; június 20.; szeptember 20.; november 20.</t>
  </si>
  <si>
    <t>Csongrád Város</t>
  </si>
  <si>
    <t>Teljesítés összesen:</t>
  </si>
  <si>
    <t>1. – 3. sor együtt x 4 alkalom</t>
  </si>
  <si>
    <t>Előző évi (2025) szabad pénzmaradvány (-)</t>
  </si>
  <si>
    <r>
      <t>(</t>
    </r>
    <r>
      <rPr>
        <i/>
        <sz val="11"/>
        <color indexed="8"/>
        <rFont val="Garamond"/>
        <family val="1"/>
        <charset val="238"/>
      </rPr>
      <t>1-5 sor</t>
    </r>
    <r>
      <rPr>
        <sz val="11"/>
        <color indexed="8"/>
        <rFont val="Garamond"/>
        <family val="1"/>
        <charset val="238"/>
      </rPr>
      <t xml:space="preserve"> a </t>
    </r>
    <r>
      <rPr>
        <i/>
        <sz val="11"/>
        <color indexed="8"/>
        <rFont val="Garamond"/>
        <family val="1"/>
        <charset val="238"/>
      </rPr>
      <t>2026. évi</t>
    </r>
    <r>
      <rPr>
        <sz val="11"/>
        <color indexed="8"/>
        <rFont val="Garamond"/>
        <family val="1"/>
        <charset val="238"/>
      </rPr>
      <t xml:space="preserve"> </t>
    </r>
    <r>
      <rPr>
        <i/>
        <sz val="11"/>
        <color indexed="8"/>
        <rFont val="Garamond"/>
        <family val="1"/>
        <charset val="238"/>
      </rPr>
      <t>központi</t>
    </r>
    <r>
      <rPr>
        <sz val="11"/>
        <color indexed="8"/>
        <rFont val="Garamond"/>
        <family val="1"/>
        <charset val="238"/>
      </rPr>
      <t xml:space="preserve"> </t>
    </r>
    <r>
      <rPr>
        <i/>
        <sz val="11"/>
        <color indexed="8"/>
        <rFont val="Garamond"/>
        <family val="1"/>
        <charset val="238"/>
      </rPr>
      <t>kiegészítő állami támogatás arányában)</t>
    </r>
  </si>
  <si>
    <t xml:space="preserve">mutató
(fő) </t>
  </si>
  <si>
    <t>Közös költségek összege,
 %-a</t>
  </si>
  <si>
    <t>Sor-
szám</t>
  </si>
  <si>
    <t>A tagönkormányzatok a közös költség címén befizetett támogatásának teljesítését követően a Társulás számlájáról az adott hónapban való átutalással kerül a Feladatellátó hivatal számlájára a támogatás összege, a  felmerülő költségek fedezetének folyamatos, egyenletes elosztása érdekében.</t>
  </si>
  <si>
    <t>6. melléklet az Alsó- Tisza-menti Önkormányzati Társulás Társulási Tanácsa  …./2026. II. …)  határozatához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</si>
</sst>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"/>
    <numFmt numFmtId="166" formatCode="&quot; &quot;0&quot;     &quot;;&quot;-&quot;0&quot;     &quot;;&quot; -     &quot;;@&quot; &quot;"/>
    <numFmt numFmtId="167" formatCode="0.0%"/>
  </numFmts>
  <fonts count="3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Garamond"/>
      <family val="1"/>
      <charset val="238"/>
    </font>
    <font>
      <i/>
      <sz val="11"/>
      <color indexed="8"/>
      <name val="Garamond"/>
      <family val="1"/>
      <charset val="238"/>
    </font>
    <font>
      <sz val="11"/>
      <color theme="1"/>
      <name val="Garamond"/>
      <family val="1"/>
      <charset val="238"/>
    </font>
    <font>
      <b/>
      <i/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theme="1"/>
      <name val="Garamond"/>
      <family val="1"/>
      <charset val="238"/>
    </font>
    <font>
      <b/>
      <i/>
      <sz val="10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b/>
      <sz val="9"/>
      <color theme="1"/>
      <name val="Garamond"/>
      <family val="1"/>
      <charset val="238"/>
    </font>
    <font>
      <b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0"/>
      <name val="Times New Roman"/>
      <family val="1"/>
      <charset val="238"/>
    </font>
    <font>
      <b/>
      <sz val="9.5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color theme="1"/>
      <name val="Garamond"/>
      <family val="1"/>
      <charset val="238"/>
    </font>
    <font>
      <b/>
      <sz val="10"/>
      <color rgb="FF000000"/>
      <name val="Arial CE"/>
      <charset val="238"/>
    </font>
    <font>
      <b/>
      <i/>
      <sz val="10"/>
      <color rgb="FF000000"/>
      <name val="Arial CE"/>
      <charset val="238"/>
    </font>
    <font>
      <sz val="10"/>
      <color rgb="FFFF9900"/>
      <name val="Arial CE"/>
      <charset val="238"/>
    </font>
    <font>
      <b/>
      <i/>
      <sz val="10"/>
      <color rgb="FFFF6600"/>
      <name val="Arial CE"/>
      <charset val="238"/>
    </font>
    <font>
      <b/>
      <sz val="10"/>
      <color rgb="FFFF6600"/>
      <name val="Arial CE"/>
      <charset val="238"/>
    </font>
    <font>
      <i/>
      <sz val="10"/>
      <color rgb="FF000000"/>
      <name val="Arial CE"/>
      <charset val="238"/>
    </font>
    <font>
      <b/>
      <i/>
      <sz val="10"/>
      <name val="Arial CE"/>
      <charset val="238"/>
    </font>
    <font>
      <b/>
      <sz val="10"/>
      <name val="Arial CE"/>
      <charset val="238"/>
    </font>
    <font>
      <b/>
      <sz val="14"/>
      <color theme="1"/>
      <name val="Calibri"/>
      <family val="2"/>
      <charset val="238"/>
      <scheme val="minor"/>
    </font>
    <font>
      <b/>
      <i/>
      <sz val="12"/>
      <color theme="1"/>
      <name val="Garamond"/>
      <family val="1"/>
      <charset val="238"/>
    </font>
    <font>
      <sz val="11"/>
      <color indexed="8"/>
      <name val="Garamond"/>
      <family val="1"/>
      <charset val="238"/>
    </font>
    <font>
      <b/>
      <sz val="13"/>
      <color theme="1"/>
      <name val="Garamond"/>
      <family val="1"/>
      <charset val="238"/>
    </font>
    <font>
      <b/>
      <sz val="10.5"/>
      <color theme="1"/>
      <name val="Garamond"/>
      <family val="1"/>
      <charset val="238"/>
    </font>
    <font>
      <b/>
      <sz val="13.5"/>
      <color theme="1"/>
      <name val="Garamond"/>
      <family val="1"/>
      <charset val="238"/>
    </font>
    <font>
      <b/>
      <i/>
      <sz val="13"/>
      <color theme="1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63">
    <xf numFmtId="0" fontId="0" fillId="0" borderId="0" xfId="0"/>
    <xf numFmtId="49" fontId="4" fillId="0" borderId="0" xfId="0" applyNumberFormat="1" applyFont="1" applyAlignment="1">
      <alignment horizontal="center"/>
    </xf>
    <xf numFmtId="49" fontId="0" fillId="0" borderId="0" xfId="0" applyNumberFormat="1"/>
    <xf numFmtId="49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justify"/>
    </xf>
    <xf numFmtId="0" fontId="6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wrapText="1"/>
    </xf>
    <xf numFmtId="3" fontId="6" fillId="0" borderId="1" xfId="0" applyNumberFormat="1" applyFont="1" applyBorder="1" applyAlignment="1">
      <alignment horizontal="right" wrapText="1"/>
    </xf>
    <xf numFmtId="49" fontId="4" fillId="0" borderId="1" xfId="0" applyNumberFormat="1" applyFont="1" applyBorder="1" applyAlignment="1">
      <alignment horizontal="justify"/>
    </xf>
    <xf numFmtId="0" fontId="4" fillId="0" borderId="1" xfId="0" applyFont="1" applyFill="1" applyBorder="1" applyAlignment="1">
      <alignment horizontal="justify" vertical="top" wrapText="1"/>
    </xf>
    <xf numFmtId="49" fontId="4" fillId="0" borderId="1" xfId="0" applyNumberFormat="1" applyFont="1" applyBorder="1" applyAlignment="1">
      <alignment wrapText="1"/>
    </xf>
    <xf numFmtId="3" fontId="4" fillId="0" borderId="1" xfId="0" applyNumberFormat="1" applyFont="1" applyBorder="1" applyAlignment="1">
      <alignment horizontal="right" wrapText="1"/>
    </xf>
    <xf numFmtId="49" fontId="4" fillId="0" borderId="1" xfId="0" applyNumberFormat="1" applyFont="1" applyBorder="1" applyAlignment="1">
      <alignment horizontal="justify" wrapText="1"/>
    </xf>
    <xf numFmtId="0" fontId="4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vertical="top" wrapText="1"/>
    </xf>
    <xf numFmtId="49" fontId="6" fillId="0" borderId="1" xfId="0" applyNumberFormat="1" applyFont="1" applyBorder="1" applyAlignment="1">
      <alignment horizontal="justify" wrapText="1"/>
    </xf>
    <xf numFmtId="0" fontId="6" fillId="0" borderId="1" xfId="0" applyFont="1" applyBorder="1" applyAlignment="1">
      <alignment horizontal="justify" wrapText="1"/>
    </xf>
    <xf numFmtId="49" fontId="6" fillId="0" borderId="1" xfId="0" applyNumberFormat="1" applyFont="1" applyBorder="1" applyAlignment="1">
      <alignment vertical="top" wrapText="1"/>
    </xf>
    <xf numFmtId="0" fontId="4" fillId="0" borderId="1" xfId="0" applyFont="1" applyBorder="1"/>
    <xf numFmtId="49" fontId="5" fillId="0" borderId="1" xfId="0" applyNumberFormat="1" applyFont="1" applyBorder="1" applyAlignment="1">
      <alignment wrapText="1"/>
    </xf>
    <xf numFmtId="0" fontId="5" fillId="0" borderId="0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wrapText="1"/>
    </xf>
    <xf numFmtId="0" fontId="5" fillId="0" borderId="1" xfId="0" applyFont="1" applyBorder="1" applyAlignment="1">
      <alignment horizontal="justify" wrapText="1"/>
    </xf>
    <xf numFmtId="49" fontId="6" fillId="0" borderId="5" xfId="0" applyNumberFormat="1" applyFont="1" applyBorder="1" applyAlignment="1">
      <alignment vertical="center" wrapText="1"/>
    </xf>
    <xf numFmtId="3" fontId="0" fillId="0" borderId="1" xfId="0" applyNumberFormat="1" applyBorder="1"/>
    <xf numFmtId="0" fontId="6" fillId="0" borderId="1" xfId="0" applyFont="1" applyBorder="1" applyAlignment="1">
      <alignment wrapText="1"/>
    </xf>
    <xf numFmtId="49" fontId="6" fillId="0" borderId="0" xfId="0" applyNumberFormat="1" applyFont="1" applyBorder="1" applyAlignment="1">
      <alignment horizontal="justify" wrapText="1"/>
    </xf>
    <xf numFmtId="0" fontId="6" fillId="0" borderId="0" xfId="0" applyFont="1" applyBorder="1" applyAlignment="1">
      <alignment horizontal="justify" wrapText="1"/>
    </xf>
    <xf numFmtId="49" fontId="5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49" fontId="9" fillId="0" borderId="0" xfId="0" applyNumberFormat="1" applyFont="1"/>
    <xf numFmtId="49" fontId="10" fillId="0" borderId="0" xfId="0" applyNumberFormat="1" applyFont="1"/>
    <xf numFmtId="49" fontId="9" fillId="0" borderId="0" xfId="0" applyNumberFormat="1" applyFont="1" applyAlignment="1">
      <alignment horizontal="center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3" fontId="11" fillId="0" borderId="1" xfId="0" applyNumberFormat="1" applyFont="1" applyBorder="1" applyAlignment="1">
      <alignment horizontal="right" wrapText="1"/>
    </xf>
    <xf numFmtId="0" fontId="14" fillId="0" borderId="1" xfId="0" applyFont="1" applyBorder="1" applyAlignment="1">
      <alignment vertical="top" wrapText="1"/>
    </xf>
    <xf numFmtId="3" fontId="9" fillId="0" borderId="1" xfId="0" applyNumberFormat="1" applyFont="1" applyBorder="1" applyAlignment="1">
      <alignment horizontal="right" wrapText="1"/>
    </xf>
    <xf numFmtId="49" fontId="9" fillId="0" borderId="1" xfId="0" applyNumberFormat="1" applyFont="1" applyBorder="1" applyAlignment="1">
      <alignment horizontal="justify" vertical="top" wrapText="1"/>
    </xf>
    <xf numFmtId="0" fontId="1" fillId="0" borderId="0" xfId="0" applyFont="1"/>
    <xf numFmtId="49" fontId="13" fillId="0" borderId="1" xfId="0" applyNumberFormat="1" applyFont="1" applyBorder="1" applyAlignment="1">
      <alignment horizontal="justify" vertical="top" wrapText="1"/>
    </xf>
    <xf numFmtId="49" fontId="14" fillId="0" borderId="1" xfId="0" applyNumberFormat="1" applyFont="1" applyBorder="1" applyAlignment="1">
      <alignment horizontal="justify" vertical="top" wrapText="1"/>
    </xf>
    <xf numFmtId="0" fontId="0" fillId="0" borderId="0" xfId="0" applyFont="1"/>
    <xf numFmtId="49" fontId="2" fillId="0" borderId="0" xfId="0" applyNumberFormat="1" applyFont="1"/>
    <xf numFmtId="49" fontId="6" fillId="0" borderId="0" xfId="0" applyNumberFormat="1" applyFont="1" applyAlignment="1">
      <alignment horizontal="center"/>
    </xf>
    <xf numFmtId="3" fontId="6" fillId="0" borderId="1" xfId="0" applyNumberFormat="1" applyFont="1" applyBorder="1" applyAlignment="1">
      <alignment horizontal="right"/>
    </xf>
    <xf numFmtId="49" fontId="6" fillId="0" borderId="1" xfId="0" applyNumberFormat="1" applyFont="1" applyBorder="1"/>
    <xf numFmtId="0" fontId="6" fillId="0" borderId="1" xfId="0" applyFont="1" applyBorder="1"/>
    <xf numFmtId="49" fontId="4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3" fontId="0" fillId="0" borderId="0" xfId="0" applyNumberFormat="1" applyFont="1"/>
    <xf numFmtId="3" fontId="4" fillId="0" borderId="7" xfId="0" applyNumberFormat="1" applyFont="1" applyBorder="1" applyAlignment="1">
      <alignment horizontal="right"/>
    </xf>
    <xf numFmtId="3" fontId="4" fillId="0" borderId="7" xfId="0" applyNumberFormat="1" applyFont="1" applyBorder="1" applyAlignment="1"/>
    <xf numFmtId="0" fontId="4" fillId="0" borderId="1" xfId="0" applyFont="1" applyBorder="1" applyAlignment="1">
      <alignment wrapText="1"/>
    </xf>
    <xf numFmtId="49" fontId="0" fillId="0" borderId="0" xfId="0" applyNumberFormat="1" applyFont="1" applyAlignment="1">
      <alignment wrapText="1"/>
    </xf>
    <xf numFmtId="0" fontId="0" fillId="0" borderId="0" xfId="0" applyFont="1" applyAlignment="1">
      <alignment wrapText="1"/>
    </xf>
    <xf numFmtId="49" fontId="6" fillId="0" borderId="0" xfId="0" applyNumberFormat="1" applyFont="1"/>
    <xf numFmtId="49" fontId="0" fillId="0" borderId="0" xfId="0" applyNumberFormat="1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/>
    </xf>
    <xf numFmtId="0" fontId="4" fillId="0" borderId="1" xfId="0" applyFont="1" applyBorder="1" applyAlignment="1">
      <alignment horizontal="justify"/>
    </xf>
    <xf numFmtId="49" fontId="4" fillId="0" borderId="1" xfId="0" applyNumberFormat="1" applyFont="1" applyBorder="1" applyAlignment="1"/>
    <xf numFmtId="0" fontId="4" fillId="0" borderId="1" xfId="0" applyFont="1" applyBorder="1" applyAlignment="1"/>
    <xf numFmtId="3" fontId="4" fillId="0" borderId="1" xfId="0" applyNumberFormat="1" applyFont="1" applyBorder="1" applyAlignment="1"/>
    <xf numFmtId="49" fontId="4" fillId="0" borderId="0" xfId="0" applyNumberFormat="1" applyFont="1" applyBorder="1" applyAlignment="1"/>
    <xf numFmtId="0" fontId="4" fillId="0" borderId="0" xfId="0" applyFont="1" applyBorder="1" applyAlignment="1"/>
    <xf numFmtId="3" fontId="4" fillId="0" borderId="0" xfId="0" applyNumberFormat="1" applyFont="1" applyBorder="1" applyAlignment="1"/>
    <xf numFmtId="3" fontId="6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5" fillId="0" borderId="0" xfId="0" applyFont="1" applyBorder="1" applyAlignment="1"/>
    <xf numFmtId="0" fontId="17" fillId="0" borderId="0" xfId="0" applyFont="1"/>
    <xf numFmtId="0" fontId="17" fillId="0" borderId="1" xfId="0" applyFont="1" applyBorder="1" applyAlignment="1">
      <alignment horizontal="left" vertical="center" indent="1"/>
    </xf>
    <xf numFmtId="0" fontId="17" fillId="0" borderId="1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0" xfId="0" applyFont="1" applyBorder="1"/>
    <xf numFmtId="0" fontId="18" fillId="0" borderId="21" xfId="0" applyFont="1" applyBorder="1"/>
    <xf numFmtId="0" fontId="19" fillId="0" borderId="1" xfId="0" applyFont="1" applyBorder="1" applyAlignment="1">
      <alignment horizontal="right"/>
    </xf>
    <xf numFmtId="0" fontId="19" fillId="0" borderId="19" xfId="0" applyFont="1" applyBorder="1" applyAlignment="1">
      <alignment horizontal="right"/>
    </xf>
    <xf numFmtId="0" fontId="19" fillId="0" borderId="0" xfId="0" applyFont="1"/>
    <xf numFmtId="0" fontId="19" fillId="0" borderId="21" xfId="0" applyFont="1" applyBorder="1"/>
    <xf numFmtId="164" fontId="19" fillId="0" borderId="1" xfId="0" applyNumberFormat="1" applyFont="1" applyBorder="1" applyAlignment="1">
      <alignment horizontal="right"/>
    </xf>
    <xf numFmtId="164" fontId="19" fillId="0" borderId="19" xfId="0" applyNumberFormat="1" applyFon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0" fontId="18" fillId="0" borderId="1" xfId="0" applyFont="1" applyBorder="1" applyAlignment="1">
      <alignment horizontal="right"/>
    </xf>
    <xf numFmtId="164" fontId="20" fillId="0" borderId="1" xfId="0" applyNumberFormat="1" applyFont="1" applyBorder="1" applyAlignment="1">
      <alignment horizontal="right"/>
    </xf>
    <xf numFmtId="164" fontId="20" fillId="0" borderId="19" xfId="0" applyNumberFormat="1" applyFont="1" applyBorder="1" applyAlignment="1">
      <alignment horizontal="right"/>
    </xf>
    <xf numFmtId="0" fontId="20" fillId="0" borderId="0" xfId="0" applyFont="1"/>
    <xf numFmtId="0" fontId="18" fillId="0" borderId="21" xfId="0" applyFont="1" applyBorder="1" applyAlignment="1">
      <alignment horizontal="left"/>
    </xf>
    <xf numFmtId="0" fontId="21" fillId="0" borderId="0" xfId="0" applyFont="1" applyAlignment="1">
      <alignment horizontal="right"/>
    </xf>
    <xf numFmtId="0" fontId="19" fillId="0" borderId="21" xfId="0" applyFont="1" applyBorder="1" applyAlignment="1">
      <alignment horizontal="left"/>
    </xf>
    <xf numFmtId="0" fontId="19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18" fillId="0" borderId="21" xfId="0" applyFont="1" applyBorder="1" applyAlignment="1">
      <alignment horizontal="left" wrapText="1"/>
    </xf>
    <xf numFmtId="0" fontId="18" fillId="0" borderId="0" xfId="0" applyFont="1"/>
    <xf numFmtId="165" fontId="20" fillId="0" borderId="19" xfId="0" applyNumberFormat="1" applyFont="1" applyBorder="1" applyAlignment="1">
      <alignment horizontal="right"/>
    </xf>
    <xf numFmtId="0" fontId="20" fillId="0" borderId="21" xfId="0" applyFont="1" applyBorder="1"/>
    <xf numFmtId="165" fontId="20" fillId="0" borderId="1" xfId="0" applyNumberFormat="1" applyFont="1" applyBorder="1" applyAlignment="1">
      <alignment horizontal="right"/>
    </xf>
    <xf numFmtId="0" fontId="20" fillId="0" borderId="0" xfId="0" applyFont="1" applyAlignment="1"/>
    <xf numFmtId="0" fontId="19" fillId="0" borderId="0" xfId="0" applyFont="1" applyAlignment="1"/>
    <xf numFmtId="0" fontId="18" fillId="0" borderId="21" xfId="0" applyFont="1" applyBorder="1" applyAlignment="1">
      <alignment wrapText="1"/>
    </xf>
    <xf numFmtId="3" fontId="6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 wrapText="1"/>
    </xf>
    <xf numFmtId="3" fontId="4" fillId="0" borderId="1" xfId="0" applyNumberFormat="1" applyFont="1" applyBorder="1" applyAlignment="1">
      <alignment horizontal="right"/>
    </xf>
    <xf numFmtId="49" fontId="11" fillId="0" borderId="1" xfId="0" applyNumberFormat="1" applyFont="1" applyBorder="1" applyAlignment="1">
      <alignment horizontal="justify" vertical="top" wrapText="1"/>
    </xf>
    <xf numFmtId="0" fontId="11" fillId="0" borderId="1" xfId="0" applyFont="1" applyBorder="1" applyAlignment="1">
      <alignment vertical="top" wrapText="1"/>
    </xf>
    <xf numFmtId="3" fontId="1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/>
    <xf numFmtId="3" fontId="1" fillId="0" borderId="1" xfId="0" applyNumberFormat="1" applyFont="1" applyBorder="1"/>
    <xf numFmtId="3" fontId="9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right" wrapText="1"/>
    </xf>
    <xf numFmtId="49" fontId="4" fillId="0" borderId="1" xfId="0" applyNumberFormat="1" applyFont="1" applyFill="1" applyBorder="1" applyAlignment="1">
      <alignment wrapText="1"/>
    </xf>
    <xf numFmtId="2" fontId="19" fillId="0" borderId="1" xfId="0" applyNumberFormat="1" applyFont="1" applyBorder="1" applyAlignment="1">
      <alignment horizontal="right"/>
    </xf>
    <xf numFmtId="2" fontId="19" fillId="0" borderId="19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/>
    </xf>
    <xf numFmtId="3" fontId="0" fillId="0" borderId="1" xfId="0" applyNumberFormat="1" applyFill="1" applyBorder="1"/>
    <xf numFmtId="49" fontId="22" fillId="0" borderId="1" xfId="0" applyNumberFormat="1" applyFont="1" applyBorder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17" fillId="0" borderId="1" xfId="0" applyFont="1" applyFill="1" applyBorder="1" applyAlignment="1">
      <alignment horizontal="center" vertical="center"/>
    </xf>
    <xf numFmtId="3" fontId="0" fillId="0" borderId="0" xfId="0" applyNumberFormat="1"/>
    <xf numFmtId="0" fontId="23" fillId="0" borderId="22" xfId="0" applyFont="1" applyBorder="1" applyAlignment="1">
      <alignment wrapText="1"/>
    </xf>
    <xf numFmtId="0" fontId="0" fillId="0" borderId="22" xfId="0" applyBorder="1"/>
    <xf numFmtId="0" fontId="0" fillId="0" borderId="23" xfId="0" applyBorder="1"/>
    <xf numFmtId="0" fontId="0" fillId="0" borderId="22" xfId="0" applyBorder="1" applyAlignment="1">
      <alignment wrapText="1"/>
    </xf>
    <xf numFmtId="3" fontId="24" fillId="0" borderId="22" xfId="0" applyNumberFormat="1" applyFont="1" applyBorder="1"/>
    <xf numFmtId="3" fontId="0" fillId="0" borderId="22" xfId="0" applyNumberFormat="1" applyBorder="1"/>
    <xf numFmtId="166" fontId="0" fillId="0" borderId="22" xfId="0" applyNumberFormat="1" applyBorder="1"/>
    <xf numFmtId="166" fontId="0" fillId="0" borderId="23" xfId="0" applyNumberFormat="1" applyBorder="1"/>
    <xf numFmtId="0" fontId="25" fillId="0" borderId="22" xfId="0" applyFont="1" applyBorder="1" applyAlignment="1">
      <alignment wrapText="1"/>
    </xf>
    <xf numFmtId="3" fontId="26" fillId="0" borderId="22" xfId="0" applyNumberFormat="1" applyFont="1" applyBorder="1"/>
    <xf numFmtId="3" fontId="27" fillId="0" borderId="22" xfId="0" applyNumberFormat="1" applyFont="1" applyBorder="1"/>
    <xf numFmtId="3" fontId="28" fillId="0" borderId="22" xfId="0" applyNumberFormat="1" applyFont="1" applyBorder="1"/>
    <xf numFmtId="0" fontId="24" fillId="0" borderId="22" xfId="0" applyFont="1" applyBorder="1" applyAlignment="1">
      <alignment wrapText="1"/>
    </xf>
    <xf numFmtId="3" fontId="29" fillId="0" borderId="22" xfId="0" applyNumberFormat="1" applyFont="1" applyBorder="1"/>
    <xf numFmtId="3" fontId="30" fillId="0" borderId="22" xfId="0" applyNumberFormat="1" applyFont="1" applyBorder="1"/>
    <xf numFmtId="3" fontId="27" fillId="0" borderId="23" xfId="0" applyNumberFormat="1" applyFont="1" applyBorder="1"/>
    <xf numFmtId="3" fontId="23" fillId="0" borderId="22" xfId="0" applyNumberFormat="1" applyFont="1" applyBorder="1"/>
    <xf numFmtId="166" fontId="23" fillId="0" borderId="22" xfId="0" applyNumberFormat="1" applyFont="1" applyBorder="1"/>
    <xf numFmtId="166" fontId="0" fillId="0" borderId="0" xfId="0" applyNumberFormat="1"/>
    <xf numFmtId="0" fontId="23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49" fontId="4" fillId="0" borderId="0" xfId="0" applyNumberFormat="1" applyFont="1"/>
    <xf numFmtId="49" fontId="4" fillId="0" borderId="1" xfId="0" applyNumberFormat="1" applyFont="1" applyBorder="1" applyAlignment="1">
      <alignment horizontal="center" wrapText="1"/>
    </xf>
    <xf numFmtId="49" fontId="4" fillId="0" borderId="0" xfId="0" applyNumberFormat="1" applyFont="1" applyAlignment="1">
      <alignment horizontal="justify"/>
    </xf>
    <xf numFmtId="3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3" fontId="4" fillId="0" borderId="1" xfId="0" applyNumberFormat="1" applyFont="1" applyBorder="1" applyAlignment="1">
      <alignment wrapText="1"/>
    </xf>
    <xf numFmtId="3" fontId="6" fillId="0" borderId="1" xfId="0" applyNumberFormat="1" applyFont="1" applyBorder="1" applyAlignment="1">
      <alignment horizontal="center" wrapText="1"/>
    </xf>
    <xf numFmtId="0" fontId="6" fillId="0" borderId="1" xfId="0" applyFont="1" applyFill="1" applyBorder="1" applyAlignment="1">
      <alignment horizontal="justify" wrapText="1"/>
    </xf>
    <xf numFmtId="0" fontId="31" fillId="2" borderId="22" xfId="0" applyFont="1" applyFill="1" applyBorder="1" applyAlignment="1">
      <alignment wrapText="1"/>
    </xf>
    <xf numFmtId="3" fontId="0" fillId="2" borderId="22" xfId="0" applyNumberFormat="1" applyFill="1" applyBorder="1"/>
    <xf numFmtId="167" fontId="31" fillId="2" borderId="22" xfId="0" applyNumberFormat="1" applyFont="1" applyFill="1" applyBorder="1"/>
    <xf numFmtId="3" fontId="31" fillId="2" borderId="22" xfId="0" applyNumberFormat="1" applyFont="1" applyFill="1" applyBorder="1"/>
    <xf numFmtId="49" fontId="31" fillId="2" borderId="22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justify" wrapText="1"/>
    </xf>
    <xf numFmtId="49" fontId="6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49" fontId="6" fillId="0" borderId="1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24" fillId="0" borderId="22" xfId="0" applyFont="1" applyBorder="1" applyAlignment="1">
      <alignment vertical="center" wrapText="1"/>
    </xf>
    <xf numFmtId="0" fontId="25" fillId="0" borderId="22" xfId="0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49" fontId="22" fillId="0" borderId="5" xfId="0" applyNumberFormat="1" applyFont="1" applyBorder="1" applyAlignment="1">
      <alignment horizontal="center" vertical="center" wrapText="1"/>
    </xf>
    <xf numFmtId="49" fontId="22" fillId="0" borderId="6" xfId="0" applyNumberFormat="1" applyFont="1" applyBorder="1" applyAlignment="1">
      <alignment horizontal="center" vertical="center" wrapText="1"/>
    </xf>
    <xf numFmtId="49" fontId="22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49" fontId="34" fillId="0" borderId="1" xfId="0" applyNumberFormat="1" applyFont="1" applyBorder="1" applyAlignment="1">
      <alignment horizontal="center" vertical="center" wrapText="1"/>
    </xf>
    <xf numFmtId="49" fontId="36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/>
    </xf>
    <xf numFmtId="49" fontId="4" fillId="0" borderId="1" xfId="0" applyNumberFormat="1" applyFont="1" applyBorder="1"/>
    <xf numFmtId="0" fontId="4" fillId="0" borderId="1" xfId="0" applyFont="1" applyBorder="1" applyAlignment="1">
      <alignment wrapText="1"/>
    </xf>
    <xf numFmtId="3" fontId="4" fillId="0" borderId="3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3" fontId="6" fillId="0" borderId="3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49" fontId="2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22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justify" wrapText="1"/>
    </xf>
    <xf numFmtId="0" fontId="0" fillId="0" borderId="0" xfId="0" applyBorder="1" applyAlignment="1"/>
    <xf numFmtId="49" fontId="4" fillId="0" borderId="16" xfId="0" applyNumberFormat="1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0" xfId="0" applyFont="1" applyAlignment="1">
      <alignment horizontal="center" wrapText="1"/>
    </xf>
    <xf numFmtId="0" fontId="0" fillId="0" borderId="0" xfId="0" applyAlignment="1"/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9" fillId="0" borderId="0" xfId="0" applyFont="1" applyAlignment="1">
      <alignment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20" xfId="0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16" fillId="0" borderId="9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1" fillId="0" borderId="1" xfId="0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tabSelected="1" zoomScaleNormal="100" workbookViewId="0">
      <pane xSplit="2" ySplit="6" topLeftCell="E19" activePane="bottomRight" state="frozen"/>
      <selection pane="topRight" activeCell="C1" sqref="C1"/>
      <selection pane="bottomLeft" activeCell="A7" sqref="A7"/>
      <selection pane="bottomRight" activeCell="E4" sqref="E4"/>
    </sheetView>
  </sheetViews>
  <sheetFormatPr defaultRowHeight="15" x14ac:dyDescent="0.25"/>
  <cols>
    <col min="1" max="1" width="5.85546875" style="2" customWidth="1"/>
    <col min="2" max="2" width="35.85546875" customWidth="1"/>
    <col min="3" max="3" width="11.140625" style="2" customWidth="1"/>
    <col min="4" max="4" width="12.5703125" customWidth="1"/>
    <col min="5" max="6" width="11.140625" customWidth="1"/>
    <col min="7" max="7" width="12" customWidth="1"/>
    <col min="8" max="8" width="11.140625" customWidth="1"/>
    <col min="9" max="9" width="10.28515625" customWidth="1"/>
    <col min="10" max="10" width="12.28515625" customWidth="1"/>
    <col min="11" max="11" width="11.140625" customWidth="1"/>
    <col min="12" max="12" width="9.7109375" customWidth="1"/>
    <col min="13" max="13" width="11.42578125" customWidth="1"/>
    <col min="14" max="14" width="11.140625" customWidth="1"/>
    <col min="15" max="15" width="9.85546875" customWidth="1"/>
    <col min="16" max="16" width="11.85546875" customWidth="1"/>
    <col min="17" max="17" width="11.140625" customWidth="1"/>
    <col min="18" max="18" width="9.42578125" customWidth="1"/>
    <col min="19" max="19" width="12.42578125" customWidth="1"/>
    <col min="20" max="20" width="11.140625" customWidth="1"/>
    <col min="21" max="21" width="8.7109375" customWidth="1"/>
    <col min="22" max="22" width="13" customWidth="1"/>
    <col min="23" max="23" width="11.140625" customWidth="1"/>
    <col min="24" max="24" width="8.7109375" customWidth="1"/>
    <col min="251" max="251" width="9.85546875" customWidth="1"/>
    <col min="252" max="252" width="42.85546875" customWidth="1"/>
    <col min="253" max="253" width="11.5703125" customWidth="1"/>
    <col min="254" max="254" width="15.7109375" customWidth="1"/>
    <col min="255" max="255" width="16.7109375" customWidth="1"/>
    <col min="256" max="256" width="17.140625" customWidth="1"/>
    <col min="507" max="507" width="9.85546875" customWidth="1"/>
    <col min="508" max="508" width="42.85546875" customWidth="1"/>
    <col min="509" max="509" width="11.5703125" customWidth="1"/>
    <col min="510" max="510" width="15.7109375" customWidth="1"/>
    <col min="511" max="511" width="16.7109375" customWidth="1"/>
    <col min="512" max="512" width="17.140625" customWidth="1"/>
    <col min="763" max="763" width="9.85546875" customWidth="1"/>
    <col min="764" max="764" width="42.85546875" customWidth="1"/>
    <col min="765" max="765" width="11.5703125" customWidth="1"/>
    <col min="766" max="766" width="15.7109375" customWidth="1"/>
    <col min="767" max="767" width="16.7109375" customWidth="1"/>
    <col min="768" max="768" width="17.140625" customWidth="1"/>
    <col min="1019" max="1019" width="9.85546875" customWidth="1"/>
    <col min="1020" max="1020" width="42.85546875" customWidth="1"/>
    <col min="1021" max="1021" width="11.5703125" customWidth="1"/>
    <col min="1022" max="1022" width="15.7109375" customWidth="1"/>
    <col min="1023" max="1023" width="16.7109375" customWidth="1"/>
    <col min="1024" max="1024" width="17.140625" customWidth="1"/>
    <col min="1275" max="1275" width="9.85546875" customWidth="1"/>
    <col min="1276" max="1276" width="42.85546875" customWidth="1"/>
    <col min="1277" max="1277" width="11.5703125" customWidth="1"/>
    <col min="1278" max="1278" width="15.7109375" customWidth="1"/>
    <col min="1279" max="1279" width="16.7109375" customWidth="1"/>
    <col min="1280" max="1280" width="17.140625" customWidth="1"/>
    <col min="1531" max="1531" width="9.85546875" customWidth="1"/>
    <col min="1532" max="1532" width="42.85546875" customWidth="1"/>
    <col min="1533" max="1533" width="11.5703125" customWidth="1"/>
    <col min="1534" max="1534" width="15.7109375" customWidth="1"/>
    <col min="1535" max="1535" width="16.7109375" customWidth="1"/>
    <col min="1536" max="1536" width="17.140625" customWidth="1"/>
    <col min="1787" max="1787" width="9.85546875" customWidth="1"/>
    <col min="1788" max="1788" width="42.85546875" customWidth="1"/>
    <col min="1789" max="1789" width="11.5703125" customWidth="1"/>
    <col min="1790" max="1790" width="15.7109375" customWidth="1"/>
    <col min="1791" max="1791" width="16.7109375" customWidth="1"/>
    <col min="1792" max="1792" width="17.140625" customWidth="1"/>
    <col min="2043" max="2043" width="9.85546875" customWidth="1"/>
    <col min="2044" max="2044" width="42.85546875" customWidth="1"/>
    <col min="2045" max="2045" width="11.5703125" customWidth="1"/>
    <col min="2046" max="2046" width="15.7109375" customWidth="1"/>
    <col min="2047" max="2047" width="16.7109375" customWidth="1"/>
    <col min="2048" max="2048" width="17.140625" customWidth="1"/>
    <col min="2299" max="2299" width="9.85546875" customWidth="1"/>
    <col min="2300" max="2300" width="42.85546875" customWidth="1"/>
    <col min="2301" max="2301" width="11.5703125" customWidth="1"/>
    <col min="2302" max="2302" width="15.7109375" customWidth="1"/>
    <col min="2303" max="2303" width="16.7109375" customWidth="1"/>
    <col min="2304" max="2304" width="17.140625" customWidth="1"/>
    <col min="2555" max="2555" width="9.85546875" customWidth="1"/>
    <col min="2556" max="2556" width="42.85546875" customWidth="1"/>
    <col min="2557" max="2557" width="11.5703125" customWidth="1"/>
    <col min="2558" max="2558" width="15.7109375" customWidth="1"/>
    <col min="2559" max="2559" width="16.7109375" customWidth="1"/>
    <col min="2560" max="2560" width="17.140625" customWidth="1"/>
    <col min="2811" max="2811" width="9.85546875" customWidth="1"/>
    <col min="2812" max="2812" width="42.85546875" customWidth="1"/>
    <col min="2813" max="2813" width="11.5703125" customWidth="1"/>
    <col min="2814" max="2814" width="15.7109375" customWidth="1"/>
    <col min="2815" max="2815" width="16.7109375" customWidth="1"/>
    <col min="2816" max="2816" width="17.140625" customWidth="1"/>
    <col min="3067" max="3067" width="9.85546875" customWidth="1"/>
    <col min="3068" max="3068" width="42.85546875" customWidth="1"/>
    <col min="3069" max="3069" width="11.5703125" customWidth="1"/>
    <col min="3070" max="3070" width="15.7109375" customWidth="1"/>
    <col min="3071" max="3071" width="16.7109375" customWidth="1"/>
    <col min="3072" max="3072" width="17.140625" customWidth="1"/>
    <col min="3323" max="3323" width="9.85546875" customWidth="1"/>
    <col min="3324" max="3324" width="42.85546875" customWidth="1"/>
    <col min="3325" max="3325" width="11.5703125" customWidth="1"/>
    <col min="3326" max="3326" width="15.7109375" customWidth="1"/>
    <col min="3327" max="3327" width="16.7109375" customWidth="1"/>
    <col min="3328" max="3328" width="17.140625" customWidth="1"/>
    <col min="3579" max="3579" width="9.85546875" customWidth="1"/>
    <col min="3580" max="3580" width="42.85546875" customWidth="1"/>
    <col min="3581" max="3581" width="11.5703125" customWidth="1"/>
    <col min="3582" max="3582" width="15.7109375" customWidth="1"/>
    <col min="3583" max="3583" width="16.7109375" customWidth="1"/>
    <col min="3584" max="3584" width="17.140625" customWidth="1"/>
    <col min="3835" max="3835" width="9.85546875" customWidth="1"/>
    <col min="3836" max="3836" width="42.85546875" customWidth="1"/>
    <col min="3837" max="3837" width="11.5703125" customWidth="1"/>
    <col min="3838" max="3838" width="15.7109375" customWidth="1"/>
    <col min="3839" max="3839" width="16.7109375" customWidth="1"/>
    <col min="3840" max="3840" width="17.140625" customWidth="1"/>
    <col min="4091" max="4091" width="9.85546875" customWidth="1"/>
    <col min="4092" max="4092" width="42.85546875" customWidth="1"/>
    <col min="4093" max="4093" width="11.5703125" customWidth="1"/>
    <col min="4094" max="4094" width="15.7109375" customWidth="1"/>
    <col min="4095" max="4095" width="16.7109375" customWidth="1"/>
    <col min="4096" max="4096" width="17.140625" customWidth="1"/>
    <col min="4347" max="4347" width="9.85546875" customWidth="1"/>
    <col min="4348" max="4348" width="42.85546875" customWidth="1"/>
    <col min="4349" max="4349" width="11.5703125" customWidth="1"/>
    <col min="4350" max="4350" width="15.7109375" customWidth="1"/>
    <col min="4351" max="4351" width="16.7109375" customWidth="1"/>
    <col min="4352" max="4352" width="17.140625" customWidth="1"/>
    <col min="4603" max="4603" width="9.85546875" customWidth="1"/>
    <col min="4604" max="4604" width="42.85546875" customWidth="1"/>
    <col min="4605" max="4605" width="11.5703125" customWidth="1"/>
    <col min="4606" max="4606" width="15.7109375" customWidth="1"/>
    <col min="4607" max="4607" width="16.7109375" customWidth="1"/>
    <col min="4608" max="4608" width="17.140625" customWidth="1"/>
    <col min="4859" max="4859" width="9.85546875" customWidth="1"/>
    <col min="4860" max="4860" width="42.85546875" customWidth="1"/>
    <col min="4861" max="4861" width="11.5703125" customWidth="1"/>
    <col min="4862" max="4862" width="15.7109375" customWidth="1"/>
    <col min="4863" max="4863" width="16.7109375" customWidth="1"/>
    <col min="4864" max="4864" width="17.140625" customWidth="1"/>
    <col min="5115" max="5115" width="9.85546875" customWidth="1"/>
    <col min="5116" max="5116" width="42.85546875" customWidth="1"/>
    <col min="5117" max="5117" width="11.5703125" customWidth="1"/>
    <col min="5118" max="5118" width="15.7109375" customWidth="1"/>
    <col min="5119" max="5119" width="16.7109375" customWidth="1"/>
    <col min="5120" max="5120" width="17.140625" customWidth="1"/>
    <col min="5371" max="5371" width="9.85546875" customWidth="1"/>
    <col min="5372" max="5372" width="42.85546875" customWidth="1"/>
    <col min="5373" max="5373" width="11.5703125" customWidth="1"/>
    <col min="5374" max="5374" width="15.7109375" customWidth="1"/>
    <col min="5375" max="5375" width="16.7109375" customWidth="1"/>
    <col min="5376" max="5376" width="17.140625" customWidth="1"/>
    <col min="5627" max="5627" width="9.85546875" customWidth="1"/>
    <col min="5628" max="5628" width="42.85546875" customWidth="1"/>
    <col min="5629" max="5629" width="11.5703125" customWidth="1"/>
    <col min="5630" max="5630" width="15.7109375" customWidth="1"/>
    <col min="5631" max="5631" width="16.7109375" customWidth="1"/>
    <col min="5632" max="5632" width="17.140625" customWidth="1"/>
    <col min="5883" max="5883" width="9.85546875" customWidth="1"/>
    <col min="5884" max="5884" width="42.85546875" customWidth="1"/>
    <col min="5885" max="5885" width="11.5703125" customWidth="1"/>
    <col min="5886" max="5886" width="15.7109375" customWidth="1"/>
    <col min="5887" max="5887" width="16.7109375" customWidth="1"/>
    <col min="5888" max="5888" width="17.140625" customWidth="1"/>
    <col min="6139" max="6139" width="9.85546875" customWidth="1"/>
    <col min="6140" max="6140" width="42.85546875" customWidth="1"/>
    <col min="6141" max="6141" width="11.5703125" customWidth="1"/>
    <col min="6142" max="6142" width="15.7109375" customWidth="1"/>
    <col min="6143" max="6143" width="16.7109375" customWidth="1"/>
    <col min="6144" max="6144" width="17.140625" customWidth="1"/>
    <col min="6395" max="6395" width="9.85546875" customWidth="1"/>
    <col min="6396" max="6396" width="42.85546875" customWidth="1"/>
    <col min="6397" max="6397" width="11.5703125" customWidth="1"/>
    <col min="6398" max="6398" width="15.7109375" customWidth="1"/>
    <col min="6399" max="6399" width="16.7109375" customWidth="1"/>
    <col min="6400" max="6400" width="17.140625" customWidth="1"/>
    <col min="6651" max="6651" width="9.85546875" customWidth="1"/>
    <col min="6652" max="6652" width="42.85546875" customWidth="1"/>
    <col min="6653" max="6653" width="11.5703125" customWidth="1"/>
    <col min="6654" max="6654" width="15.7109375" customWidth="1"/>
    <col min="6655" max="6655" width="16.7109375" customWidth="1"/>
    <col min="6656" max="6656" width="17.140625" customWidth="1"/>
    <col min="6907" max="6907" width="9.85546875" customWidth="1"/>
    <col min="6908" max="6908" width="42.85546875" customWidth="1"/>
    <col min="6909" max="6909" width="11.5703125" customWidth="1"/>
    <col min="6910" max="6910" width="15.7109375" customWidth="1"/>
    <col min="6911" max="6911" width="16.7109375" customWidth="1"/>
    <col min="6912" max="6912" width="17.140625" customWidth="1"/>
    <col min="7163" max="7163" width="9.85546875" customWidth="1"/>
    <col min="7164" max="7164" width="42.85546875" customWidth="1"/>
    <col min="7165" max="7165" width="11.5703125" customWidth="1"/>
    <col min="7166" max="7166" width="15.7109375" customWidth="1"/>
    <col min="7167" max="7167" width="16.7109375" customWidth="1"/>
    <col min="7168" max="7168" width="17.140625" customWidth="1"/>
    <col min="7419" max="7419" width="9.85546875" customWidth="1"/>
    <col min="7420" max="7420" width="42.85546875" customWidth="1"/>
    <col min="7421" max="7421" width="11.5703125" customWidth="1"/>
    <col min="7422" max="7422" width="15.7109375" customWidth="1"/>
    <col min="7423" max="7423" width="16.7109375" customWidth="1"/>
    <col min="7424" max="7424" width="17.140625" customWidth="1"/>
    <col min="7675" max="7675" width="9.85546875" customWidth="1"/>
    <col min="7676" max="7676" width="42.85546875" customWidth="1"/>
    <col min="7677" max="7677" width="11.5703125" customWidth="1"/>
    <col min="7678" max="7678" width="15.7109375" customWidth="1"/>
    <col min="7679" max="7679" width="16.7109375" customWidth="1"/>
    <col min="7680" max="7680" width="17.140625" customWidth="1"/>
    <col min="7931" max="7931" width="9.85546875" customWidth="1"/>
    <col min="7932" max="7932" width="42.85546875" customWidth="1"/>
    <col min="7933" max="7933" width="11.5703125" customWidth="1"/>
    <col min="7934" max="7934" width="15.7109375" customWidth="1"/>
    <col min="7935" max="7935" width="16.7109375" customWidth="1"/>
    <col min="7936" max="7936" width="17.140625" customWidth="1"/>
    <col min="8187" max="8187" width="9.85546875" customWidth="1"/>
    <col min="8188" max="8188" width="42.85546875" customWidth="1"/>
    <col min="8189" max="8189" width="11.5703125" customWidth="1"/>
    <col min="8190" max="8190" width="15.7109375" customWidth="1"/>
    <col min="8191" max="8191" width="16.7109375" customWidth="1"/>
    <col min="8192" max="8192" width="17.140625" customWidth="1"/>
    <col min="8443" max="8443" width="9.85546875" customWidth="1"/>
    <col min="8444" max="8444" width="42.85546875" customWidth="1"/>
    <col min="8445" max="8445" width="11.5703125" customWidth="1"/>
    <col min="8446" max="8446" width="15.7109375" customWidth="1"/>
    <col min="8447" max="8447" width="16.7109375" customWidth="1"/>
    <col min="8448" max="8448" width="17.140625" customWidth="1"/>
    <col min="8699" max="8699" width="9.85546875" customWidth="1"/>
    <col min="8700" max="8700" width="42.85546875" customWidth="1"/>
    <col min="8701" max="8701" width="11.5703125" customWidth="1"/>
    <col min="8702" max="8702" width="15.7109375" customWidth="1"/>
    <col min="8703" max="8703" width="16.7109375" customWidth="1"/>
    <col min="8704" max="8704" width="17.140625" customWidth="1"/>
    <col min="8955" max="8955" width="9.85546875" customWidth="1"/>
    <col min="8956" max="8956" width="42.85546875" customWidth="1"/>
    <col min="8957" max="8957" width="11.5703125" customWidth="1"/>
    <col min="8958" max="8958" width="15.7109375" customWidth="1"/>
    <col min="8959" max="8959" width="16.7109375" customWidth="1"/>
    <col min="8960" max="8960" width="17.140625" customWidth="1"/>
    <col min="9211" max="9211" width="9.85546875" customWidth="1"/>
    <col min="9212" max="9212" width="42.85546875" customWidth="1"/>
    <col min="9213" max="9213" width="11.5703125" customWidth="1"/>
    <col min="9214" max="9214" width="15.7109375" customWidth="1"/>
    <col min="9215" max="9215" width="16.7109375" customWidth="1"/>
    <col min="9216" max="9216" width="17.140625" customWidth="1"/>
    <col min="9467" max="9467" width="9.85546875" customWidth="1"/>
    <col min="9468" max="9468" width="42.85546875" customWidth="1"/>
    <col min="9469" max="9469" width="11.5703125" customWidth="1"/>
    <col min="9470" max="9470" width="15.7109375" customWidth="1"/>
    <col min="9471" max="9471" width="16.7109375" customWidth="1"/>
    <col min="9472" max="9472" width="17.140625" customWidth="1"/>
    <col min="9723" max="9723" width="9.85546875" customWidth="1"/>
    <col min="9724" max="9724" width="42.85546875" customWidth="1"/>
    <col min="9725" max="9725" width="11.5703125" customWidth="1"/>
    <col min="9726" max="9726" width="15.7109375" customWidth="1"/>
    <col min="9727" max="9727" width="16.7109375" customWidth="1"/>
    <col min="9728" max="9728" width="17.140625" customWidth="1"/>
    <col min="9979" max="9979" width="9.85546875" customWidth="1"/>
    <col min="9980" max="9980" width="42.85546875" customWidth="1"/>
    <col min="9981" max="9981" width="11.5703125" customWidth="1"/>
    <col min="9982" max="9982" width="15.7109375" customWidth="1"/>
    <col min="9983" max="9983" width="16.7109375" customWidth="1"/>
    <col min="9984" max="9984" width="17.140625" customWidth="1"/>
    <col min="10235" max="10235" width="9.85546875" customWidth="1"/>
    <col min="10236" max="10236" width="42.85546875" customWidth="1"/>
    <col min="10237" max="10237" width="11.5703125" customWidth="1"/>
    <col min="10238" max="10238" width="15.7109375" customWidth="1"/>
    <col min="10239" max="10239" width="16.7109375" customWidth="1"/>
    <col min="10240" max="10240" width="17.140625" customWidth="1"/>
    <col min="10491" max="10491" width="9.85546875" customWidth="1"/>
    <col min="10492" max="10492" width="42.85546875" customWidth="1"/>
    <col min="10493" max="10493" width="11.5703125" customWidth="1"/>
    <col min="10494" max="10494" width="15.7109375" customWidth="1"/>
    <col min="10495" max="10495" width="16.7109375" customWidth="1"/>
    <col min="10496" max="10496" width="17.140625" customWidth="1"/>
    <col min="10747" max="10747" width="9.85546875" customWidth="1"/>
    <col min="10748" max="10748" width="42.85546875" customWidth="1"/>
    <col min="10749" max="10749" width="11.5703125" customWidth="1"/>
    <col min="10750" max="10750" width="15.7109375" customWidth="1"/>
    <col min="10751" max="10751" width="16.7109375" customWidth="1"/>
    <col min="10752" max="10752" width="17.140625" customWidth="1"/>
    <col min="11003" max="11003" width="9.85546875" customWidth="1"/>
    <col min="11004" max="11004" width="42.85546875" customWidth="1"/>
    <col min="11005" max="11005" width="11.5703125" customWidth="1"/>
    <col min="11006" max="11006" width="15.7109375" customWidth="1"/>
    <col min="11007" max="11007" width="16.7109375" customWidth="1"/>
    <col min="11008" max="11008" width="17.140625" customWidth="1"/>
    <col min="11259" max="11259" width="9.85546875" customWidth="1"/>
    <col min="11260" max="11260" width="42.85546875" customWidth="1"/>
    <col min="11261" max="11261" width="11.5703125" customWidth="1"/>
    <col min="11262" max="11262" width="15.7109375" customWidth="1"/>
    <col min="11263" max="11263" width="16.7109375" customWidth="1"/>
    <col min="11264" max="11264" width="17.140625" customWidth="1"/>
    <col min="11515" max="11515" width="9.85546875" customWidth="1"/>
    <col min="11516" max="11516" width="42.85546875" customWidth="1"/>
    <col min="11517" max="11517" width="11.5703125" customWidth="1"/>
    <col min="11518" max="11518" width="15.7109375" customWidth="1"/>
    <col min="11519" max="11519" width="16.7109375" customWidth="1"/>
    <col min="11520" max="11520" width="17.140625" customWidth="1"/>
    <col min="11771" max="11771" width="9.85546875" customWidth="1"/>
    <col min="11772" max="11772" width="42.85546875" customWidth="1"/>
    <col min="11773" max="11773" width="11.5703125" customWidth="1"/>
    <col min="11774" max="11774" width="15.7109375" customWidth="1"/>
    <col min="11775" max="11775" width="16.7109375" customWidth="1"/>
    <col min="11776" max="11776" width="17.140625" customWidth="1"/>
    <col min="12027" max="12027" width="9.85546875" customWidth="1"/>
    <col min="12028" max="12028" width="42.85546875" customWidth="1"/>
    <col min="12029" max="12029" width="11.5703125" customWidth="1"/>
    <col min="12030" max="12030" width="15.7109375" customWidth="1"/>
    <col min="12031" max="12031" width="16.7109375" customWidth="1"/>
    <col min="12032" max="12032" width="17.140625" customWidth="1"/>
    <col min="12283" max="12283" width="9.85546875" customWidth="1"/>
    <col min="12284" max="12284" width="42.85546875" customWidth="1"/>
    <col min="12285" max="12285" width="11.5703125" customWidth="1"/>
    <col min="12286" max="12286" width="15.7109375" customWidth="1"/>
    <col min="12287" max="12287" width="16.7109375" customWidth="1"/>
    <col min="12288" max="12288" width="17.140625" customWidth="1"/>
    <col min="12539" max="12539" width="9.85546875" customWidth="1"/>
    <col min="12540" max="12540" width="42.85546875" customWidth="1"/>
    <col min="12541" max="12541" width="11.5703125" customWidth="1"/>
    <col min="12542" max="12542" width="15.7109375" customWidth="1"/>
    <col min="12543" max="12543" width="16.7109375" customWidth="1"/>
    <col min="12544" max="12544" width="17.140625" customWidth="1"/>
    <col min="12795" max="12795" width="9.85546875" customWidth="1"/>
    <col min="12796" max="12796" width="42.85546875" customWidth="1"/>
    <col min="12797" max="12797" width="11.5703125" customWidth="1"/>
    <col min="12798" max="12798" width="15.7109375" customWidth="1"/>
    <col min="12799" max="12799" width="16.7109375" customWidth="1"/>
    <col min="12800" max="12800" width="17.140625" customWidth="1"/>
    <col min="13051" max="13051" width="9.85546875" customWidth="1"/>
    <col min="13052" max="13052" width="42.85546875" customWidth="1"/>
    <col min="13053" max="13053" width="11.5703125" customWidth="1"/>
    <col min="13054" max="13054" width="15.7109375" customWidth="1"/>
    <col min="13055" max="13055" width="16.7109375" customWidth="1"/>
    <col min="13056" max="13056" width="17.140625" customWidth="1"/>
    <col min="13307" max="13307" width="9.85546875" customWidth="1"/>
    <col min="13308" max="13308" width="42.85546875" customWidth="1"/>
    <col min="13309" max="13309" width="11.5703125" customWidth="1"/>
    <col min="13310" max="13310" width="15.7109375" customWidth="1"/>
    <col min="13311" max="13311" width="16.7109375" customWidth="1"/>
    <col min="13312" max="13312" width="17.140625" customWidth="1"/>
    <col min="13563" max="13563" width="9.85546875" customWidth="1"/>
    <col min="13564" max="13564" width="42.85546875" customWidth="1"/>
    <col min="13565" max="13565" width="11.5703125" customWidth="1"/>
    <col min="13566" max="13566" width="15.7109375" customWidth="1"/>
    <col min="13567" max="13567" width="16.7109375" customWidth="1"/>
    <col min="13568" max="13568" width="17.140625" customWidth="1"/>
    <col min="13819" max="13819" width="9.85546875" customWidth="1"/>
    <col min="13820" max="13820" width="42.85546875" customWidth="1"/>
    <col min="13821" max="13821" width="11.5703125" customWidth="1"/>
    <col min="13822" max="13822" width="15.7109375" customWidth="1"/>
    <col min="13823" max="13823" width="16.7109375" customWidth="1"/>
    <col min="13824" max="13824" width="17.140625" customWidth="1"/>
    <col min="14075" max="14075" width="9.85546875" customWidth="1"/>
    <col min="14076" max="14076" width="42.85546875" customWidth="1"/>
    <col min="14077" max="14077" width="11.5703125" customWidth="1"/>
    <col min="14078" max="14078" width="15.7109375" customWidth="1"/>
    <col min="14079" max="14079" width="16.7109375" customWidth="1"/>
    <col min="14080" max="14080" width="17.140625" customWidth="1"/>
    <col min="14331" max="14331" width="9.85546875" customWidth="1"/>
    <col min="14332" max="14332" width="42.85546875" customWidth="1"/>
    <col min="14333" max="14333" width="11.5703125" customWidth="1"/>
    <col min="14334" max="14334" width="15.7109375" customWidth="1"/>
    <col min="14335" max="14335" width="16.7109375" customWidth="1"/>
    <col min="14336" max="14336" width="17.140625" customWidth="1"/>
    <col min="14587" max="14587" width="9.85546875" customWidth="1"/>
    <col min="14588" max="14588" width="42.85546875" customWidth="1"/>
    <col min="14589" max="14589" width="11.5703125" customWidth="1"/>
    <col min="14590" max="14590" width="15.7109375" customWidth="1"/>
    <col min="14591" max="14591" width="16.7109375" customWidth="1"/>
    <col min="14592" max="14592" width="17.140625" customWidth="1"/>
    <col min="14843" max="14843" width="9.85546875" customWidth="1"/>
    <col min="14844" max="14844" width="42.85546875" customWidth="1"/>
    <col min="14845" max="14845" width="11.5703125" customWidth="1"/>
    <col min="14846" max="14846" width="15.7109375" customWidth="1"/>
    <col min="14847" max="14847" width="16.7109375" customWidth="1"/>
    <col min="14848" max="14848" width="17.140625" customWidth="1"/>
    <col min="15099" max="15099" width="9.85546875" customWidth="1"/>
    <col min="15100" max="15100" width="42.85546875" customWidth="1"/>
    <col min="15101" max="15101" width="11.5703125" customWidth="1"/>
    <col min="15102" max="15102" width="15.7109375" customWidth="1"/>
    <col min="15103" max="15103" width="16.7109375" customWidth="1"/>
    <col min="15104" max="15104" width="17.140625" customWidth="1"/>
    <col min="15355" max="15355" width="9.85546875" customWidth="1"/>
    <col min="15356" max="15356" width="42.85546875" customWidth="1"/>
    <col min="15357" max="15357" width="11.5703125" customWidth="1"/>
    <col min="15358" max="15358" width="15.7109375" customWidth="1"/>
    <col min="15359" max="15359" width="16.7109375" customWidth="1"/>
    <col min="15360" max="15360" width="17.140625" customWidth="1"/>
    <col min="15611" max="15611" width="9.85546875" customWidth="1"/>
    <col min="15612" max="15612" width="42.85546875" customWidth="1"/>
    <col min="15613" max="15613" width="11.5703125" customWidth="1"/>
    <col min="15614" max="15614" width="15.7109375" customWidth="1"/>
    <col min="15615" max="15615" width="16.7109375" customWidth="1"/>
    <col min="15616" max="15616" width="17.140625" customWidth="1"/>
    <col min="15867" max="15867" width="9.85546875" customWidth="1"/>
    <col min="15868" max="15868" width="42.85546875" customWidth="1"/>
    <col min="15869" max="15869" width="11.5703125" customWidth="1"/>
    <col min="15870" max="15870" width="15.7109375" customWidth="1"/>
    <col min="15871" max="15871" width="16.7109375" customWidth="1"/>
    <col min="15872" max="15872" width="17.140625" customWidth="1"/>
    <col min="16123" max="16123" width="9.85546875" customWidth="1"/>
    <col min="16124" max="16124" width="42.85546875" customWidth="1"/>
    <col min="16125" max="16125" width="11.5703125" customWidth="1"/>
    <col min="16126" max="16126" width="15.7109375" customWidth="1"/>
    <col min="16127" max="16127" width="16.7109375" customWidth="1"/>
    <col min="16128" max="16128" width="17.140625" customWidth="1"/>
  </cols>
  <sheetData>
    <row r="1" spans="1:24" ht="41.25" customHeight="1" x14ac:dyDescent="0.25">
      <c r="A1" s="182" t="s">
        <v>264</v>
      </c>
      <c r="B1" s="182"/>
      <c r="C1" s="182"/>
      <c r="D1" s="182"/>
      <c r="E1" s="182"/>
      <c r="F1" s="182"/>
    </row>
    <row r="2" spans="1:24" ht="15.75" customHeight="1" x14ac:dyDescent="0.3">
      <c r="A2" s="1"/>
    </row>
    <row r="3" spans="1:24" ht="18" customHeight="1" x14ac:dyDescent="0.25">
      <c r="A3" s="183" t="s">
        <v>90</v>
      </c>
      <c r="B3" s="183"/>
      <c r="C3" s="183"/>
      <c r="D3" s="183"/>
      <c r="E3" s="183"/>
      <c r="F3" s="183"/>
    </row>
    <row r="4" spans="1:24" ht="23.25" customHeight="1" x14ac:dyDescent="0.3">
      <c r="A4" s="22"/>
      <c r="B4" s="22"/>
      <c r="C4" s="22"/>
      <c r="D4" s="22"/>
      <c r="E4" s="22"/>
      <c r="F4" s="22"/>
    </row>
    <row r="5" spans="1:24" ht="56.25" customHeight="1" x14ac:dyDescent="0.25">
      <c r="A5" s="3"/>
      <c r="B5" s="4"/>
      <c r="C5" s="27"/>
      <c r="D5" s="179" t="s">
        <v>96</v>
      </c>
      <c r="E5" s="180"/>
      <c r="F5" s="181"/>
      <c r="G5" s="178" t="s">
        <v>91</v>
      </c>
      <c r="H5" s="178"/>
      <c r="I5" s="178"/>
      <c r="J5" s="178" t="s">
        <v>92</v>
      </c>
      <c r="K5" s="178"/>
      <c r="L5" s="178"/>
      <c r="M5" s="178" t="s">
        <v>148</v>
      </c>
      <c r="N5" s="178"/>
      <c r="O5" s="178"/>
      <c r="P5" s="178" t="s">
        <v>93</v>
      </c>
      <c r="Q5" s="178"/>
      <c r="R5" s="178"/>
      <c r="S5" s="178" t="s">
        <v>94</v>
      </c>
      <c r="T5" s="178"/>
      <c r="U5" s="178"/>
      <c r="V5" s="178" t="s">
        <v>95</v>
      </c>
      <c r="W5" s="178"/>
      <c r="X5" s="178"/>
    </row>
    <row r="6" spans="1:24" ht="40.5" customHeight="1" x14ac:dyDescent="0.25">
      <c r="A6" s="3" t="s">
        <v>5</v>
      </c>
      <c r="B6" s="4" t="s">
        <v>6</v>
      </c>
      <c r="C6" s="23" t="s">
        <v>7</v>
      </c>
      <c r="D6" s="24" t="s">
        <v>8</v>
      </c>
      <c r="E6" s="24" t="s">
        <v>9</v>
      </c>
      <c r="F6" s="177" t="s">
        <v>10</v>
      </c>
      <c r="G6" s="24" t="s">
        <v>8</v>
      </c>
      <c r="H6" s="24" t="s">
        <v>9</v>
      </c>
      <c r="I6" s="177" t="s">
        <v>10</v>
      </c>
      <c r="J6" s="24" t="s">
        <v>8</v>
      </c>
      <c r="K6" s="24" t="s">
        <v>9</v>
      </c>
      <c r="L6" s="177" t="s">
        <v>10</v>
      </c>
      <c r="M6" s="24" t="s">
        <v>8</v>
      </c>
      <c r="N6" s="24" t="s">
        <v>9</v>
      </c>
      <c r="O6" s="177" t="s">
        <v>10</v>
      </c>
      <c r="P6" s="24" t="s">
        <v>8</v>
      </c>
      <c r="Q6" s="24" t="s">
        <v>9</v>
      </c>
      <c r="R6" s="177" t="s">
        <v>10</v>
      </c>
      <c r="S6" s="24" t="s">
        <v>8</v>
      </c>
      <c r="T6" s="24" t="s">
        <v>9</v>
      </c>
      <c r="U6" s="177" t="s">
        <v>10</v>
      </c>
      <c r="V6" s="24" t="s">
        <v>8</v>
      </c>
      <c r="W6" s="24" t="s">
        <v>9</v>
      </c>
      <c r="X6" s="177" t="s">
        <v>10</v>
      </c>
    </row>
    <row r="7" spans="1:24" ht="36" customHeight="1" x14ac:dyDescent="0.25">
      <c r="A7" s="5" t="s">
        <v>11</v>
      </c>
      <c r="B7" s="6" t="s">
        <v>12</v>
      </c>
      <c r="C7" s="7" t="s">
        <v>13</v>
      </c>
      <c r="D7" s="8">
        <f>SUM(D8:D22)</f>
        <v>1248700836</v>
      </c>
      <c r="E7" s="8">
        <f t="shared" ref="E7:X7" si="0">SUM(E8:E22)</f>
        <v>0</v>
      </c>
      <c r="F7" s="8">
        <f t="shared" si="0"/>
        <v>0</v>
      </c>
      <c r="G7" s="8">
        <f t="shared" si="0"/>
        <v>25319958</v>
      </c>
      <c r="H7" s="8">
        <f t="shared" si="0"/>
        <v>0</v>
      </c>
      <c r="I7" s="8">
        <f t="shared" si="0"/>
        <v>0</v>
      </c>
      <c r="J7" s="8">
        <f t="shared" si="0"/>
        <v>7529979</v>
      </c>
      <c r="K7" s="8">
        <f t="shared" si="0"/>
        <v>0</v>
      </c>
      <c r="L7" s="8">
        <f t="shared" si="0"/>
        <v>0</v>
      </c>
      <c r="M7" s="109">
        <f t="shared" ref="M7" si="1">SUM(M8:M22)</f>
        <v>0</v>
      </c>
      <c r="N7" s="8">
        <f t="shared" si="0"/>
        <v>0</v>
      </c>
      <c r="O7" s="8">
        <f t="shared" si="0"/>
        <v>0</v>
      </c>
      <c r="P7" s="8">
        <f t="shared" si="0"/>
        <v>0</v>
      </c>
      <c r="Q7" s="8">
        <f t="shared" si="0"/>
        <v>0</v>
      </c>
      <c r="R7" s="8">
        <f t="shared" si="0"/>
        <v>0</v>
      </c>
      <c r="S7" s="8">
        <f t="shared" si="0"/>
        <v>796547</v>
      </c>
      <c r="T7" s="8">
        <f t="shared" si="0"/>
        <v>0</v>
      </c>
      <c r="U7" s="8">
        <f t="shared" si="0"/>
        <v>0</v>
      </c>
      <c r="V7" s="8">
        <f t="shared" si="0"/>
        <v>1282347320</v>
      </c>
      <c r="W7" s="8">
        <f t="shared" si="0"/>
        <v>0</v>
      </c>
      <c r="X7" s="8">
        <f t="shared" si="0"/>
        <v>0</v>
      </c>
    </row>
    <row r="8" spans="1:24" ht="30" customHeight="1" x14ac:dyDescent="0.25">
      <c r="A8" s="9" t="s">
        <v>14</v>
      </c>
      <c r="B8" s="10" t="s">
        <v>15</v>
      </c>
      <c r="C8" s="11"/>
      <c r="D8" s="8">
        <v>1241180836</v>
      </c>
      <c r="E8" s="12"/>
      <c r="F8" s="12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>
        <f>SUM(D8+G8+J8+M8+P8+S8)</f>
        <v>1241180836</v>
      </c>
      <c r="W8" s="28">
        <f t="shared" ref="W8:X8" si="2">SUM(E8+H8+K8+N8+Q8+T8)</f>
        <v>0</v>
      </c>
      <c r="X8" s="28">
        <f t="shared" si="2"/>
        <v>0</v>
      </c>
    </row>
    <row r="9" spans="1:24" ht="30" customHeight="1" x14ac:dyDescent="0.25">
      <c r="A9" s="13" t="s">
        <v>16</v>
      </c>
      <c r="B9" s="14" t="s">
        <v>17</v>
      </c>
      <c r="C9" s="11"/>
      <c r="D9" s="8"/>
      <c r="E9" s="12"/>
      <c r="F9" s="12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>
        <f t="shared" ref="V9:V22" si="3">SUM(D9+G9+J9+M9+P9+S9)</f>
        <v>0</v>
      </c>
      <c r="W9" s="28">
        <f t="shared" ref="W9:W22" si="4">SUM(E9+H9+K9+N9+Q9+T9)</f>
        <v>0</v>
      </c>
      <c r="X9" s="28">
        <f t="shared" ref="X9:X22" si="5">SUM(F9+I9+L9+O9+R9+U9)</f>
        <v>0</v>
      </c>
    </row>
    <row r="10" spans="1:24" ht="30" customHeight="1" x14ac:dyDescent="0.25">
      <c r="A10" s="13" t="s">
        <v>18</v>
      </c>
      <c r="B10" s="14" t="s">
        <v>19</v>
      </c>
      <c r="C10" s="11"/>
      <c r="D10" s="8">
        <v>1391200</v>
      </c>
      <c r="E10" s="12"/>
      <c r="F10" s="12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>
        <f t="shared" si="3"/>
        <v>1391200</v>
      </c>
      <c r="W10" s="28">
        <f t="shared" si="4"/>
        <v>0</v>
      </c>
      <c r="X10" s="28">
        <f t="shared" si="5"/>
        <v>0</v>
      </c>
    </row>
    <row r="11" spans="1:24" ht="30" customHeight="1" x14ac:dyDescent="0.25">
      <c r="A11" s="13" t="s">
        <v>20</v>
      </c>
      <c r="B11" s="14" t="s">
        <v>21</v>
      </c>
      <c r="C11" s="11"/>
      <c r="D11" s="8">
        <v>1609280</v>
      </c>
      <c r="E11" s="12"/>
      <c r="F11" s="12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>
        <f t="shared" si="3"/>
        <v>1609280</v>
      </c>
      <c r="W11" s="28">
        <f t="shared" si="4"/>
        <v>0</v>
      </c>
      <c r="X11" s="28">
        <f t="shared" si="5"/>
        <v>0</v>
      </c>
    </row>
    <row r="12" spans="1:24" ht="30" customHeight="1" x14ac:dyDescent="0.25">
      <c r="A12" s="13" t="s">
        <v>22</v>
      </c>
      <c r="B12" s="14" t="s">
        <v>23</v>
      </c>
      <c r="C12" s="11"/>
      <c r="D12" s="8">
        <v>406080</v>
      </c>
      <c r="E12" s="12"/>
      <c r="F12" s="12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>
        <f t="shared" si="3"/>
        <v>406080</v>
      </c>
      <c r="W12" s="28">
        <f t="shared" si="4"/>
        <v>0</v>
      </c>
      <c r="X12" s="28">
        <f t="shared" si="5"/>
        <v>0</v>
      </c>
    </row>
    <row r="13" spans="1:24" ht="30" customHeight="1" x14ac:dyDescent="0.25">
      <c r="A13" s="13" t="s">
        <v>24</v>
      </c>
      <c r="B13" s="15" t="s">
        <v>25</v>
      </c>
      <c r="C13" s="11"/>
      <c r="D13" s="8">
        <v>4113440</v>
      </c>
      <c r="E13" s="12"/>
      <c r="F13" s="12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>
        <f t="shared" si="3"/>
        <v>4113440</v>
      </c>
      <c r="W13" s="28">
        <f t="shared" si="4"/>
        <v>0</v>
      </c>
      <c r="X13" s="28">
        <f t="shared" si="5"/>
        <v>0</v>
      </c>
    </row>
    <row r="14" spans="1:24" ht="30" customHeight="1" x14ac:dyDescent="0.25">
      <c r="A14" s="13" t="s">
        <v>26</v>
      </c>
      <c r="B14" s="15" t="s">
        <v>27</v>
      </c>
      <c r="C14" s="11"/>
      <c r="D14" s="8"/>
      <c r="E14" s="12"/>
      <c r="F14" s="12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>
        <f t="shared" si="3"/>
        <v>0</v>
      </c>
      <c r="W14" s="28">
        <f t="shared" si="4"/>
        <v>0</v>
      </c>
      <c r="X14" s="28">
        <f t="shared" si="5"/>
        <v>0</v>
      </c>
    </row>
    <row r="15" spans="1:24" ht="44.25" customHeight="1" x14ac:dyDescent="0.25">
      <c r="A15" s="13" t="s">
        <v>28</v>
      </c>
      <c r="B15" s="14" t="s">
        <v>29</v>
      </c>
      <c r="C15" s="11"/>
      <c r="D15" s="8"/>
      <c r="E15" s="12"/>
      <c r="F15" s="12"/>
      <c r="G15" s="28">
        <v>22260000</v>
      </c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>
        <f t="shared" si="3"/>
        <v>22260000</v>
      </c>
      <c r="W15" s="28">
        <f t="shared" si="4"/>
        <v>0</v>
      </c>
      <c r="X15" s="28">
        <f t="shared" si="5"/>
        <v>0</v>
      </c>
    </row>
    <row r="16" spans="1:24" ht="47.25" customHeight="1" x14ac:dyDescent="0.25">
      <c r="A16" s="13" t="s">
        <v>30</v>
      </c>
      <c r="B16" s="14" t="s">
        <v>31</v>
      </c>
      <c r="C16" s="16"/>
      <c r="D16" s="8"/>
      <c r="E16" s="12"/>
      <c r="F16" s="12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>
        <f t="shared" si="3"/>
        <v>0</v>
      </c>
      <c r="W16" s="28">
        <f t="shared" si="4"/>
        <v>0</v>
      </c>
      <c r="X16" s="28">
        <f t="shared" si="5"/>
        <v>0</v>
      </c>
    </row>
    <row r="17" spans="1:24" ht="30" customHeight="1" x14ac:dyDescent="0.25">
      <c r="A17" s="13" t="s">
        <v>32</v>
      </c>
      <c r="B17" s="14" t="s">
        <v>33</v>
      </c>
      <c r="C17" s="16"/>
      <c r="D17" s="8"/>
      <c r="E17" s="12"/>
      <c r="F17" s="12"/>
      <c r="G17" s="28"/>
      <c r="H17" s="28"/>
      <c r="I17" s="28"/>
      <c r="J17" s="28">
        <v>6000000</v>
      </c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>
        <f t="shared" si="3"/>
        <v>6000000</v>
      </c>
      <c r="W17" s="28">
        <f t="shared" si="4"/>
        <v>0</v>
      </c>
      <c r="X17" s="28">
        <f t="shared" si="5"/>
        <v>0</v>
      </c>
    </row>
    <row r="18" spans="1:24" ht="47.25" customHeight="1" x14ac:dyDescent="0.25">
      <c r="A18" s="13" t="s">
        <v>34</v>
      </c>
      <c r="B18" s="14" t="s">
        <v>35</v>
      </c>
      <c r="C18" s="16"/>
      <c r="D18" s="8"/>
      <c r="E18" s="12"/>
      <c r="F18" s="12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>
        <f t="shared" si="3"/>
        <v>0</v>
      </c>
      <c r="W18" s="28">
        <f t="shared" si="4"/>
        <v>0</v>
      </c>
      <c r="X18" s="28">
        <f t="shared" si="5"/>
        <v>0</v>
      </c>
    </row>
    <row r="19" spans="1:24" ht="30" customHeight="1" x14ac:dyDescent="0.25">
      <c r="A19" s="13" t="s">
        <v>36</v>
      </c>
      <c r="B19" s="14" t="s">
        <v>37</v>
      </c>
      <c r="C19" s="16"/>
      <c r="D19" s="8"/>
      <c r="E19" s="12"/>
      <c r="F19" s="12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>
        <f t="shared" si="3"/>
        <v>0</v>
      </c>
      <c r="W19" s="28">
        <f t="shared" si="4"/>
        <v>0</v>
      </c>
      <c r="X19" s="28">
        <f t="shared" si="5"/>
        <v>0</v>
      </c>
    </row>
    <row r="20" spans="1:24" ht="30" customHeight="1" x14ac:dyDescent="0.25">
      <c r="A20" s="13" t="s">
        <v>38</v>
      </c>
      <c r="B20" s="14" t="s">
        <v>39</v>
      </c>
      <c r="C20" s="16"/>
      <c r="D20" s="8"/>
      <c r="E20" s="12"/>
      <c r="F20" s="12"/>
      <c r="G20" s="28">
        <v>3059958</v>
      </c>
      <c r="H20" s="28"/>
      <c r="I20" s="28"/>
      <c r="J20" s="28">
        <v>1529979</v>
      </c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>
        <f t="shared" si="3"/>
        <v>4589937</v>
      </c>
      <c r="W20" s="28">
        <f t="shared" si="4"/>
        <v>0</v>
      </c>
      <c r="X20" s="28">
        <f t="shared" si="5"/>
        <v>0</v>
      </c>
    </row>
    <row r="21" spans="1:24" ht="30" customHeight="1" x14ac:dyDescent="0.25">
      <c r="A21" s="13" t="s">
        <v>40</v>
      </c>
      <c r="B21" s="14" t="s">
        <v>41</v>
      </c>
      <c r="C21" s="16"/>
      <c r="D21" s="8"/>
      <c r="E21" s="12"/>
      <c r="F21" s="12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>
        <f t="shared" si="3"/>
        <v>0</v>
      </c>
      <c r="W21" s="28">
        <f t="shared" si="4"/>
        <v>0</v>
      </c>
      <c r="X21" s="28">
        <f t="shared" si="5"/>
        <v>0</v>
      </c>
    </row>
    <row r="22" spans="1:24" ht="30" customHeight="1" x14ac:dyDescent="0.25">
      <c r="A22" s="13" t="s">
        <v>42</v>
      </c>
      <c r="B22" s="14" t="s">
        <v>277</v>
      </c>
      <c r="C22" s="16"/>
      <c r="D22" s="8"/>
      <c r="E22" s="12"/>
      <c r="F22" s="12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124">
        <v>796547</v>
      </c>
      <c r="T22" s="28"/>
      <c r="U22" s="28"/>
      <c r="V22" s="28">
        <f t="shared" si="3"/>
        <v>796547</v>
      </c>
      <c r="W22" s="28">
        <f t="shared" si="4"/>
        <v>0</v>
      </c>
      <c r="X22" s="28">
        <f t="shared" si="5"/>
        <v>0</v>
      </c>
    </row>
    <row r="23" spans="1:24" ht="30" customHeight="1" x14ac:dyDescent="0.25">
      <c r="A23" s="17" t="s">
        <v>43</v>
      </c>
      <c r="B23" s="18" t="s">
        <v>44</v>
      </c>
      <c r="C23" s="19" t="s">
        <v>45</v>
      </c>
      <c r="D23" s="8">
        <f>SUM(D24:D25)</f>
        <v>0</v>
      </c>
      <c r="E23" s="8">
        <f t="shared" ref="E23:X23" si="6">SUM(E24:E25)</f>
        <v>0</v>
      </c>
      <c r="F23" s="8">
        <f t="shared" si="6"/>
        <v>0</v>
      </c>
      <c r="G23" s="8">
        <f t="shared" si="6"/>
        <v>0</v>
      </c>
      <c r="H23" s="8">
        <f t="shared" si="6"/>
        <v>0</v>
      </c>
      <c r="I23" s="8">
        <f t="shared" si="6"/>
        <v>0</v>
      </c>
      <c r="J23" s="8">
        <f t="shared" si="6"/>
        <v>0</v>
      </c>
      <c r="K23" s="8">
        <f t="shared" si="6"/>
        <v>0</v>
      </c>
      <c r="L23" s="8">
        <f t="shared" si="6"/>
        <v>0</v>
      </c>
      <c r="M23" s="109">
        <f t="shared" ref="M23" si="7">SUM(M24:M25)</f>
        <v>0</v>
      </c>
      <c r="N23" s="8">
        <f t="shared" si="6"/>
        <v>0</v>
      </c>
      <c r="O23" s="8">
        <f t="shared" si="6"/>
        <v>0</v>
      </c>
      <c r="P23" s="8">
        <f t="shared" si="6"/>
        <v>0</v>
      </c>
      <c r="Q23" s="8">
        <f t="shared" si="6"/>
        <v>0</v>
      </c>
      <c r="R23" s="8">
        <f t="shared" si="6"/>
        <v>0</v>
      </c>
      <c r="S23" s="8">
        <f t="shared" si="6"/>
        <v>0</v>
      </c>
      <c r="T23" s="8">
        <f t="shared" si="6"/>
        <v>0</v>
      </c>
      <c r="U23" s="8">
        <f t="shared" si="6"/>
        <v>0</v>
      </c>
      <c r="V23" s="8">
        <f t="shared" si="6"/>
        <v>0</v>
      </c>
      <c r="W23" s="8">
        <f t="shared" si="6"/>
        <v>0</v>
      </c>
      <c r="X23" s="8">
        <f t="shared" si="6"/>
        <v>0</v>
      </c>
    </row>
    <row r="24" spans="1:24" ht="27" customHeight="1" x14ac:dyDescent="0.25">
      <c r="A24" s="13" t="s">
        <v>46</v>
      </c>
      <c r="B24" s="14" t="s">
        <v>47</v>
      </c>
      <c r="C24" s="19"/>
      <c r="D24" s="8"/>
      <c r="E24" s="8"/>
      <c r="F24" s="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>
        <f t="shared" ref="V24:V25" si="8">SUM(D24+G24+J24+M24+P24+S24)</f>
        <v>0</v>
      </c>
      <c r="W24" s="28">
        <f t="shared" ref="W24:W25" si="9">SUM(E24+H24+K24+N24+Q24+T24)</f>
        <v>0</v>
      </c>
      <c r="X24" s="28">
        <f t="shared" ref="X24:X25" si="10">SUM(F24+I24+L24+O24+R24+U24)</f>
        <v>0</v>
      </c>
    </row>
    <row r="25" spans="1:24" ht="18" customHeight="1" x14ac:dyDescent="0.25">
      <c r="A25" s="13" t="s">
        <v>48</v>
      </c>
      <c r="B25" s="25" t="s">
        <v>49</v>
      </c>
      <c r="C25" s="16"/>
      <c r="D25" s="8"/>
      <c r="E25" s="12"/>
      <c r="F25" s="12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>
        <f t="shared" si="8"/>
        <v>0</v>
      </c>
      <c r="W25" s="28">
        <f t="shared" si="9"/>
        <v>0</v>
      </c>
      <c r="X25" s="28">
        <f t="shared" si="10"/>
        <v>0</v>
      </c>
    </row>
    <row r="26" spans="1:24" ht="16.5" customHeight="1" x14ac:dyDescent="0.25">
      <c r="A26" s="7" t="s">
        <v>50</v>
      </c>
      <c r="B26" s="18" t="s">
        <v>51</v>
      </c>
      <c r="C26" s="7" t="s">
        <v>52</v>
      </c>
      <c r="D26" s="8">
        <f>SUM(D27:D34)</f>
        <v>0</v>
      </c>
      <c r="E26" s="8">
        <f t="shared" ref="E26:X26" si="11">SUM(E27:E34)</f>
        <v>0</v>
      </c>
      <c r="F26" s="8">
        <f t="shared" si="11"/>
        <v>0</v>
      </c>
      <c r="G26" s="8">
        <f t="shared" si="11"/>
        <v>0</v>
      </c>
      <c r="H26" s="8">
        <f t="shared" si="11"/>
        <v>0</v>
      </c>
      <c r="I26" s="8">
        <f t="shared" si="11"/>
        <v>0</v>
      </c>
      <c r="J26" s="8">
        <f t="shared" si="11"/>
        <v>66651000</v>
      </c>
      <c r="K26" s="8">
        <f t="shared" si="11"/>
        <v>0</v>
      </c>
      <c r="L26" s="8">
        <f t="shared" si="11"/>
        <v>0</v>
      </c>
      <c r="M26" s="109">
        <f>SUM(M27:M34)</f>
        <v>113924399</v>
      </c>
      <c r="N26" s="8">
        <f t="shared" si="11"/>
        <v>0</v>
      </c>
      <c r="O26" s="8">
        <f t="shared" si="11"/>
        <v>0</v>
      </c>
      <c r="P26" s="8">
        <f t="shared" si="11"/>
        <v>106612757</v>
      </c>
      <c r="Q26" s="8">
        <f t="shared" si="11"/>
        <v>0</v>
      </c>
      <c r="R26" s="8">
        <f t="shared" si="11"/>
        <v>0</v>
      </c>
      <c r="S26" s="8">
        <f t="shared" si="11"/>
        <v>87050000</v>
      </c>
      <c r="T26" s="8">
        <f t="shared" si="11"/>
        <v>0</v>
      </c>
      <c r="U26" s="8">
        <f t="shared" si="11"/>
        <v>0</v>
      </c>
      <c r="V26" s="8">
        <f t="shared" si="11"/>
        <v>374238156</v>
      </c>
      <c r="W26" s="8">
        <f t="shared" si="11"/>
        <v>0</v>
      </c>
      <c r="X26" s="8">
        <f t="shared" si="11"/>
        <v>0</v>
      </c>
    </row>
    <row r="27" spans="1:24" ht="18.75" customHeight="1" x14ac:dyDescent="0.25">
      <c r="A27" s="13" t="s">
        <v>53</v>
      </c>
      <c r="B27" s="20" t="s">
        <v>54</v>
      </c>
      <c r="C27" s="16"/>
      <c r="D27" s="8"/>
      <c r="E27" s="12"/>
      <c r="F27" s="12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>
        <v>4800000</v>
      </c>
      <c r="T27" s="28"/>
      <c r="U27" s="28"/>
      <c r="V27" s="28">
        <f t="shared" ref="V27:V34" si="12">SUM(D27+G27+J27+M27+P27+S27)</f>
        <v>4800000</v>
      </c>
      <c r="W27" s="28">
        <f t="shared" ref="W27:W34" si="13">SUM(E27+H27+K27+N27+Q27+T27)</f>
        <v>0</v>
      </c>
      <c r="X27" s="28">
        <f t="shared" ref="X27:X34" si="14">SUM(F27+I27+L27+O27+R27+U27)</f>
        <v>0</v>
      </c>
    </row>
    <row r="28" spans="1:24" ht="16.5" customHeight="1" x14ac:dyDescent="0.25">
      <c r="A28" s="13" t="s">
        <v>55</v>
      </c>
      <c r="B28" s="20" t="s">
        <v>56</v>
      </c>
      <c r="C28" s="16"/>
      <c r="D28" s="8"/>
      <c r="E28" s="12"/>
      <c r="F28" s="12"/>
      <c r="G28" s="28"/>
      <c r="H28" s="28"/>
      <c r="I28" s="28"/>
      <c r="J28" s="28"/>
      <c r="K28" s="28"/>
      <c r="L28" s="28"/>
      <c r="M28" s="28">
        <v>780000</v>
      </c>
      <c r="N28" s="28"/>
      <c r="O28" s="28"/>
      <c r="P28" s="28">
        <v>10615800</v>
      </c>
      <c r="Q28" s="28"/>
      <c r="R28" s="28"/>
      <c r="S28" s="28"/>
      <c r="T28" s="28"/>
      <c r="U28" s="28"/>
      <c r="V28" s="28">
        <f t="shared" si="12"/>
        <v>11395800</v>
      </c>
      <c r="W28" s="28">
        <f t="shared" si="13"/>
        <v>0</v>
      </c>
      <c r="X28" s="28">
        <f t="shared" si="14"/>
        <v>0</v>
      </c>
    </row>
    <row r="29" spans="1:24" ht="30" customHeight="1" x14ac:dyDescent="0.25">
      <c r="A29" s="13" t="s">
        <v>57</v>
      </c>
      <c r="B29" s="15" t="s">
        <v>58</v>
      </c>
      <c r="C29" s="16"/>
      <c r="D29" s="8"/>
      <c r="E29" s="12"/>
      <c r="F29" s="12"/>
      <c r="G29" s="28"/>
      <c r="H29" s="28"/>
      <c r="I29" s="28"/>
      <c r="J29" s="28"/>
      <c r="K29" s="28"/>
      <c r="L29" s="28"/>
      <c r="M29" s="28"/>
      <c r="N29" s="28"/>
      <c r="O29" s="28"/>
      <c r="P29" s="28">
        <v>1382000</v>
      </c>
      <c r="Q29" s="28"/>
      <c r="R29" s="28"/>
      <c r="S29" s="28"/>
      <c r="T29" s="28"/>
      <c r="U29" s="28"/>
      <c r="V29" s="28">
        <f t="shared" si="12"/>
        <v>1382000</v>
      </c>
      <c r="W29" s="28">
        <f t="shared" si="13"/>
        <v>0</v>
      </c>
      <c r="X29" s="28">
        <f t="shared" si="14"/>
        <v>0</v>
      </c>
    </row>
    <row r="30" spans="1:24" ht="18" customHeight="1" x14ac:dyDescent="0.25">
      <c r="A30" s="13" t="s">
        <v>59</v>
      </c>
      <c r="B30" s="20" t="s">
        <v>60</v>
      </c>
      <c r="C30" s="16"/>
      <c r="D30" s="8"/>
      <c r="E30" s="12"/>
      <c r="F30" s="12"/>
      <c r="G30" s="28"/>
      <c r="H30" s="28"/>
      <c r="I30" s="28"/>
      <c r="J30" s="28">
        <v>61500000</v>
      </c>
      <c r="K30" s="28"/>
      <c r="L30" s="28"/>
      <c r="M30" s="28">
        <v>110342938</v>
      </c>
      <c r="N30" s="28"/>
      <c r="O30" s="28"/>
      <c r="P30" s="28">
        <v>59063654</v>
      </c>
      <c r="Q30" s="28"/>
      <c r="R30" s="28"/>
      <c r="S30" s="28">
        <v>82010000</v>
      </c>
      <c r="T30" s="28"/>
      <c r="U30" s="28"/>
      <c r="V30" s="28">
        <f t="shared" si="12"/>
        <v>312916592</v>
      </c>
      <c r="W30" s="28">
        <f t="shared" si="13"/>
        <v>0</v>
      </c>
      <c r="X30" s="28">
        <f t="shared" si="14"/>
        <v>0</v>
      </c>
    </row>
    <row r="31" spans="1:24" ht="17.25" customHeight="1" x14ac:dyDescent="0.25">
      <c r="A31" s="13" t="s">
        <v>61</v>
      </c>
      <c r="B31" s="20" t="s">
        <v>62</v>
      </c>
      <c r="C31" s="16"/>
      <c r="D31" s="8"/>
      <c r="E31" s="12"/>
      <c r="F31" s="12"/>
      <c r="G31" s="28"/>
      <c r="H31" s="28"/>
      <c r="I31" s="28"/>
      <c r="J31" s="28">
        <v>5145000</v>
      </c>
      <c r="K31" s="28"/>
      <c r="L31" s="28"/>
      <c r="M31" s="28">
        <v>2401461</v>
      </c>
      <c r="N31" s="28"/>
      <c r="O31" s="28"/>
      <c r="P31" s="28">
        <v>17531493</v>
      </c>
      <c r="Q31" s="28"/>
      <c r="R31" s="28"/>
      <c r="S31" s="28">
        <v>240000</v>
      </c>
      <c r="T31" s="28"/>
      <c r="U31" s="28"/>
      <c r="V31" s="28">
        <f t="shared" si="12"/>
        <v>25317954</v>
      </c>
      <c r="W31" s="28">
        <f t="shared" si="13"/>
        <v>0</v>
      </c>
      <c r="X31" s="28">
        <f t="shared" si="14"/>
        <v>0</v>
      </c>
    </row>
    <row r="32" spans="1:24" ht="18" customHeight="1" x14ac:dyDescent="0.25">
      <c r="A32" s="13" t="s">
        <v>63</v>
      </c>
      <c r="B32" s="20" t="s">
        <v>64</v>
      </c>
      <c r="C32" s="16"/>
      <c r="D32" s="8"/>
      <c r="E32" s="12"/>
      <c r="F32" s="12"/>
      <c r="G32" s="28"/>
      <c r="H32" s="28"/>
      <c r="I32" s="28"/>
      <c r="J32" s="28"/>
      <c r="K32" s="28"/>
      <c r="L32" s="28"/>
      <c r="M32" s="28"/>
      <c r="N32" s="28"/>
      <c r="O32" s="28"/>
      <c r="P32" s="28">
        <v>17569810</v>
      </c>
      <c r="Q32" s="28"/>
      <c r="R32" s="28"/>
      <c r="S32" s="28"/>
      <c r="T32" s="28"/>
      <c r="U32" s="28"/>
      <c r="V32" s="28">
        <f t="shared" si="12"/>
        <v>17569810</v>
      </c>
      <c r="W32" s="28">
        <f t="shared" si="13"/>
        <v>0</v>
      </c>
      <c r="X32" s="28">
        <f t="shared" si="14"/>
        <v>0</v>
      </c>
    </row>
    <row r="33" spans="1:24" ht="19.5" customHeight="1" x14ac:dyDescent="0.25">
      <c r="A33" s="13" t="s">
        <v>65</v>
      </c>
      <c r="B33" s="20" t="s">
        <v>66</v>
      </c>
      <c r="C33" s="16"/>
      <c r="D33" s="8"/>
      <c r="E33" s="12"/>
      <c r="F33" s="12"/>
      <c r="G33" s="28"/>
      <c r="H33" s="28"/>
      <c r="I33" s="28"/>
      <c r="J33" s="28"/>
      <c r="K33" s="28"/>
      <c r="L33" s="28"/>
      <c r="M33" s="28"/>
      <c r="N33" s="28"/>
      <c r="O33" s="28"/>
      <c r="P33" s="28">
        <v>450000</v>
      </c>
      <c r="Q33" s="28"/>
      <c r="R33" s="28"/>
      <c r="S33" s="28"/>
      <c r="T33" s="28"/>
      <c r="U33" s="28"/>
      <c r="V33" s="28">
        <f t="shared" si="12"/>
        <v>450000</v>
      </c>
      <c r="W33" s="28">
        <f t="shared" si="13"/>
        <v>0</v>
      </c>
      <c r="X33" s="28">
        <f t="shared" si="14"/>
        <v>0</v>
      </c>
    </row>
    <row r="34" spans="1:24" ht="21.75" customHeight="1" x14ac:dyDescent="0.25">
      <c r="A34" s="13" t="s">
        <v>67</v>
      </c>
      <c r="B34" s="20" t="s">
        <v>68</v>
      </c>
      <c r="C34" s="16"/>
      <c r="D34" s="8"/>
      <c r="E34" s="12"/>
      <c r="F34" s="12"/>
      <c r="G34" s="28"/>
      <c r="H34" s="28"/>
      <c r="I34" s="28"/>
      <c r="J34" s="28">
        <v>6000</v>
      </c>
      <c r="K34" s="28"/>
      <c r="L34" s="28"/>
      <c r="M34" s="28">
        <v>400000</v>
      </c>
      <c r="N34" s="28"/>
      <c r="O34" s="28"/>
      <c r="P34" s="28"/>
      <c r="Q34" s="28"/>
      <c r="R34" s="28"/>
      <c r="S34" s="28"/>
      <c r="T34" s="28"/>
      <c r="U34" s="28"/>
      <c r="V34" s="28">
        <f t="shared" si="12"/>
        <v>406000</v>
      </c>
      <c r="W34" s="28">
        <f t="shared" si="13"/>
        <v>0</v>
      </c>
      <c r="X34" s="28">
        <f t="shared" si="14"/>
        <v>0</v>
      </c>
    </row>
    <row r="35" spans="1:24" ht="18" customHeight="1" x14ac:dyDescent="0.25">
      <c r="A35" s="17" t="s">
        <v>69</v>
      </c>
      <c r="B35" s="18" t="s">
        <v>70</v>
      </c>
      <c r="C35" s="7" t="s">
        <v>71</v>
      </c>
      <c r="D35" s="8">
        <f>SUM(D36:D37)</f>
        <v>0</v>
      </c>
      <c r="E35" s="8">
        <f t="shared" ref="E35:X35" si="15">SUM(E36:E37)</f>
        <v>0</v>
      </c>
      <c r="F35" s="8">
        <f t="shared" si="15"/>
        <v>0</v>
      </c>
      <c r="G35" s="8">
        <f t="shared" si="15"/>
        <v>0</v>
      </c>
      <c r="H35" s="8">
        <f t="shared" si="15"/>
        <v>0</v>
      </c>
      <c r="I35" s="8">
        <f t="shared" si="15"/>
        <v>0</v>
      </c>
      <c r="J35" s="8">
        <f t="shared" si="15"/>
        <v>0</v>
      </c>
      <c r="K35" s="8">
        <f t="shared" si="15"/>
        <v>0</v>
      </c>
      <c r="L35" s="8">
        <f t="shared" si="15"/>
        <v>0</v>
      </c>
      <c r="M35" s="109">
        <f>SUM(M36:M37)</f>
        <v>0</v>
      </c>
      <c r="N35" s="8">
        <f t="shared" si="15"/>
        <v>0</v>
      </c>
      <c r="O35" s="8">
        <f t="shared" si="15"/>
        <v>0</v>
      </c>
      <c r="P35" s="8">
        <f t="shared" si="15"/>
        <v>0</v>
      </c>
      <c r="Q35" s="8">
        <f t="shared" si="15"/>
        <v>0</v>
      </c>
      <c r="R35" s="8">
        <f t="shared" si="15"/>
        <v>0</v>
      </c>
      <c r="S35" s="8">
        <f t="shared" si="15"/>
        <v>0</v>
      </c>
      <c r="T35" s="8">
        <f t="shared" si="15"/>
        <v>0</v>
      </c>
      <c r="U35" s="8">
        <f t="shared" si="15"/>
        <v>0</v>
      </c>
      <c r="V35" s="8">
        <f t="shared" si="15"/>
        <v>0</v>
      </c>
      <c r="W35" s="8">
        <f t="shared" si="15"/>
        <v>0</v>
      </c>
      <c r="X35" s="8">
        <f t="shared" si="15"/>
        <v>0</v>
      </c>
    </row>
    <row r="36" spans="1:24" ht="18.75" customHeight="1" x14ac:dyDescent="0.25">
      <c r="A36" s="13" t="s">
        <v>72</v>
      </c>
      <c r="B36" s="14" t="s">
        <v>73</v>
      </c>
      <c r="C36" s="11"/>
      <c r="D36" s="8"/>
      <c r="E36" s="12"/>
      <c r="F36" s="12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>
        <f t="shared" ref="V36:V37" si="16">SUM(D36+G36+J36+M36+P36+S36)</f>
        <v>0</v>
      </c>
      <c r="W36" s="28">
        <f t="shared" ref="W36:W37" si="17">SUM(E36+H36+K36+N36+Q36+T36)</f>
        <v>0</v>
      </c>
      <c r="X36" s="28">
        <f t="shared" ref="X36:X37" si="18">SUM(F36+I36+L36+O36+R36+U36)</f>
        <v>0</v>
      </c>
    </row>
    <row r="37" spans="1:24" ht="30" customHeight="1" x14ac:dyDescent="0.25">
      <c r="A37" s="13" t="s">
        <v>74</v>
      </c>
      <c r="B37" s="14" t="s">
        <v>75</v>
      </c>
      <c r="C37" s="11"/>
      <c r="D37" s="8"/>
      <c r="E37" s="12"/>
      <c r="F37" s="12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>
        <f t="shared" si="16"/>
        <v>0</v>
      </c>
      <c r="W37" s="28">
        <f t="shared" si="17"/>
        <v>0</v>
      </c>
      <c r="X37" s="28">
        <f t="shared" si="18"/>
        <v>0</v>
      </c>
    </row>
    <row r="38" spans="1:24" ht="16.5" customHeight="1" x14ac:dyDescent="0.25">
      <c r="A38" s="17" t="s">
        <v>76</v>
      </c>
      <c r="B38" s="18" t="s">
        <v>77</v>
      </c>
      <c r="C38" s="7" t="s">
        <v>78</v>
      </c>
      <c r="D38" s="8">
        <f>SUM(D39:D40)</f>
        <v>0</v>
      </c>
      <c r="E38" s="8">
        <f t="shared" ref="E38:X38" si="19">SUM(E39:E40)</f>
        <v>0</v>
      </c>
      <c r="F38" s="8">
        <f t="shared" si="19"/>
        <v>0</v>
      </c>
      <c r="G38" s="8">
        <f>SUM(G39:G40)</f>
        <v>288860101</v>
      </c>
      <c r="H38" s="8">
        <f t="shared" si="19"/>
        <v>0</v>
      </c>
      <c r="I38" s="8">
        <f t="shared" si="19"/>
        <v>0</v>
      </c>
      <c r="J38" s="8">
        <f t="shared" si="19"/>
        <v>182595148</v>
      </c>
      <c r="K38" s="8">
        <f t="shared" si="19"/>
        <v>0</v>
      </c>
      <c r="L38" s="8">
        <f t="shared" si="19"/>
        <v>0</v>
      </c>
      <c r="M38" s="109">
        <f>SUM(M39:M40)</f>
        <v>267328882</v>
      </c>
      <c r="N38" s="8">
        <f t="shared" si="19"/>
        <v>0</v>
      </c>
      <c r="O38" s="8">
        <f t="shared" si="19"/>
        <v>0</v>
      </c>
      <c r="P38" s="8">
        <f t="shared" si="19"/>
        <v>298371390</v>
      </c>
      <c r="Q38" s="8">
        <f t="shared" si="19"/>
        <v>0</v>
      </c>
      <c r="R38" s="8">
        <f t="shared" si="19"/>
        <v>0</v>
      </c>
      <c r="S38" s="8">
        <f t="shared" si="19"/>
        <v>227248554</v>
      </c>
      <c r="T38" s="8">
        <f t="shared" si="19"/>
        <v>0</v>
      </c>
      <c r="U38" s="8">
        <f t="shared" si="19"/>
        <v>0</v>
      </c>
      <c r="V38" s="8">
        <f>SUM(V39:V40)</f>
        <v>1264404075</v>
      </c>
      <c r="W38" s="8">
        <f t="shared" si="19"/>
        <v>0</v>
      </c>
      <c r="X38" s="8">
        <f t="shared" si="19"/>
        <v>0</v>
      </c>
    </row>
    <row r="39" spans="1:24" ht="30" customHeight="1" x14ac:dyDescent="0.25">
      <c r="A39" s="13" t="s">
        <v>79</v>
      </c>
      <c r="B39" s="15" t="s">
        <v>80</v>
      </c>
      <c r="C39" s="16"/>
      <c r="D39" s="8"/>
      <c r="E39" s="12"/>
      <c r="F39" s="12"/>
      <c r="G39" s="28">
        <v>7559015</v>
      </c>
      <c r="H39" s="28"/>
      <c r="I39" s="28"/>
      <c r="J39" s="28"/>
      <c r="K39" s="28"/>
      <c r="L39" s="28"/>
      <c r="M39" s="28">
        <v>15664224</v>
      </c>
      <c r="N39" s="28"/>
      <c r="O39" s="28"/>
      <c r="P39" s="28"/>
      <c r="Q39" s="28"/>
      <c r="R39" s="28"/>
      <c r="S39" s="28"/>
      <c r="T39" s="28"/>
      <c r="U39" s="28"/>
      <c r="V39" s="28">
        <f t="shared" ref="V39:V40" si="20">SUM(D39+G39+J39+M39+P39+S39)</f>
        <v>23223239</v>
      </c>
      <c r="W39" s="28">
        <f t="shared" ref="W39:W40" si="21">SUM(E39+H39+K39+N39+Q39+T39)</f>
        <v>0</v>
      </c>
      <c r="X39" s="28">
        <f t="shared" ref="X39:X40" si="22">SUM(F39+I39+L39+O39+R39+U39)</f>
        <v>0</v>
      </c>
    </row>
    <row r="40" spans="1:24" ht="49.5" customHeight="1" x14ac:dyDescent="0.25">
      <c r="A40" s="13" t="s">
        <v>81</v>
      </c>
      <c r="B40" s="15" t="s">
        <v>82</v>
      </c>
      <c r="C40" s="16"/>
      <c r="D40" s="8"/>
      <c r="E40" s="12"/>
      <c r="F40" s="12"/>
      <c r="G40" s="28">
        <v>281301086</v>
      </c>
      <c r="H40" s="28"/>
      <c r="I40" s="28"/>
      <c r="J40" s="28">
        <v>182595148</v>
      </c>
      <c r="K40" s="28"/>
      <c r="L40" s="28"/>
      <c r="M40" s="28">
        <v>251664658</v>
      </c>
      <c r="N40" s="28"/>
      <c r="O40" s="28"/>
      <c r="P40" s="28">
        <v>298371390</v>
      </c>
      <c r="Q40" s="28"/>
      <c r="R40" s="28"/>
      <c r="S40" s="28">
        <v>227248554</v>
      </c>
      <c r="T40" s="28"/>
      <c r="U40" s="28"/>
      <c r="V40" s="28">
        <f t="shared" si="20"/>
        <v>1241180836</v>
      </c>
      <c r="W40" s="28">
        <f t="shared" si="21"/>
        <v>0</v>
      </c>
      <c r="X40" s="28">
        <f t="shared" si="22"/>
        <v>0</v>
      </c>
    </row>
    <row r="41" spans="1:24" ht="29.25" customHeight="1" x14ac:dyDescent="0.25">
      <c r="A41" s="17" t="s">
        <v>83</v>
      </c>
      <c r="B41" s="26" t="s">
        <v>84</v>
      </c>
      <c r="C41" s="21" t="s">
        <v>85</v>
      </c>
      <c r="D41" s="8">
        <f>SUM(D7+D23+D26+D35+D38)</f>
        <v>1248700836</v>
      </c>
      <c r="E41" s="8">
        <f t="shared" ref="E41:X41" si="23">SUM(E7+E23+E26+E35+E38)</f>
        <v>0</v>
      </c>
      <c r="F41" s="8">
        <f t="shared" si="23"/>
        <v>0</v>
      </c>
      <c r="G41" s="8">
        <f>SUM(G7+G23+G26+G35+G38)</f>
        <v>314180059</v>
      </c>
      <c r="H41" s="8">
        <f t="shared" si="23"/>
        <v>0</v>
      </c>
      <c r="I41" s="8">
        <f t="shared" si="23"/>
        <v>0</v>
      </c>
      <c r="J41" s="8">
        <f t="shared" si="23"/>
        <v>256776127</v>
      </c>
      <c r="K41" s="8">
        <f t="shared" si="23"/>
        <v>0</v>
      </c>
      <c r="L41" s="8">
        <f t="shared" si="23"/>
        <v>0</v>
      </c>
      <c r="M41" s="109">
        <f>SUM(M7+M23+M26+M35+M38)</f>
        <v>381253281</v>
      </c>
      <c r="N41" s="8">
        <f t="shared" si="23"/>
        <v>0</v>
      </c>
      <c r="O41" s="8">
        <f t="shared" si="23"/>
        <v>0</v>
      </c>
      <c r="P41" s="8">
        <f t="shared" si="23"/>
        <v>404984147</v>
      </c>
      <c r="Q41" s="8">
        <f t="shared" si="23"/>
        <v>0</v>
      </c>
      <c r="R41" s="8">
        <f t="shared" si="23"/>
        <v>0</v>
      </c>
      <c r="S41" s="8">
        <f t="shared" si="23"/>
        <v>315095101</v>
      </c>
      <c r="T41" s="8">
        <f t="shared" si="23"/>
        <v>0</v>
      </c>
      <c r="U41" s="8">
        <f t="shared" si="23"/>
        <v>0</v>
      </c>
      <c r="V41" s="8">
        <f t="shared" si="23"/>
        <v>2920989551</v>
      </c>
      <c r="W41" s="8">
        <f t="shared" si="23"/>
        <v>0</v>
      </c>
      <c r="X41" s="8">
        <f t="shared" si="23"/>
        <v>0</v>
      </c>
    </row>
    <row r="42" spans="1:24" ht="15" customHeight="1" x14ac:dyDescent="0.25">
      <c r="A42" s="17" t="s">
        <v>86</v>
      </c>
      <c r="B42" s="18" t="s">
        <v>87</v>
      </c>
      <c r="C42" s="21"/>
      <c r="D42" s="8">
        <f>-D40</f>
        <v>0</v>
      </c>
      <c r="E42" s="109">
        <f t="shared" ref="E42:Q42" si="24">-E40</f>
        <v>0</v>
      </c>
      <c r="F42" s="109">
        <f t="shared" si="24"/>
        <v>0</v>
      </c>
      <c r="G42" s="109">
        <f t="shared" si="24"/>
        <v>-281301086</v>
      </c>
      <c r="H42" s="109">
        <f t="shared" si="24"/>
        <v>0</v>
      </c>
      <c r="I42" s="109">
        <f t="shared" si="24"/>
        <v>0</v>
      </c>
      <c r="J42" s="109">
        <f t="shared" si="24"/>
        <v>-182595148</v>
      </c>
      <c r="K42" s="109">
        <f t="shared" si="24"/>
        <v>0</v>
      </c>
      <c r="L42" s="109">
        <f t="shared" si="24"/>
        <v>0</v>
      </c>
      <c r="M42" s="109">
        <f t="shared" si="24"/>
        <v>-251664658</v>
      </c>
      <c r="N42" s="109">
        <f t="shared" si="24"/>
        <v>0</v>
      </c>
      <c r="O42" s="109">
        <f t="shared" si="24"/>
        <v>0</v>
      </c>
      <c r="P42" s="109">
        <f t="shared" si="24"/>
        <v>-298371390</v>
      </c>
      <c r="Q42" s="109">
        <f t="shared" si="24"/>
        <v>0</v>
      </c>
      <c r="R42" s="28"/>
      <c r="S42" s="117">
        <f>-S40</f>
        <v>-227248554</v>
      </c>
      <c r="T42" s="28"/>
      <c r="U42" s="28"/>
      <c r="V42" s="28">
        <f>-V40</f>
        <v>-1241180836</v>
      </c>
      <c r="W42" s="28"/>
      <c r="X42" s="28"/>
    </row>
    <row r="43" spans="1:24" ht="14.25" customHeight="1" x14ac:dyDescent="0.25">
      <c r="A43" s="17" t="s">
        <v>88</v>
      </c>
      <c r="B43" s="18" t="s">
        <v>89</v>
      </c>
      <c r="C43" s="7"/>
      <c r="D43" s="8">
        <f>D41+D42</f>
        <v>1248700836</v>
      </c>
      <c r="E43" s="109">
        <f t="shared" ref="E43:X43" si="25">E41+E42</f>
        <v>0</v>
      </c>
      <c r="F43" s="109">
        <f t="shared" si="25"/>
        <v>0</v>
      </c>
      <c r="G43" s="109">
        <f t="shared" si="25"/>
        <v>32878973</v>
      </c>
      <c r="H43" s="109">
        <f t="shared" si="25"/>
        <v>0</v>
      </c>
      <c r="I43" s="109">
        <f t="shared" si="25"/>
        <v>0</v>
      </c>
      <c r="J43" s="109">
        <f t="shared" si="25"/>
        <v>74180979</v>
      </c>
      <c r="K43" s="109">
        <f t="shared" si="25"/>
        <v>0</v>
      </c>
      <c r="L43" s="109">
        <f t="shared" si="25"/>
        <v>0</v>
      </c>
      <c r="M43" s="109">
        <f t="shared" si="25"/>
        <v>129588623</v>
      </c>
      <c r="N43" s="109">
        <f t="shared" si="25"/>
        <v>0</v>
      </c>
      <c r="O43" s="109">
        <f t="shared" si="25"/>
        <v>0</v>
      </c>
      <c r="P43" s="109">
        <f t="shared" si="25"/>
        <v>106612757</v>
      </c>
      <c r="Q43" s="109">
        <f t="shared" si="25"/>
        <v>0</v>
      </c>
      <c r="R43" s="109">
        <f t="shared" si="25"/>
        <v>0</v>
      </c>
      <c r="S43" s="109">
        <f t="shared" si="25"/>
        <v>87846547</v>
      </c>
      <c r="T43" s="109">
        <f t="shared" si="25"/>
        <v>0</v>
      </c>
      <c r="U43" s="109">
        <f t="shared" si="25"/>
        <v>0</v>
      </c>
      <c r="V43" s="109">
        <f t="shared" si="25"/>
        <v>1679808715</v>
      </c>
      <c r="W43" s="109">
        <f t="shared" si="25"/>
        <v>0</v>
      </c>
      <c r="X43" s="109">
        <f t="shared" si="25"/>
        <v>0</v>
      </c>
    </row>
  </sheetData>
  <mergeCells count="9">
    <mergeCell ref="P5:R5"/>
    <mergeCell ref="S5:U5"/>
    <mergeCell ref="V5:X5"/>
    <mergeCell ref="D5:F5"/>
    <mergeCell ref="A1:F1"/>
    <mergeCell ref="A3:F3"/>
    <mergeCell ref="G5:I5"/>
    <mergeCell ref="J5:L5"/>
    <mergeCell ref="M5:O5"/>
  </mergeCells>
  <pageMargins left="0.59055118110236227" right="0.31496062992125984" top="0.94488188976377963" bottom="0.35433070866141736" header="0.31496062992125984" footer="0.31496062992125984"/>
  <pageSetup paperSize="8" scale="70" orientation="landscape" r:id="rId1"/>
  <rowBreaks count="1" manualBreakCount="1">
    <brk id="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zoomScaleNormal="100" workbookViewId="0">
      <pane xSplit="3" ySplit="6" topLeftCell="D34" activePane="bottomRight" state="frozen"/>
      <selection pane="topRight" activeCell="D1" sqref="D1"/>
      <selection pane="bottomLeft" activeCell="A7" sqref="A7"/>
      <selection pane="bottomRight" activeCell="H6" sqref="H6:I6"/>
    </sheetView>
  </sheetViews>
  <sheetFormatPr defaultRowHeight="15" x14ac:dyDescent="0.25"/>
  <cols>
    <col min="1" max="1" width="8.85546875" style="2" customWidth="1"/>
    <col min="2" max="2" width="24.5703125" customWidth="1"/>
    <col min="3" max="3" width="11.140625" style="2" customWidth="1"/>
    <col min="4" max="4" width="12.85546875" customWidth="1"/>
    <col min="5" max="5" width="11.140625" customWidth="1"/>
    <col min="6" max="6" width="10" customWidth="1"/>
    <col min="7" max="8" width="11.140625" customWidth="1"/>
    <col min="9" max="9" width="10.140625" customWidth="1"/>
    <col min="10" max="11" width="11.140625" customWidth="1"/>
    <col min="12" max="12" width="9.85546875" customWidth="1"/>
    <col min="13" max="14" width="11.140625" customWidth="1"/>
    <col min="15" max="15" width="10.28515625" customWidth="1"/>
    <col min="16" max="17" width="11.140625" customWidth="1"/>
    <col min="18" max="18" width="9.85546875" customWidth="1"/>
    <col min="19" max="20" width="11.140625" customWidth="1"/>
    <col min="21" max="21" width="9.7109375" customWidth="1"/>
    <col min="22" max="22" width="13" customWidth="1"/>
    <col min="23" max="23" width="11.140625" customWidth="1"/>
    <col min="24" max="24" width="9.28515625" customWidth="1"/>
    <col min="254" max="254" width="9.85546875" customWidth="1"/>
    <col min="255" max="255" width="42.85546875" customWidth="1"/>
    <col min="256" max="256" width="11.5703125" customWidth="1"/>
    <col min="257" max="257" width="16.85546875" customWidth="1"/>
    <col min="258" max="258" width="16.7109375" customWidth="1"/>
    <col min="259" max="259" width="17.140625" customWidth="1"/>
    <col min="510" max="510" width="9.85546875" customWidth="1"/>
    <col min="511" max="511" width="42.85546875" customWidth="1"/>
    <col min="512" max="512" width="11.5703125" customWidth="1"/>
    <col min="513" max="513" width="16.85546875" customWidth="1"/>
    <col min="514" max="514" width="16.7109375" customWidth="1"/>
    <col min="515" max="515" width="17.140625" customWidth="1"/>
    <col min="766" max="766" width="9.85546875" customWidth="1"/>
    <col min="767" max="767" width="42.85546875" customWidth="1"/>
    <col min="768" max="768" width="11.5703125" customWidth="1"/>
    <col min="769" max="769" width="16.85546875" customWidth="1"/>
    <col min="770" max="770" width="16.7109375" customWidth="1"/>
    <col min="771" max="771" width="17.140625" customWidth="1"/>
    <col min="1022" max="1022" width="9.85546875" customWidth="1"/>
    <col min="1023" max="1023" width="42.85546875" customWidth="1"/>
    <col min="1024" max="1024" width="11.5703125" customWidth="1"/>
    <col min="1025" max="1025" width="16.85546875" customWidth="1"/>
    <col min="1026" max="1026" width="16.7109375" customWidth="1"/>
    <col min="1027" max="1027" width="17.140625" customWidth="1"/>
    <col min="1278" max="1278" width="9.85546875" customWidth="1"/>
    <col min="1279" max="1279" width="42.85546875" customWidth="1"/>
    <col min="1280" max="1280" width="11.5703125" customWidth="1"/>
    <col min="1281" max="1281" width="16.85546875" customWidth="1"/>
    <col min="1282" max="1282" width="16.7109375" customWidth="1"/>
    <col min="1283" max="1283" width="17.140625" customWidth="1"/>
    <col min="1534" max="1534" width="9.85546875" customWidth="1"/>
    <col min="1535" max="1535" width="42.85546875" customWidth="1"/>
    <col min="1536" max="1536" width="11.5703125" customWidth="1"/>
    <col min="1537" max="1537" width="16.85546875" customWidth="1"/>
    <col min="1538" max="1538" width="16.7109375" customWidth="1"/>
    <col min="1539" max="1539" width="17.140625" customWidth="1"/>
    <col min="1790" max="1790" width="9.85546875" customWidth="1"/>
    <col min="1791" max="1791" width="42.85546875" customWidth="1"/>
    <col min="1792" max="1792" width="11.5703125" customWidth="1"/>
    <col min="1793" max="1793" width="16.85546875" customWidth="1"/>
    <col min="1794" max="1794" width="16.7109375" customWidth="1"/>
    <col min="1795" max="1795" width="17.140625" customWidth="1"/>
    <col min="2046" max="2046" width="9.85546875" customWidth="1"/>
    <col min="2047" max="2047" width="42.85546875" customWidth="1"/>
    <col min="2048" max="2048" width="11.5703125" customWidth="1"/>
    <col min="2049" max="2049" width="16.85546875" customWidth="1"/>
    <col min="2050" max="2050" width="16.7109375" customWidth="1"/>
    <col min="2051" max="2051" width="17.140625" customWidth="1"/>
    <col min="2302" max="2302" width="9.85546875" customWidth="1"/>
    <col min="2303" max="2303" width="42.85546875" customWidth="1"/>
    <col min="2304" max="2304" width="11.5703125" customWidth="1"/>
    <col min="2305" max="2305" width="16.85546875" customWidth="1"/>
    <col min="2306" max="2306" width="16.7109375" customWidth="1"/>
    <col min="2307" max="2307" width="17.140625" customWidth="1"/>
    <col min="2558" max="2558" width="9.85546875" customWidth="1"/>
    <col min="2559" max="2559" width="42.85546875" customWidth="1"/>
    <col min="2560" max="2560" width="11.5703125" customWidth="1"/>
    <col min="2561" max="2561" width="16.85546875" customWidth="1"/>
    <col min="2562" max="2562" width="16.7109375" customWidth="1"/>
    <col min="2563" max="2563" width="17.140625" customWidth="1"/>
    <col min="2814" max="2814" width="9.85546875" customWidth="1"/>
    <col min="2815" max="2815" width="42.85546875" customWidth="1"/>
    <col min="2816" max="2816" width="11.5703125" customWidth="1"/>
    <col min="2817" max="2817" width="16.85546875" customWidth="1"/>
    <col min="2818" max="2818" width="16.7109375" customWidth="1"/>
    <col min="2819" max="2819" width="17.140625" customWidth="1"/>
    <col min="3070" max="3070" width="9.85546875" customWidth="1"/>
    <col min="3071" max="3071" width="42.85546875" customWidth="1"/>
    <col min="3072" max="3072" width="11.5703125" customWidth="1"/>
    <col min="3073" max="3073" width="16.85546875" customWidth="1"/>
    <col min="3074" max="3074" width="16.7109375" customWidth="1"/>
    <col min="3075" max="3075" width="17.140625" customWidth="1"/>
    <col min="3326" max="3326" width="9.85546875" customWidth="1"/>
    <col min="3327" max="3327" width="42.85546875" customWidth="1"/>
    <col min="3328" max="3328" width="11.5703125" customWidth="1"/>
    <col min="3329" max="3329" width="16.85546875" customWidth="1"/>
    <col min="3330" max="3330" width="16.7109375" customWidth="1"/>
    <col min="3331" max="3331" width="17.140625" customWidth="1"/>
    <col min="3582" max="3582" width="9.85546875" customWidth="1"/>
    <col min="3583" max="3583" width="42.85546875" customWidth="1"/>
    <col min="3584" max="3584" width="11.5703125" customWidth="1"/>
    <col min="3585" max="3585" width="16.85546875" customWidth="1"/>
    <col min="3586" max="3586" width="16.7109375" customWidth="1"/>
    <col min="3587" max="3587" width="17.140625" customWidth="1"/>
    <col min="3838" max="3838" width="9.85546875" customWidth="1"/>
    <col min="3839" max="3839" width="42.85546875" customWidth="1"/>
    <col min="3840" max="3840" width="11.5703125" customWidth="1"/>
    <col min="3841" max="3841" width="16.85546875" customWidth="1"/>
    <col min="3842" max="3842" width="16.7109375" customWidth="1"/>
    <col min="3843" max="3843" width="17.140625" customWidth="1"/>
    <col min="4094" max="4094" width="9.85546875" customWidth="1"/>
    <col min="4095" max="4095" width="42.85546875" customWidth="1"/>
    <col min="4096" max="4096" width="11.5703125" customWidth="1"/>
    <col min="4097" max="4097" width="16.85546875" customWidth="1"/>
    <col min="4098" max="4098" width="16.7109375" customWidth="1"/>
    <col min="4099" max="4099" width="17.140625" customWidth="1"/>
    <col min="4350" max="4350" width="9.85546875" customWidth="1"/>
    <col min="4351" max="4351" width="42.85546875" customWidth="1"/>
    <col min="4352" max="4352" width="11.5703125" customWidth="1"/>
    <col min="4353" max="4353" width="16.85546875" customWidth="1"/>
    <col min="4354" max="4354" width="16.7109375" customWidth="1"/>
    <col min="4355" max="4355" width="17.140625" customWidth="1"/>
    <col min="4606" max="4606" width="9.85546875" customWidth="1"/>
    <col min="4607" max="4607" width="42.85546875" customWidth="1"/>
    <col min="4608" max="4608" width="11.5703125" customWidth="1"/>
    <col min="4609" max="4609" width="16.85546875" customWidth="1"/>
    <col min="4610" max="4610" width="16.7109375" customWidth="1"/>
    <col min="4611" max="4611" width="17.140625" customWidth="1"/>
    <col min="4862" max="4862" width="9.85546875" customWidth="1"/>
    <col min="4863" max="4863" width="42.85546875" customWidth="1"/>
    <col min="4864" max="4864" width="11.5703125" customWidth="1"/>
    <col min="4865" max="4865" width="16.85546875" customWidth="1"/>
    <col min="4866" max="4866" width="16.7109375" customWidth="1"/>
    <col min="4867" max="4867" width="17.140625" customWidth="1"/>
    <col min="5118" max="5118" width="9.85546875" customWidth="1"/>
    <col min="5119" max="5119" width="42.85546875" customWidth="1"/>
    <col min="5120" max="5120" width="11.5703125" customWidth="1"/>
    <col min="5121" max="5121" width="16.85546875" customWidth="1"/>
    <col min="5122" max="5122" width="16.7109375" customWidth="1"/>
    <col min="5123" max="5123" width="17.140625" customWidth="1"/>
    <col min="5374" max="5374" width="9.85546875" customWidth="1"/>
    <col min="5375" max="5375" width="42.85546875" customWidth="1"/>
    <col min="5376" max="5376" width="11.5703125" customWidth="1"/>
    <col min="5377" max="5377" width="16.85546875" customWidth="1"/>
    <col min="5378" max="5378" width="16.7109375" customWidth="1"/>
    <col min="5379" max="5379" width="17.140625" customWidth="1"/>
    <col min="5630" max="5630" width="9.85546875" customWidth="1"/>
    <col min="5631" max="5631" width="42.85546875" customWidth="1"/>
    <col min="5632" max="5632" width="11.5703125" customWidth="1"/>
    <col min="5633" max="5633" width="16.85546875" customWidth="1"/>
    <col min="5634" max="5634" width="16.7109375" customWidth="1"/>
    <col min="5635" max="5635" width="17.140625" customWidth="1"/>
    <col min="5886" max="5886" width="9.85546875" customWidth="1"/>
    <col min="5887" max="5887" width="42.85546875" customWidth="1"/>
    <col min="5888" max="5888" width="11.5703125" customWidth="1"/>
    <col min="5889" max="5889" width="16.85546875" customWidth="1"/>
    <col min="5890" max="5890" width="16.7109375" customWidth="1"/>
    <col min="5891" max="5891" width="17.140625" customWidth="1"/>
    <col min="6142" max="6142" width="9.85546875" customWidth="1"/>
    <col min="6143" max="6143" width="42.85546875" customWidth="1"/>
    <col min="6144" max="6144" width="11.5703125" customWidth="1"/>
    <col min="6145" max="6145" width="16.85546875" customWidth="1"/>
    <col min="6146" max="6146" width="16.7109375" customWidth="1"/>
    <col min="6147" max="6147" width="17.140625" customWidth="1"/>
    <col min="6398" max="6398" width="9.85546875" customWidth="1"/>
    <col min="6399" max="6399" width="42.85546875" customWidth="1"/>
    <col min="6400" max="6400" width="11.5703125" customWidth="1"/>
    <col min="6401" max="6401" width="16.85546875" customWidth="1"/>
    <col min="6402" max="6402" width="16.7109375" customWidth="1"/>
    <col min="6403" max="6403" width="17.140625" customWidth="1"/>
    <col min="6654" max="6654" width="9.85546875" customWidth="1"/>
    <col min="6655" max="6655" width="42.85546875" customWidth="1"/>
    <col min="6656" max="6656" width="11.5703125" customWidth="1"/>
    <col min="6657" max="6657" width="16.85546875" customWidth="1"/>
    <col min="6658" max="6658" width="16.7109375" customWidth="1"/>
    <col min="6659" max="6659" width="17.140625" customWidth="1"/>
    <col min="6910" max="6910" width="9.85546875" customWidth="1"/>
    <col min="6911" max="6911" width="42.85546875" customWidth="1"/>
    <col min="6912" max="6912" width="11.5703125" customWidth="1"/>
    <col min="6913" max="6913" width="16.85546875" customWidth="1"/>
    <col min="6914" max="6914" width="16.7109375" customWidth="1"/>
    <col min="6915" max="6915" width="17.140625" customWidth="1"/>
    <col min="7166" max="7166" width="9.85546875" customWidth="1"/>
    <col min="7167" max="7167" width="42.85546875" customWidth="1"/>
    <col min="7168" max="7168" width="11.5703125" customWidth="1"/>
    <col min="7169" max="7169" width="16.85546875" customWidth="1"/>
    <col min="7170" max="7170" width="16.7109375" customWidth="1"/>
    <col min="7171" max="7171" width="17.140625" customWidth="1"/>
    <col min="7422" max="7422" width="9.85546875" customWidth="1"/>
    <col min="7423" max="7423" width="42.85546875" customWidth="1"/>
    <col min="7424" max="7424" width="11.5703125" customWidth="1"/>
    <col min="7425" max="7425" width="16.85546875" customWidth="1"/>
    <col min="7426" max="7426" width="16.7109375" customWidth="1"/>
    <col min="7427" max="7427" width="17.140625" customWidth="1"/>
    <col min="7678" max="7678" width="9.85546875" customWidth="1"/>
    <col min="7679" max="7679" width="42.85546875" customWidth="1"/>
    <col min="7680" max="7680" width="11.5703125" customWidth="1"/>
    <col min="7681" max="7681" width="16.85546875" customWidth="1"/>
    <col min="7682" max="7682" width="16.7109375" customWidth="1"/>
    <col min="7683" max="7683" width="17.140625" customWidth="1"/>
    <col min="7934" max="7934" width="9.85546875" customWidth="1"/>
    <col min="7935" max="7935" width="42.85546875" customWidth="1"/>
    <col min="7936" max="7936" width="11.5703125" customWidth="1"/>
    <col min="7937" max="7937" width="16.85546875" customWidth="1"/>
    <col min="7938" max="7938" width="16.7109375" customWidth="1"/>
    <col min="7939" max="7939" width="17.140625" customWidth="1"/>
    <col min="8190" max="8190" width="9.85546875" customWidth="1"/>
    <col min="8191" max="8191" width="42.85546875" customWidth="1"/>
    <col min="8192" max="8192" width="11.5703125" customWidth="1"/>
    <col min="8193" max="8193" width="16.85546875" customWidth="1"/>
    <col min="8194" max="8194" width="16.7109375" customWidth="1"/>
    <col min="8195" max="8195" width="17.140625" customWidth="1"/>
    <col min="8446" max="8446" width="9.85546875" customWidth="1"/>
    <col min="8447" max="8447" width="42.85546875" customWidth="1"/>
    <col min="8448" max="8448" width="11.5703125" customWidth="1"/>
    <col min="8449" max="8449" width="16.85546875" customWidth="1"/>
    <col min="8450" max="8450" width="16.7109375" customWidth="1"/>
    <col min="8451" max="8451" width="17.140625" customWidth="1"/>
    <col min="8702" max="8702" width="9.85546875" customWidth="1"/>
    <col min="8703" max="8703" width="42.85546875" customWidth="1"/>
    <col min="8704" max="8704" width="11.5703125" customWidth="1"/>
    <col min="8705" max="8705" width="16.85546875" customWidth="1"/>
    <col min="8706" max="8706" width="16.7109375" customWidth="1"/>
    <col min="8707" max="8707" width="17.140625" customWidth="1"/>
    <col min="8958" max="8958" width="9.85546875" customWidth="1"/>
    <col min="8959" max="8959" width="42.85546875" customWidth="1"/>
    <col min="8960" max="8960" width="11.5703125" customWidth="1"/>
    <col min="8961" max="8961" width="16.85546875" customWidth="1"/>
    <col min="8962" max="8962" width="16.7109375" customWidth="1"/>
    <col min="8963" max="8963" width="17.140625" customWidth="1"/>
    <col min="9214" max="9214" width="9.85546875" customWidth="1"/>
    <col min="9215" max="9215" width="42.85546875" customWidth="1"/>
    <col min="9216" max="9216" width="11.5703125" customWidth="1"/>
    <col min="9217" max="9217" width="16.85546875" customWidth="1"/>
    <col min="9218" max="9218" width="16.7109375" customWidth="1"/>
    <col min="9219" max="9219" width="17.140625" customWidth="1"/>
    <col min="9470" max="9470" width="9.85546875" customWidth="1"/>
    <col min="9471" max="9471" width="42.85546875" customWidth="1"/>
    <col min="9472" max="9472" width="11.5703125" customWidth="1"/>
    <col min="9473" max="9473" width="16.85546875" customWidth="1"/>
    <col min="9474" max="9474" width="16.7109375" customWidth="1"/>
    <col min="9475" max="9475" width="17.140625" customWidth="1"/>
    <col min="9726" max="9726" width="9.85546875" customWidth="1"/>
    <col min="9727" max="9727" width="42.85546875" customWidth="1"/>
    <col min="9728" max="9728" width="11.5703125" customWidth="1"/>
    <col min="9729" max="9729" width="16.85546875" customWidth="1"/>
    <col min="9730" max="9730" width="16.7109375" customWidth="1"/>
    <col min="9731" max="9731" width="17.140625" customWidth="1"/>
    <col min="9982" max="9982" width="9.85546875" customWidth="1"/>
    <col min="9983" max="9983" width="42.85546875" customWidth="1"/>
    <col min="9984" max="9984" width="11.5703125" customWidth="1"/>
    <col min="9985" max="9985" width="16.85546875" customWidth="1"/>
    <col min="9986" max="9986" width="16.7109375" customWidth="1"/>
    <col min="9987" max="9987" width="17.140625" customWidth="1"/>
    <col min="10238" max="10238" width="9.85546875" customWidth="1"/>
    <col min="10239" max="10239" width="42.85546875" customWidth="1"/>
    <col min="10240" max="10240" width="11.5703125" customWidth="1"/>
    <col min="10241" max="10241" width="16.85546875" customWidth="1"/>
    <col min="10242" max="10242" width="16.7109375" customWidth="1"/>
    <col min="10243" max="10243" width="17.140625" customWidth="1"/>
    <col min="10494" max="10494" width="9.85546875" customWidth="1"/>
    <col min="10495" max="10495" width="42.85546875" customWidth="1"/>
    <col min="10496" max="10496" width="11.5703125" customWidth="1"/>
    <col min="10497" max="10497" width="16.85546875" customWidth="1"/>
    <col min="10498" max="10498" width="16.7109375" customWidth="1"/>
    <col min="10499" max="10499" width="17.140625" customWidth="1"/>
    <col min="10750" max="10750" width="9.85546875" customWidth="1"/>
    <col min="10751" max="10751" width="42.85546875" customWidth="1"/>
    <col min="10752" max="10752" width="11.5703125" customWidth="1"/>
    <col min="10753" max="10753" width="16.85546875" customWidth="1"/>
    <col min="10754" max="10754" width="16.7109375" customWidth="1"/>
    <col min="10755" max="10755" width="17.140625" customWidth="1"/>
    <col min="11006" max="11006" width="9.85546875" customWidth="1"/>
    <col min="11007" max="11007" width="42.85546875" customWidth="1"/>
    <col min="11008" max="11008" width="11.5703125" customWidth="1"/>
    <col min="11009" max="11009" width="16.85546875" customWidth="1"/>
    <col min="11010" max="11010" width="16.7109375" customWidth="1"/>
    <col min="11011" max="11011" width="17.140625" customWidth="1"/>
    <col min="11262" max="11262" width="9.85546875" customWidth="1"/>
    <col min="11263" max="11263" width="42.85546875" customWidth="1"/>
    <col min="11264" max="11264" width="11.5703125" customWidth="1"/>
    <col min="11265" max="11265" width="16.85546875" customWidth="1"/>
    <col min="11266" max="11266" width="16.7109375" customWidth="1"/>
    <col min="11267" max="11267" width="17.140625" customWidth="1"/>
    <col min="11518" max="11518" width="9.85546875" customWidth="1"/>
    <col min="11519" max="11519" width="42.85546875" customWidth="1"/>
    <col min="11520" max="11520" width="11.5703125" customWidth="1"/>
    <col min="11521" max="11521" width="16.85546875" customWidth="1"/>
    <col min="11522" max="11522" width="16.7109375" customWidth="1"/>
    <col min="11523" max="11523" width="17.140625" customWidth="1"/>
    <col min="11774" max="11774" width="9.85546875" customWidth="1"/>
    <col min="11775" max="11775" width="42.85546875" customWidth="1"/>
    <col min="11776" max="11776" width="11.5703125" customWidth="1"/>
    <col min="11777" max="11777" width="16.85546875" customWidth="1"/>
    <col min="11778" max="11778" width="16.7109375" customWidth="1"/>
    <col min="11779" max="11779" width="17.140625" customWidth="1"/>
    <col min="12030" max="12030" width="9.85546875" customWidth="1"/>
    <col min="12031" max="12031" width="42.85546875" customWidth="1"/>
    <col min="12032" max="12032" width="11.5703125" customWidth="1"/>
    <col min="12033" max="12033" width="16.85546875" customWidth="1"/>
    <col min="12034" max="12034" width="16.7109375" customWidth="1"/>
    <col min="12035" max="12035" width="17.140625" customWidth="1"/>
    <col min="12286" max="12286" width="9.85546875" customWidth="1"/>
    <col min="12287" max="12287" width="42.85546875" customWidth="1"/>
    <col min="12288" max="12288" width="11.5703125" customWidth="1"/>
    <col min="12289" max="12289" width="16.85546875" customWidth="1"/>
    <col min="12290" max="12290" width="16.7109375" customWidth="1"/>
    <col min="12291" max="12291" width="17.140625" customWidth="1"/>
    <col min="12542" max="12542" width="9.85546875" customWidth="1"/>
    <col min="12543" max="12543" width="42.85546875" customWidth="1"/>
    <col min="12544" max="12544" width="11.5703125" customWidth="1"/>
    <col min="12545" max="12545" width="16.85546875" customWidth="1"/>
    <col min="12546" max="12546" width="16.7109375" customWidth="1"/>
    <col min="12547" max="12547" width="17.140625" customWidth="1"/>
    <col min="12798" max="12798" width="9.85546875" customWidth="1"/>
    <col min="12799" max="12799" width="42.85546875" customWidth="1"/>
    <col min="12800" max="12800" width="11.5703125" customWidth="1"/>
    <col min="12801" max="12801" width="16.85546875" customWidth="1"/>
    <col min="12802" max="12802" width="16.7109375" customWidth="1"/>
    <col min="12803" max="12803" width="17.140625" customWidth="1"/>
    <col min="13054" max="13054" width="9.85546875" customWidth="1"/>
    <col min="13055" max="13055" width="42.85546875" customWidth="1"/>
    <col min="13056" max="13056" width="11.5703125" customWidth="1"/>
    <col min="13057" max="13057" width="16.85546875" customWidth="1"/>
    <col min="13058" max="13058" width="16.7109375" customWidth="1"/>
    <col min="13059" max="13059" width="17.140625" customWidth="1"/>
    <col min="13310" max="13310" width="9.85546875" customWidth="1"/>
    <col min="13311" max="13311" width="42.85546875" customWidth="1"/>
    <col min="13312" max="13312" width="11.5703125" customWidth="1"/>
    <col min="13313" max="13313" width="16.85546875" customWidth="1"/>
    <col min="13314" max="13314" width="16.7109375" customWidth="1"/>
    <col min="13315" max="13315" width="17.140625" customWidth="1"/>
    <col min="13566" max="13566" width="9.85546875" customWidth="1"/>
    <col min="13567" max="13567" width="42.85546875" customWidth="1"/>
    <col min="13568" max="13568" width="11.5703125" customWidth="1"/>
    <col min="13569" max="13569" width="16.85546875" customWidth="1"/>
    <col min="13570" max="13570" width="16.7109375" customWidth="1"/>
    <col min="13571" max="13571" width="17.140625" customWidth="1"/>
    <col min="13822" max="13822" width="9.85546875" customWidth="1"/>
    <col min="13823" max="13823" width="42.85546875" customWidth="1"/>
    <col min="13824" max="13824" width="11.5703125" customWidth="1"/>
    <col min="13825" max="13825" width="16.85546875" customWidth="1"/>
    <col min="13826" max="13826" width="16.7109375" customWidth="1"/>
    <col min="13827" max="13827" width="17.140625" customWidth="1"/>
    <col min="14078" max="14078" width="9.85546875" customWidth="1"/>
    <col min="14079" max="14079" width="42.85546875" customWidth="1"/>
    <col min="14080" max="14080" width="11.5703125" customWidth="1"/>
    <col min="14081" max="14081" width="16.85546875" customWidth="1"/>
    <col min="14082" max="14082" width="16.7109375" customWidth="1"/>
    <col min="14083" max="14083" width="17.140625" customWidth="1"/>
    <col min="14334" max="14334" width="9.85546875" customWidth="1"/>
    <col min="14335" max="14335" width="42.85546875" customWidth="1"/>
    <col min="14336" max="14336" width="11.5703125" customWidth="1"/>
    <col min="14337" max="14337" width="16.85546875" customWidth="1"/>
    <col min="14338" max="14338" width="16.7109375" customWidth="1"/>
    <col min="14339" max="14339" width="17.140625" customWidth="1"/>
    <col min="14590" max="14590" width="9.85546875" customWidth="1"/>
    <col min="14591" max="14591" width="42.85546875" customWidth="1"/>
    <col min="14592" max="14592" width="11.5703125" customWidth="1"/>
    <col min="14593" max="14593" width="16.85546875" customWidth="1"/>
    <col min="14594" max="14594" width="16.7109375" customWidth="1"/>
    <col min="14595" max="14595" width="17.140625" customWidth="1"/>
    <col min="14846" max="14846" width="9.85546875" customWidth="1"/>
    <col min="14847" max="14847" width="42.85546875" customWidth="1"/>
    <col min="14848" max="14848" width="11.5703125" customWidth="1"/>
    <col min="14849" max="14849" width="16.85546875" customWidth="1"/>
    <col min="14850" max="14850" width="16.7109375" customWidth="1"/>
    <col min="14851" max="14851" width="17.140625" customWidth="1"/>
    <col min="15102" max="15102" width="9.85546875" customWidth="1"/>
    <col min="15103" max="15103" width="42.85546875" customWidth="1"/>
    <col min="15104" max="15104" width="11.5703125" customWidth="1"/>
    <col min="15105" max="15105" width="16.85546875" customWidth="1"/>
    <col min="15106" max="15106" width="16.7109375" customWidth="1"/>
    <col min="15107" max="15107" width="17.140625" customWidth="1"/>
    <col min="15358" max="15358" width="9.85546875" customWidth="1"/>
    <col min="15359" max="15359" width="42.85546875" customWidth="1"/>
    <col min="15360" max="15360" width="11.5703125" customWidth="1"/>
    <col min="15361" max="15361" width="16.85546875" customWidth="1"/>
    <col min="15362" max="15362" width="16.7109375" customWidth="1"/>
    <col min="15363" max="15363" width="17.140625" customWidth="1"/>
    <col min="15614" max="15614" width="9.85546875" customWidth="1"/>
    <col min="15615" max="15615" width="42.85546875" customWidth="1"/>
    <col min="15616" max="15616" width="11.5703125" customWidth="1"/>
    <col min="15617" max="15617" width="16.85546875" customWidth="1"/>
    <col min="15618" max="15618" width="16.7109375" customWidth="1"/>
    <col min="15619" max="15619" width="17.140625" customWidth="1"/>
    <col min="15870" max="15870" width="9.85546875" customWidth="1"/>
    <col min="15871" max="15871" width="42.85546875" customWidth="1"/>
    <col min="15872" max="15872" width="11.5703125" customWidth="1"/>
    <col min="15873" max="15873" width="16.85546875" customWidth="1"/>
    <col min="15874" max="15874" width="16.7109375" customWidth="1"/>
    <col min="15875" max="15875" width="17.140625" customWidth="1"/>
    <col min="16126" max="16126" width="9.85546875" customWidth="1"/>
    <col min="16127" max="16127" width="42.85546875" customWidth="1"/>
    <col min="16128" max="16128" width="11.5703125" customWidth="1"/>
    <col min="16129" max="16129" width="16.85546875" customWidth="1"/>
    <col min="16130" max="16130" width="16.7109375" customWidth="1"/>
    <col min="16131" max="16131" width="17.140625" customWidth="1"/>
  </cols>
  <sheetData>
    <row r="1" spans="1:24" x14ac:dyDescent="0.25">
      <c r="A1" s="76" t="s">
        <v>265</v>
      </c>
      <c r="B1" s="76"/>
      <c r="C1" s="76"/>
      <c r="D1" s="76"/>
      <c r="E1" s="76"/>
      <c r="F1" s="76"/>
      <c r="G1" s="76"/>
      <c r="H1" s="76"/>
      <c r="I1" s="76"/>
    </row>
    <row r="2" spans="1:24" ht="8.25" customHeight="1" x14ac:dyDescent="0.3">
      <c r="A2" s="1"/>
    </row>
    <row r="3" spans="1:24" x14ac:dyDescent="0.25">
      <c r="A3" s="77" t="s">
        <v>158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</row>
    <row r="4" spans="1:24" ht="6.75" customHeight="1" x14ac:dyDescent="0.3">
      <c r="A4" s="22"/>
      <c r="B4" s="22"/>
      <c r="C4" s="22"/>
    </row>
    <row r="5" spans="1:24" ht="47.25" customHeight="1" x14ac:dyDescent="0.3">
      <c r="A5" s="125"/>
      <c r="B5" s="126"/>
      <c r="C5" s="125"/>
      <c r="D5" s="178" t="s">
        <v>96</v>
      </c>
      <c r="E5" s="178"/>
      <c r="F5" s="178"/>
      <c r="G5" s="184" t="s">
        <v>91</v>
      </c>
      <c r="H5" s="184"/>
      <c r="I5" s="184"/>
      <c r="J5" s="178" t="s">
        <v>92</v>
      </c>
      <c r="K5" s="178"/>
      <c r="L5" s="178"/>
      <c r="M5" s="185" t="s">
        <v>148</v>
      </c>
      <c r="N5" s="185"/>
      <c r="O5" s="185"/>
      <c r="P5" s="178" t="s">
        <v>93</v>
      </c>
      <c r="Q5" s="178"/>
      <c r="R5" s="178"/>
      <c r="S5" s="178" t="s">
        <v>94</v>
      </c>
      <c r="T5" s="178"/>
      <c r="U5" s="178"/>
      <c r="V5" s="178" t="s">
        <v>95</v>
      </c>
      <c r="W5" s="178"/>
      <c r="X5" s="178"/>
    </row>
    <row r="6" spans="1:24" ht="43.5" customHeight="1" x14ac:dyDescent="0.25">
      <c r="A6" s="23" t="s">
        <v>5</v>
      </c>
      <c r="B6" s="24" t="s">
        <v>6</v>
      </c>
      <c r="C6" s="23" t="s">
        <v>7</v>
      </c>
      <c r="D6" s="24" t="s">
        <v>8</v>
      </c>
      <c r="E6" s="24" t="s">
        <v>9</v>
      </c>
      <c r="F6" s="24" t="s">
        <v>10</v>
      </c>
      <c r="G6" s="24" t="s">
        <v>8</v>
      </c>
      <c r="H6" s="24" t="s">
        <v>9</v>
      </c>
      <c r="I6" s="24" t="s">
        <v>10</v>
      </c>
      <c r="J6" s="24" t="s">
        <v>8</v>
      </c>
      <c r="K6" s="24" t="s">
        <v>9</v>
      </c>
      <c r="L6" s="24" t="s">
        <v>10</v>
      </c>
      <c r="M6" s="24" t="s">
        <v>8</v>
      </c>
      <c r="N6" s="24" t="s">
        <v>9</v>
      </c>
      <c r="O6" s="24" t="s">
        <v>10</v>
      </c>
      <c r="P6" s="24" t="s">
        <v>8</v>
      </c>
      <c r="Q6" s="24" t="s">
        <v>9</v>
      </c>
      <c r="R6" s="24" t="s">
        <v>10</v>
      </c>
      <c r="S6" s="24" t="s">
        <v>8</v>
      </c>
      <c r="T6" s="24" t="s">
        <v>9</v>
      </c>
      <c r="U6" s="24" t="s">
        <v>10</v>
      </c>
      <c r="V6" s="24" t="s">
        <v>8</v>
      </c>
      <c r="W6" s="24" t="s">
        <v>9</v>
      </c>
      <c r="X6" s="24" t="s">
        <v>10</v>
      </c>
    </row>
    <row r="7" spans="1:24" ht="15.75" customHeight="1" x14ac:dyDescent="0.25">
      <c r="A7" s="7" t="s">
        <v>11</v>
      </c>
      <c r="B7" s="29" t="s">
        <v>97</v>
      </c>
      <c r="C7" s="7" t="s">
        <v>98</v>
      </c>
      <c r="D7" s="28">
        <f>SUM(D8:D9)</f>
        <v>0</v>
      </c>
      <c r="E7" s="28">
        <f t="shared" ref="E7:X7" si="0">SUM(E8:E9)</f>
        <v>0</v>
      </c>
      <c r="F7" s="28">
        <f t="shared" si="0"/>
        <v>0</v>
      </c>
      <c r="G7" s="28">
        <f t="shared" si="0"/>
        <v>202447070</v>
      </c>
      <c r="H7" s="28">
        <f t="shared" si="0"/>
        <v>0</v>
      </c>
      <c r="I7" s="28">
        <f t="shared" si="0"/>
        <v>0</v>
      </c>
      <c r="J7" s="28">
        <f t="shared" si="0"/>
        <v>149180050</v>
      </c>
      <c r="K7" s="28">
        <f t="shared" si="0"/>
        <v>0</v>
      </c>
      <c r="L7" s="28">
        <f t="shared" si="0"/>
        <v>0</v>
      </c>
      <c r="M7" s="28">
        <f>SUM(M8:M9)</f>
        <v>200558640</v>
      </c>
      <c r="N7" s="28">
        <f t="shared" si="0"/>
        <v>0</v>
      </c>
      <c r="O7" s="28">
        <f t="shared" si="0"/>
        <v>0</v>
      </c>
      <c r="P7" s="28">
        <f t="shared" si="0"/>
        <v>211810570</v>
      </c>
      <c r="Q7" s="28">
        <f t="shared" si="0"/>
        <v>0</v>
      </c>
      <c r="R7" s="28">
        <f t="shared" si="0"/>
        <v>0</v>
      </c>
      <c r="S7" s="28">
        <f t="shared" si="0"/>
        <v>201186600</v>
      </c>
      <c r="T7" s="28">
        <f t="shared" si="0"/>
        <v>0</v>
      </c>
      <c r="U7" s="28">
        <f t="shared" si="0"/>
        <v>0</v>
      </c>
      <c r="V7" s="28">
        <f>SUM(V8:V9)</f>
        <v>965182930</v>
      </c>
      <c r="W7" s="28">
        <f t="shared" si="0"/>
        <v>0</v>
      </c>
      <c r="X7" s="28">
        <f t="shared" si="0"/>
        <v>0</v>
      </c>
    </row>
    <row r="8" spans="1:24" ht="30" customHeight="1" x14ac:dyDescent="0.25">
      <c r="A8" s="11" t="s">
        <v>14</v>
      </c>
      <c r="B8" s="14" t="s">
        <v>99</v>
      </c>
      <c r="C8" s="11"/>
      <c r="D8" s="28"/>
      <c r="E8" s="28"/>
      <c r="F8" s="28"/>
      <c r="G8" s="28">
        <v>195983355</v>
      </c>
      <c r="H8" s="28"/>
      <c r="I8" s="28"/>
      <c r="J8" s="28">
        <v>148780050</v>
      </c>
      <c r="K8" s="28"/>
      <c r="L8" s="28"/>
      <c r="M8" s="28">
        <v>197558640</v>
      </c>
      <c r="N8" s="28"/>
      <c r="O8" s="28"/>
      <c r="P8" s="28">
        <v>211810570</v>
      </c>
      <c r="Q8" s="28"/>
      <c r="R8" s="28"/>
      <c r="S8" s="28">
        <v>201186600</v>
      </c>
      <c r="T8" s="28"/>
      <c r="U8" s="28"/>
      <c r="V8" s="28">
        <f>SUM(D8+G8+J8+M8+P8+S8)</f>
        <v>955319215</v>
      </c>
      <c r="W8" s="28">
        <f t="shared" ref="W8:X8" si="1">SUM(E8+H8+K8+N8+Q8+T8)</f>
        <v>0</v>
      </c>
      <c r="X8" s="28">
        <f t="shared" si="1"/>
        <v>0</v>
      </c>
    </row>
    <row r="9" spans="1:24" ht="30" customHeight="1" x14ac:dyDescent="0.25">
      <c r="A9" s="11" t="s">
        <v>16</v>
      </c>
      <c r="B9" s="14" t="s">
        <v>100</v>
      </c>
      <c r="C9" s="11"/>
      <c r="D9" s="28"/>
      <c r="E9" s="28"/>
      <c r="F9" s="28"/>
      <c r="G9" s="28">
        <v>6463715</v>
      </c>
      <c r="H9" s="28"/>
      <c r="I9" s="28"/>
      <c r="J9" s="28">
        <v>400000</v>
      </c>
      <c r="K9" s="28"/>
      <c r="L9" s="28"/>
      <c r="M9" s="28">
        <v>3000000</v>
      </c>
      <c r="N9" s="28"/>
      <c r="O9" s="28"/>
      <c r="P9" s="28"/>
      <c r="Q9" s="28"/>
      <c r="R9" s="28"/>
      <c r="S9" s="28"/>
      <c r="T9" s="28"/>
      <c r="U9" s="28"/>
      <c r="V9" s="28">
        <f>SUM(D9+G9+J9+M9+P9+S9)</f>
        <v>9863715</v>
      </c>
      <c r="W9" s="28">
        <f t="shared" ref="W9" si="2">SUM(E9+H9+K9+N9+Q9+T9)</f>
        <v>0</v>
      </c>
      <c r="X9" s="28">
        <f t="shared" ref="X9" si="3">SUM(F9+I9+L9+O9+R9+U9)</f>
        <v>0</v>
      </c>
    </row>
    <row r="10" spans="1:24" ht="30" customHeight="1" x14ac:dyDescent="0.25">
      <c r="A10" s="7" t="s">
        <v>43</v>
      </c>
      <c r="B10" s="18" t="s">
        <v>101</v>
      </c>
      <c r="C10" s="7" t="s">
        <v>102</v>
      </c>
      <c r="D10" s="28">
        <f>SUM(D11:D15)</f>
        <v>0</v>
      </c>
      <c r="E10" s="28">
        <f t="shared" ref="E10:X10" si="4">SUM(E11:E15)</f>
        <v>0</v>
      </c>
      <c r="F10" s="28">
        <f t="shared" si="4"/>
        <v>0</v>
      </c>
      <c r="G10" s="28">
        <f t="shared" si="4"/>
        <v>24269077</v>
      </c>
      <c r="H10" s="28">
        <f t="shared" si="4"/>
        <v>0</v>
      </c>
      <c r="I10" s="28">
        <f t="shared" si="4"/>
        <v>0</v>
      </c>
      <c r="J10" s="28">
        <f t="shared" si="4"/>
        <v>19138352</v>
      </c>
      <c r="K10" s="28">
        <f t="shared" si="4"/>
        <v>0</v>
      </c>
      <c r="L10" s="28">
        <f t="shared" si="4"/>
        <v>0</v>
      </c>
      <c r="M10" s="28">
        <f>SUM(M11:M15)</f>
        <v>26589710</v>
      </c>
      <c r="N10" s="28">
        <f t="shared" si="4"/>
        <v>0</v>
      </c>
      <c r="O10" s="28">
        <f t="shared" si="4"/>
        <v>0</v>
      </c>
      <c r="P10" s="28">
        <f t="shared" si="4"/>
        <v>27433764</v>
      </c>
      <c r="Q10" s="28">
        <f t="shared" si="4"/>
        <v>0</v>
      </c>
      <c r="R10" s="28">
        <f t="shared" si="4"/>
        <v>0</v>
      </c>
      <c r="S10" s="28">
        <f t="shared" si="4"/>
        <v>25843558</v>
      </c>
      <c r="T10" s="28">
        <f t="shared" si="4"/>
        <v>0</v>
      </c>
      <c r="U10" s="28">
        <f t="shared" si="4"/>
        <v>0</v>
      </c>
      <c r="V10" s="28">
        <f>SUM(V11:V15)</f>
        <v>123274461</v>
      </c>
      <c r="W10" s="28">
        <f t="shared" si="4"/>
        <v>0</v>
      </c>
      <c r="X10" s="28">
        <f t="shared" si="4"/>
        <v>0</v>
      </c>
    </row>
    <row r="11" spans="1:24" ht="16.5" customHeight="1" x14ac:dyDescent="0.25">
      <c r="A11" s="11" t="s">
        <v>46</v>
      </c>
      <c r="B11" s="14" t="s">
        <v>103</v>
      </c>
      <c r="C11" s="11"/>
      <c r="D11" s="28"/>
      <c r="E11" s="28"/>
      <c r="F11" s="28"/>
      <c r="G11" s="28">
        <v>24269077</v>
      </c>
      <c r="H11" s="28"/>
      <c r="I11" s="28"/>
      <c r="J11" s="28">
        <v>19138352</v>
      </c>
      <c r="K11" s="28"/>
      <c r="L11" s="28"/>
      <c r="M11" s="28">
        <v>25745959</v>
      </c>
      <c r="N11" s="28"/>
      <c r="O11" s="28"/>
      <c r="P11" s="28">
        <v>27433764</v>
      </c>
      <c r="Q11" s="28"/>
      <c r="R11" s="28"/>
      <c r="S11" s="28">
        <v>25843558</v>
      </c>
      <c r="T11" s="28"/>
      <c r="U11" s="28"/>
      <c r="V11" s="28">
        <f>SUM(D11+G11+J11+M11+P11+S11)</f>
        <v>122430710</v>
      </c>
      <c r="W11" s="28">
        <f t="shared" ref="W11:W15" si="5">SUM(E11+H11+K11+N11+Q11+T11)</f>
        <v>0</v>
      </c>
      <c r="X11" s="28">
        <f t="shared" ref="X11:X15" si="6">SUM(F11+I11+L11+O11+R11+U11)</f>
        <v>0</v>
      </c>
    </row>
    <row r="12" spans="1:24" ht="15.75" customHeight="1" x14ac:dyDescent="0.25">
      <c r="A12" s="11" t="s">
        <v>48</v>
      </c>
      <c r="B12" s="14" t="s">
        <v>104</v>
      </c>
      <c r="C12" s="11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>
        <f t="shared" ref="V12:V15" si="7">SUM(D12+G12+J12+M12+P12+S12)</f>
        <v>0</v>
      </c>
      <c r="W12" s="28">
        <f t="shared" si="5"/>
        <v>0</v>
      </c>
      <c r="X12" s="28">
        <f t="shared" si="6"/>
        <v>0</v>
      </c>
    </row>
    <row r="13" spans="1:24" ht="15" customHeight="1" x14ac:dyDescent="0.25">
      <c r="A13" s="11" t="s">
        <v>105</v>
      </c>
      <c r="B13" s="14" t="s">
        <v>106</v>
      </c>
      <c r="C13" s="11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>
        <f t="shared" si="7"/>
        <v>0</v>
      </c>
      <c r="W13" s="28">
        <f t="shared" si="5"/>
        <v>0</v>
      </c>
      <c r="X13" s="28">
        <f t="shared" si="6"/>
        <v>0</v>
      </c>
    </row>
    <row r="14" spans="1:24" ht="16.5" customHeight="1" x14ac:dyDescent="0.25">
      <c r="A14" s="11" t="s">
        <v>107</v>
      </c>
      <c r="B14" s="14" t="s">
        <v>108</v>
      </c>
      <c r="C14" s="11"/>
      <c r="D14" s="28"/>
      <c r="E14" s="28"/>
      <c r="F14" s="28"/>
      <c r="G14" s="28"/>
      <c r="H14" s="28"/>
      <c r="I14" s="28"/>
      <c r="J14" s="28"/>
      <c r="K14" s="28"/>
      <c r="L14" s="28"/>
      <c r="M14" s="28">
        <v>843751</v>
      </c>
      <c r="N14" s="28"/>
      <c r="O14" s="28"/>
      <c r="P14" s="28"/>
      <c r="Q14" s="28"/>
      <c r="R14" s="28"/>
      <c r="S14" s="28"/>
      <c r="T14" s="28"/>
      <c r="U14" s="28"/>
      <c r="V14" s="28">
        <f t="shared" si="7"/>
        <v>843751</v>
      </c>
      <c r="W14" s="28">
        <f t="shared" si="5"/>
        <v>0</v>
      </c>
      <c r="X14" s="28">
        <f t="shared" si="6"/>
        <v>0</v>
      </c>
    </row>
    <row r="15" spans="1:24" ht="15" customHeight="1" x14ac:dyDescent="0.25">
      <c r="A15" s="11" t="s">
        <v>109</v>
      </c>
      <c r="B15" s="14" t="s">
        <v>110</v>
      </c>
      <c r="C15" s="11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>
        <f t="shared" si="7"/>
        <v>0</v>
      </c>
      <c r="W15" s="28">
        <f t="shared" si="5"/>
        <v>0</v>
      </c>
      <c r="X15" s="28">
        <f t="shared" si="6"/>
        <v>0</v>
      </c>
    </row>
    <row r="16" spans="1:24" ht="16.5" customHeight="1" x14ac:dyDescent="0.25">
      <c r="A16" s="7" t="s">
        <v>50</v>
      </c>
      <c r="B16" s="18" t="s">
        <v>111</v>
      </c>
      <c r="C16" s="7" t="s">
        <v>112</v>
      </c>
      <c r="D16" s="28">
        <f>SUM(D17:D25)</f>
        <v>2120000</v>
      </c>
      <c r="E16" s="28">
        <f t="shared" ref="E16:I16" si="8">SUM(E17:E25)</f>
        <v>0</v>
      </c>
      <c r="F16" s="28">
        <f t="shared" si="8"/>
        <v>0</v>
      </c>
      <c r="G16" s="28">
        <f>SUM(G17:G25)</f>
        <v>61340046</v>
      </c>
      <c r="H16" s="28">
        <f t="shared" si="8"/>
        <v>0</v>
      </c>
      <c r="I16" s="28">
        <f t="shared" si="8"/>
        <v>0</v>
      </c>
      <c r="J16" s="28">
        <f>SUM(J17:J25)</f>
        <v>85152480</v>
      </c>
      <c r="K16" s="28">
        <f t="shared" ref="K16:X16" si="9">SUM(K17:K25)</f>
        <v>0</v>
      </c>
      <c r="L16" s="28">
        <f t="shared" si="9"/>
        <v>0</v>
      </c>
      <c r="M16" s="28">
        <f>SUM(M17:M25)</f>
        <v>143055931</v>
      </c>
      <c r="N16" s="28">
        <f t="shared" si="9"/>
        <v>0</v>
      </c>
      <c r="O16" s="28">
        <f t="shared" si="9"/>
        <v>0</v>
      </c>
      <c r="P16" s="28">
        <f t="shared" si="9"/>
        <v>165739813</v>
      </c>
      <c r="Q16" s="28">
        <f t="shared" si="9"/>
        <v>0</v>
      </c>
      <c r="R16" s="28">
        <f t="shared" si="9"/>
        <v>0</v>
      </c>
      <c r="S16" s="28">
        <f t="shared" si="9"/>
        <v>86984943</v>
      </c>
      <c r="T16" s="28">
        <f t="shared" si="9"/>
        <v>0</v>
      </c>
      <c r="U16" s="28">
        <f t="shared" si="9"/>
        <v>0</v>
      </c>
      <c r="V16" s="28">
        <f>SUM(V17:V25)</f>
        <v>544393213</v>
      </c>
      <c r="W16" s="28">
        <f t="shared" si="9"/>
        <v>0</v>
      </c>
      <c r="X16" s="28">
        <f t="shared" si="9"/>
        <v>0</v>
      </c>
    </row>
    <row r="17" spans="1:24" ht="15" customHeight="1" x14ac:dyDescent="0.25">
      <c r="A17" s="11" t="s">
        <v>53</v>
      </c>
      <c r="B17" s="14" t="s">
        <v>113</v>
      </c>
      <c r="C17" s="11"/>
      <c r="D17" s="28">
        <v>94488</v>
      </c>
      <c r="E17" s="28"/>
      <c r="F17" s="28"/>
      <c r="G17" s="28">
        <v>2371100</v>
      </c>
      <c r="H17" s="28"/>
      <c r="I17" s="28"/>
      <c r="J17" s="28">
        <v>13230000</v>
      </c>
      <c r="K17" s="28"/>
      <c r="L17" s="28"/>
      <c r="M17" s="28">
        <v>27559118</v>
      </c>
      <c r="N17" s="28"/>
      <c r="O17" s="28"/>
      <c r="P17" s="28">
        <v>11261019</v>
      </c>
      <c r="Q17" s="28"/>
      <c r="R17" s="28"/>
      <c r="S17" s="28">
        <v>41680000</v>
      </c>
      <c r="T17" s="28"/>
      <c r="U17" s="28"/>
      <c r="V17" s="28">
        <f t="shared" ref="V17:V24" si="10">SUM(D17+G17+J17+M17+P17+S17)</f>
        <v>96195725</v>
      </c>
      <c r="W17" s="28">
        <f t="shared" ref="W17:W26" si="11">SUM(E17+H17+K17+N17+Q17+T17)</f>
        <v>0</v>
      </c>
      <c r="X17" s="28">
        <f t="shared" ref="X17:X26" si="12">SUM(F17+I17+L17+O17+R17+U17)</f>
        <v>0</v>
      </c>
    </row>
    <row r="18" spans="1:24" ht="30" customHeight="1" x14ac:dyDescent="0.25">
      <c r="A18" s="11" t="s">
        <v>55</v>
      </c>
      <c r="B18" s="14" t="s">
        <v>114</v>
      </c>
      <c r="C18" s="11"/>
      <c r="D18" s="28"/>
      <c r="E18" s="28"/>
      <c r="F18" s="28"/>
      <c r="G18" s="28">
        <v>494000</v>
      </c>
      <c r="H18" s="28"/>
      <c r="I18" s="28"/>
      <c r="J18" s="28">
        <v>490000</v>
      </c>
      <c r="K18" s="28"/>
      <c r="L18" s="28"/>
      <c r="M18" s="28">
        <v>982867</v>
      </c>
      <c r="N18" s="28"/>
      <c r="O18" s="28"/>
      <c r="P18" s="28">
        <v>3032117</v>
      </c>
      <c r="Q18" s="28"/>
      <c r="R18" s="28"/>
      <c r="S18" s="28">
        <v>2270000</v>
      </c>
      <c r="T18" s="28"/>
      <c r="U18" s="28"/>
      <c r="V18" s="28">
        <f t="shared" si="10"/>
        <v>7268984</v>
      </c>
      <c r="W18" s="28">
        <f t="shared" si="11"/>
        <v>0</v>
      </c>
      <c r="X18" s="28">
        <f t="shared" si="12"/>
        <v>0</v>
      </c>
    </row>
    <row r="19" spans="1:24" ht="16.5" customHeight="1" x14ac:dyDescent="0.25">
      <c r="A19" s="11" t="s">
        <v>57</v>
      </c>
      <c r="B19" s="14" t="s">
        <v>115</v>
      </c>
      <c r="C19" s="11"/>
      <c r="D19" s="28">
        <v>2000000</v>
      </c>
      <c r="E19" s="28"/>
      <c r="F19" s="28"/>
      <c r="G19" s="28">
        <v>45894816</v>
      </c>
      <c r="H19" s="28"/>
      <c r="I19" s="28"/>
      <c r="J19" s="28">
        <v>50990000</v>
      </c>
      <c r="K19" s="28"/>
      <c r="L19" s="28"/>
      <c r="M19" s="28">
        <v>83719446</v>
      </c>
      <c r="N19" s="28"/>
      <c r="O19" s="28"/>
      <c r="P19" s="28">
        <v>94509000</v>
      </c>
      <c r="Q19" s="28"/>
      <c r="R19" s="28"/>
      <c r="S19" s="28">
        <v>25908943</v>
      </c>
      <c r="T19" s="28"/>
      <c r="U19" s="28"/>
      <c r="V19" s="28">
        <f t="shared" si="10"/>
        <v>303022205</v>
      </c>
      <c r="W19" s="28">
        <f t="shared" si="11"/>
        <v>0</v>
      </c>
      <c r="X19" s="28">
        <f t="shared" si="12"/>
        <v>0</v>
      </c>
    </row>
    <row r="20" spans="1:24" ht="30" customHeight="1" x14ac:dyDescent="0.25">
      <c r="A20" s="11" t="s">
        <v>59</v>
      </c>
      <c r="B20" s="14" t="s">
        <v>116</v>
      </c>
      <c r="C20" s="11"/>
      <c r="D20" s="28"/>
      <c r="E20" s="28"/>
      <c r="F20" s="28"/>
      <c r="G20" s="28">
        <v>45000</v>
      </c>
      <c r="H20" s="28"/>
      <c r="I20" s="28"/>
      <c r="J20" s="28">
        <v>60000</v>
      </c>
      <c r="K20" s="28"/>
      <c r="L20" s="28"/>
      <c r="M20" s="28">
        <v>739610</v>
      </c>
      <c r="N20" s="28"/>
      <c r="O20" s="28"/>
      <c r="P20" s="28">
        <v>100000</v>
      </c>
      <c r="Q20" s="28"/>
      <c r="R20" s="28"/>
      <c r="S20" s="28">
        <v>10000</v>
      </c>
      <c r="T20" s="28"/>
      <c r="U20" s="28"/>
      <c r="V20" s="28">
        <f t="shared" si="10"/>
        <v>954610</v>
      </c>
      <c r="W20" s="28">
        <f t="shared" si="11"/>
        <v>0</v>
      </c>
      <c r="X20" s="28">
        <f t="shared" si="12"/>
        <v>0</v>
      </c>
    </row>
    <row r="21" spans="1:24" ht="30" customHeight="1" x14ac:dyDescent="0.25">
      <c r="A21" s="118" t="s">
        <v>61</v>
      </c>
      <c r="B21" s="25" t="s">
        <v>117</v>
      </c>
      <c r="C21" s="11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>
        <f t="shared" si="10"/>
        <v>0</v>
      </c>
      <c r="W21" s="28">
        <f t="shared" si="11"/>
        <v>0</v>
      </c>
      <c r="X21" s="28">
        <f t="shared" si="12"/>
        <v>0</v>
      </c>
    </row>
    <row r="22" spans="1:24" ht="30" customHeight="1" x14ac:dyDescent="0.25">
      <c r="A22" s="118" t="s">
        <v>118</v>
      </c>
      <c r="B22" s="25" t="s">
        <v>119</v>
      </c>
      <c r="C22" s="11"/>
      <c r="D22" s="28">
        <v>25512</v>
      </c>
      <c r="E22" s="28"/>
      <c r="F22" s="28"/>
      <c r="G22" s="28">
        <v>10249130</v>
      </c>
      <c r="H22" s="28"/>
      <c r="I22" s="28"/>
      <c r="J22" s="28">
        <v>16054000</v>
      </c>
      <c r="K22" s="28"/>
      <c r="L22" s="28"/>
      <c r="M22" s="28">
        <v>29426890</v>
      </c>
      <c r="N22" s="28"/>
      <c r="O22" s="28"/>
      <c r="P22" s="28">
        <v>36152184</v>
      </c>
      <c r="Q22" s="28"/>
      <c r="R22" s="28"/>
      <c r="S22" s="28">
        <v>16826000</v>
      </c>
      <c r="T22" s="28"/>
      <c r="U22" s="28"/>
      <c r="V22" s="28">
        <f t="shared" si="10"/>
        <v>108733716</v>
      </c>
      <c r="W22" s="28">
        <f t="shared" si="11"/>
        <v>0</v>
      </c>
      <c r="X22" s="28">
        <f t="shared" si="12"/>
        <v>0</v>
      </c>
    </row>
    <row r="23" spans="1:24" ht="14.25" customHeight="1" x14ac:dyDescent="0.25">
      <c r="A23" s="118" t="s">
        <v>120</v>
      </c>
      <c r="B23" s="25" t="s">
        <v>121</v>
      </c>
      <c r="C23" s="11"/>
      <c r="D23" s="28"/>
      <c r="E23" s="28"/>
      <c r="F23" s="28"/>
      <c r="G23" s="28"/>
      <c r="H23" s="28"/>
      <c r="I23" s="28"/>
      <c r="J23" s="28"/>
      <c r="K23" s="28"/>
      <c r="L23" s="28"/>
      <c r="M23" s="28">
        <v>573000</v>
      </c>
      <c r="N23" s="28"/>
      <c r="O23" s="28"/>
      <c r="P23" s="28">
        <v>17531493</v>
      </c>
      <c r="Q23" s="28"/>
      <c r="R23" s="28"/>
      <c r="S23" s="28">
        <v>240000</v>
      </c>
      <c r="T23" s="28"/>
      <c r="U23" s="28"/>
      <c r="V23" s="28">
        <f t="shared" si="10"/>
        <v>18344493</v>
      </c>
      <c r="W23" s="28">
        <f t="shared" si="11"/>
        <v>0</v>
      </c>
      <c r="X23" s="28">
        <f t="shared" si="12"/>
        <v>0</v>
      </c>
    </row>
    <row r="24" spans="1:24" ht="15.75" customHeight="1" x14ac:dyDescent="0.25">
      <c r="A24" s="118" t="s">
        <v>122</v>
      </c>
      <c r="B24" s="25" t="s">
        <v>123</v>
      </c>
      <c r="C24" s="11"/>
      <c r="D24" s="28"/>
      <c r="E24" s="28"/>
      <c r="F24" s="28"/>
      <c r="G24" s="28"/>
      <c r="H24" s="28"/>
      <c r="I24" s="28"/>
      <c r="J24" s="28"/>
      <c r="K24" s="28"/>
      <c r="L24" s="28"/>
      <c r="M24" s="28">
        <v>0</v>
      </c>
      <c r="N24" s="28"/>
      <c r="O24" s="28"/>
      <c r="P24" s="28"/>
      <c r="Q24" s="28"/>
      <c r="R24" s="28"/>
      <c r="S24" s="28"/>
      <c r="T24" s="28"/>
      <c r="U24" s="28"/>
      <c r="V24" s="28">
        <f t="shared" si="10"/>
        <v>0</v>
      </c>
      <c r="W24" s="28">
        <f t="shared" si="11"/>
        <v>0</v>
      </c>
      <c r="X24" s="28">
        <f t="shared" si="12"/>
        <v>0</v>
      </c>
    </row>
    <row r="25" spans="1:24" ht="13.5" customHeight="1" x14ac:dyDescent="0.25">
      <c r="A25" s="118" t="s">
        <v>124</v>
      </c>
      <c r="B25" s="25" t="s">
        <v>125</v>
      </c>
      <c r="C25" s="11"/>
      <c r="D25" s="28"/>
      <c r="E25" s="28"/>
      <c r="F25" s="28"/>
      <c r="G25" s="28">
        <v>2286000</v>
      </c>
      <c r="H25" s="28"/>
      <c r="I25" s="28"/>
      <c r="J25" s="28">
        <v>4328480</v>
      </c>
      <c r="K25" s="28"/>
      <c r="L25" s="28"/>
      <c r="M25" s="28">
        <v>55000</v>
      </c>
      <c r="N25" s="28"/>
      <c r="O25" s="28"/>
      <c r="P25" s="28">
        <v>3154000</v>
      </c>
      <c r="Q25" s="28"/>
      <c r="R25" s="28"/>
      <c r="S25" s="28">
        <v>50000</v>
      </c>
      <c r="T25" s="28"/>
      <c r="U25" s="28"/>
      <c r="V25" s="28">
        <f>SUM(D25+G25+J25+M25+P25+S25)</f>
        <v>9873480</v>
      </c>
      <c r="W25" s="28">
        <f t="shared" si="11"/>
        <v>0</v>
      </c>
      <c r="X25" s="28">
        <f t="shared" si="12"/>
        <v>0</v>
      </c>
    </row>
    <row r="26" spans="1:24" ht="30" customHeight="1" x14ac:dyDescent="0.25">
      <c r="A26" s="7" t="s">
        <v>69</v>
      </c>
      <c r="B26" s="18" t="s">
        <v>126</v>
      </c>
      <c r="C26" s="7" t="s">
        <v>127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>
        <f>SUM(D26+G26+J26+M26+P26+S26)</f>
        <v>0</v>
      </c>
      <c r="W26" s="28">
        <f t="shared" si="11"/>
        <v>0</v>
      </c>
      <c r="X26" s="28">
        <f t="shared" si="12"/>
        <v>0</v>
      </c>
    </row>
    <row r="27" spans="1:24" ht="30" customHeight="1" x14ac:dyDescent="0.25">
      <c r="A27" s="7" t="s">
        <v>76</v>
      </c>
      <c r="B27" s="18" t="s">
        <v>128</v>
      </c>
      <c r="C27" s="7" t="s">
        <v>129</v>
      </c>
      <c r="D27" s="28"/>
      <c r="E27" s="28"/>
      <c r="F27" s="28"/>
      <c r="G27" s="28">
        <v>6000000</v>
      </c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>
        <v>1080000</v>
      </c>
      <c r="T27" s="28"/>
      <c r="U27" s="28"/>
      <c r="V27" s="28">
        <f t="shared" ref="V27:V28" si="13">SUM(D27+G27+J27+M27+P27+S27)</f>
        <v>7080000</v>
      </c>
      <c r="W27" s="28">
        <f t="shared" ref="W27:W28" si="14">SUM(E27+H27+K27+N27+Q27+T27)</f>
        <v>0</v>
      </c>
      <c r="X27" s="28">
        <f t="shared" ref="X27:X28" si="15">SUM(F27+I27+L27+O27+R27+U27)</f>
        <v>0</v>
      </c>
    </row>
    <row r="28" spans="1:24" ht="30" customHeight="1" x14ac:dyDescent="0.25">
      <c r="A28" s="7" t="s">
        <v>130</v>
      </c>
      <c r="B28" s="18" t="s">
        <v>131</v>
      </c>
      <c r="C28" s="7" t="s">
        <v>132</v>
      </c>
      <c r="D28" s="28"/>
      <c r="E28" s="28"/>
      <c r="F28" s="28"/>
      <c r="G28" s="28">
        <v>20123866</v>
      </c>
      <c r="H28" s="28"/>
      <c r="I28" s="28"/>
      <c r="J28" s="28">
        <v>3305245</v>
      </c>
      <c r="K28" s="28"/>
      <c r="L28" s="28"/>
      <c r="M28" s="28">
        <v>11049000</v>
      </c>
      <c r="N28" s="28"/>
      <c r="O28" s="28"/>
      <c r="P28" s="28"/>
      <c r="Q28" s="28"/>
      <c r="R28" s="28"/>
      <c r="S28" s="28"/>
      <c r="T28" s="28"/>
      <c r="U28" s="28"/>
      <c r="V28" s="28">
        <f t="shared" si="13"/>
        <v>34478111</v>
      </c>
      <c r="W28" s="28">
        <f t="shared" si="14"/>
        <v>0</v>
      </c>
      <c r="X28" s="28">
        <f t="shared" si="15"/>
        <v>0</v>
      </c>
    </row>
    <row r="29" spans="1:24" ht="57" customHeight="1" x14ac:dyDescent="0.25">
      <c r="A29" s="7" t="s">
        <v>88</v>
      </c>
      <c r="B29" s="18" t="s">
        <v>133</v>
      </c>
      <c r="C29" s="7" t="s">
        <v>129</v>
      </c>
      <c r="D29" s="28">
        <f>SUM(D30:D32)</f>
        <v>5400000</v>
      </c>
      <c r="E29" s="28">
        <f t="shared" ref="E29:X29" si="16">SUM(E30:E32)</f>
        <v>0</v>
      </c>
      <c r="F29" s="28">
        <f>SUM(F30:F32)</f>
        <v>0</v>
      </c>
      <c r="G29" s="28">
        <f t="shared" si="16"/>
        <v>0</v>
      </c>
      <c r="H29" s="28">
        <f t="shared" si="16"/>
        <v>0</v>
      </c>
      <c r="I29" s="28">
        <f t="shared" si="16"/>
        <v>0</v>
      </c>
      <c r="J29" s="28">
        <f t="shared" si="16"/>
        <v>0</v>
      </c>
      <c r="K29" s="28">
        <f t="shared" si="16"/>
        <v>0</v>
      </c>
      <c r="L29" s="28">
        <f t="shared" si="16"/>
        <v>0</v>
      </c>
      <c r="M29" s="28">
        <f t="shared" ref="M29" si="17">SUM(M30:M32)</f>
        <v>0</v>
      </c>
      <c r="N29" s="28">
        <f t="shared" si="16"/>
        <v>0</v>
      </c>
      <c r="O29" s="28">
        <f t="shared" si="16"/>
        <v>0</v>
      </c>
      <c r="P29" s="28">
        <f t="shared" si="16"/>
        <v>0</v>
      </c>
      <c r="Q29" s="28">
        <f t="shared" si="16"/>
        <v>0</v>
      </c>
      <c r="R29" s="28">
        <f t="shared" si="16"/>
        <v>0</v>
      </c>
      <c r="S29" s="28">
        <f t="shared" si="16"/>
        <v>0</v>
      </c>
      <c r="T29" s="28">
        <f t="shared" si="16"/>
        <v>0</v>
      </c>
      <c r="U29" s="28">
        <f t="shared" si="16"/>
        <v>0</v>
      </c>
      <c r="V29" s="28">
        <f>SUM(V30:V32)</f>
        <v>5400000</v>
      </c>
      <c r="W29" s="28">
        <f t="shared" si="16"/>
        <v>0</v>
      </c>
      <c r="X29" s="28">
        <f t="shared" si="16"/>
        <v>0</v>
      </c>
    </row>
    <row r="30" spans="1:24" ht="62.25" customHeight="1" x14ac:dyDescent="0.25">
      <c r="A30" s="11" t="s">
        <v>134</v>
      </c>
      <c r="B30" s="14" t="s">
        <v>135</v>
      </c>
      <c r="C30" s="11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>
        <f>SUM(D30+G30+J30+M30+P30+S30)</f>
        <v>0</v>
      </c>
      <c r="W30" s="28">
        <f t="shared" ref="W30:W33" si="18">SUM(E30+H30+K30+N30+Q30+T30)</f>
        <v>0</v>
      </c>
      <c r="X30" s="28">
        <f t="shared" ref="X30:X33" si="19">SUM(F30+I30+L30+O30+R30+U30)</f>
        <v>0</v>
      </c>
    </row>
    <row r="31" spans="1:24" ht="75" customHeight="1" x14ac:dyDescent="0.25">
      <c r="A31" s="11" t="s">
        <v>136</v>
      </c>
      <c r="B31" s="14" t="s">
        <v>278</v>
      </c>
      <c r="C31" s="11"/>
      <c r="D31" s="124">
        <v>5400000</v>
      </c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>
        <f>SUM(D31+G31+J31+M31+P31+S31)</f>
        <v>5400000</v>
      </c>
      <c r="W31" s="28">
        <f t="shared" si="18"/>
        <v>0</v>
      </c>
      <c r="X31" s="28">
        <f t="shared" si="19"/>
        <v>0</v>
      </c>
    </row>
    <row r="32" spans="1:24" ht="16.5" customHeight="1" x14ac:dyDescent="0.25">
      <c r="A32" s="11" t="s">
        <v>137</v>
      </c>
      <c r="B32" s="14" t="s">
        <v>138</v>
      </c>
      <c r="C32" s="11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>
        <f>SUM(D32+G32+J32+M32+P32+S32)</f>
        <v>0</v>
      </c>
      <c r="W32" s="28">
        <f t="shared" si="18"/>
        <v>0</v>
      </c>
      <c r="X32" s="28">
        <f t="shared" si="19"/>
        <v>0</v>
      </c>
    </row>
    <row r="33" spans="1:24" ht="42.75" customHeight="1" x14ac:dyDescent="0.25">
      <c r="A33" s="7" t="s">
        <v>139</v>
      </c>
      <c r="B33" s="18" t="s">
        <v>140</v>
      </c>
      <c r="C33" s="7" t="s">
        <v>141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>
        <f t="shared" ref="V33" si="20">SUM(D33+G33+J33+M33+P33+S33)</f>
        <v>0</v>
      </c>
      <c r="W33" s="28">
        <f t="shared" si="18"/>
        <v>0</v>
      </c>
      <c r="X33" s="28">
        <f t="shared" si="19"/>
        <v>0</v>
      </c>
    </row>
    <row r="34" spans="1:24" ht="44.25" customHeight="1" x14ac:dyDescent="0.25">
      <c r="A34" s="7" t="s">
        <v>142</v>
      </c>
      <c r="B34" s="18" t="s">
        <v>143</v>
      </c>
      <c r="C34" s="7" t="s">
        <v>144</v>
      </c>
      <c r="D34" s="28">
        <f>SUM(D35:D39)</f>
        <v>1241180836</v>
      </c>
      <c r="E34" s="28">
        <f t="shared" ref="E34:X34" si="21">SUM(E35:E39)</f>
        <v>0</v>
      </c>
      <c r="F34" s="28">
        <f t="shared" si="21"/>
        <v>0</v>
      </c>
      <c r="G34" s="28">
        <f t="shared" si="21"/>
        <v>0</v>
      </c>
      <c r="H34" s="28">
        <f t="shared" si="21"/>
        <v>0</v>
      </c>
      <c r="I34" s="28">
        <f t="shared" si="21"/>
        <v>0</v>
      </c>
      <c r="J34" s="28">
        <f t="shared" si="21"/>
        <v>0</v>
      </c>
      <c r="K34" s="28">
        <f t="shared" si="21"/>
        <v>0</v>
      </c>
      <c r="L34" s="28">
        <f t="shared" si="21"/>
        <v>0</v>
      </c>
      <c r="M34" s="28">
        <f t="shared" si="21"/>
        <v>0</v>
      </c>
      <c r="N34" s="28">
        <f t="shared" si="21"/>
        <v>0</v>
      </c>
      <c r="O34" s="28">
        <f t="shared" si="21"/>
        <v>0</v>
      </c>
      <c r="P34" s="28">
        <f t="shared" si="21"/>
        <v>0</v>
      </c>
      <c r="Q34" s="28">
        <f t="shared" si="21"/>
        <v>0</v>
      </c>
      <c r="R34" s="28">
        <f t="shared" si="21"/>
        <v>0</v>
      </c>
      <c r="S34" s="28">
        <f t="shared" si="21"/>
        <v>0</v>
      </c>
      <c r="T34" s="28">
        <f t="shared" si="21"/>
        <v>0</v>
      </c>
      <c r="U34" s="28">
        <f t="shared" si="21"/>
        <v>0</v>
      </c>
      <c r="V34" s="28">
        <f>SUM(V35:V39)</f>
        <v>1241180836</v>
      </c>
      <c r="W34" s="28">
        <f t="shared" si="21"/>
        <v>0</v>
      </c>
      <c r="X34" s="28">
        <f t="shared" si="21"/>
        <v>0</v>
      </c>
    </row>
    <row r="35" spans="1:24" ht="30" customHeight="1" x14ac:dyDescent="0.25">
      <c r="A35" s="11" t="s">
        <v>145</v>
      </c>
      <c r="B35" s="14" t="s">
        <v>146</v>
      </c>
      <c r="C35" s="11"/>
      <c r="D35" s="28">
        <v>281301086</v>
      </c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>
        <f t="shared" ref="V35:V39" si="22">SUM(D35+G35+J35+M35+P35+S35)</f>
        <v>281301086</v>
      </c>
      <c r="W35" s="28">
        <f t="shared" ref="W35:W39" si="23">SUM(E35+H35+K35+N35+Q35+T35)</f>
        <v>0</v>
      </c>
      <c r="X35" s="28">
        <f t="shared" ref="X35:X39" si="24">SUM(F35+I35+L35+O35+R35+U35)</f>
        <v>0</v>
      </c>
    </row>
    <row r="36" spans="1:24" ht="30" customHeight="1" x14ac:dyDescent="0.25">
      <c r="A36" s="11" t="s">
        <v>147</v>
      </c>
      <c r="B36" s="14" t="s">
        <v>148</v>
      </c>
      <c r="C36" s="11"/>
      <c r="D36" s="28">
        <v>251664658</v>
      </c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>
        <f t="shared" si="22"/>
        <v>251664658</v>
      </c>
      <c r="W36" s="28">
        <f t="shared" si="23"/>
        <v>0</v>
      </c>
      <c r="X36" s="28">
        <f t="shared" si="24"/>
        <v>0</v>
      </c>
    </row>
    <row r="37" spans="1:24" ht="30" customHeight="1" x14ac:dyDescent="0.25">
      <c r="A37" s="11" t="s">
        <v>149</v>
      </c>
      <c r="B37" s="14" t="s">
        <v>92</v>
      </c>
      <c r="C37" s="11"/>
      <c r="D37" s="28">
        <v>182595148</v>
      </c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>
        <f>SUM(D37+G37+J37+M37+P37+S37)</f>
        <v>182595148</v>
      </c>
      <c r="W37" s="28">
        <f t="shared" si="23"/>
        <v>0</v>
      </c>
      <c r="X37" s="28">
        <f t="shared" si="24"/>
        <v>0</v>
      </c>
    </row>
    <row r="38" spans="1:24" ht="30" customHeight="1" x14ac:dyDescent="0.25">
      <c r="A38" s="11" t="s">
        <v>150</v>
      </c>
      <c r="B38" s="14" t="s">
        <v>93</v>
      </c>
      <c r="C38" s="11"/>
      <c r="D38" s="28">
        <v>298371390</v>
      </c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>
        <f t="shared" si="22"/>
        <v>298371390</v>
      </c>
      <c r="W38" s="28">
        <f t="shared" si="23"/>
        <v>0</v>
      </c>
      <c r="X38" s="28">
        <f t="shared" si="24"/>
        <v>0</v>
      </c>
    </row>
    <row r="39" spans="1:24" ht="16.5" customHeight="1" x14ac:dyDescent="0.25">
      <c r="A39" s="11" t="s">
        <v>279</v>
      </c>
      <c r="B39" s="14" t="s">
        <v>94</v>
      </c>
      <c r="C39" s="11"/>
      <c r="D39" s="28">
        <v>227248554</v>
      </c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>
        <f t="shared" si="22"/>
        <v>227248554</v>
      </c>
      <c r="W39" s="28">
        <f t="shared" si="23"/>
        <v>0</v>
      </c>
      <c r="X39" s="28">
        <f t="shared" si="24"/>
        <v>0</v>
      </c>
    </row>
    <row r="40" spans="1:24" ht="30" customHeight="1" x14ac:dyDescent="0.25">
      <c r="A40" s="7" t="s">
        <v>151</v>
      </c>
      <c r="B40" s="26" t="s">
        <v>152</v>
      </c>
      <c r="C40" s="7" t="s">
        <v>153</v>
      </c>
      <c r="D40" s="28">
        <f>SUM(D7+D10+D16+D26+D27+D28+D29+D33+D34)</f>
        <v>1248700836</v>
      </c>
      <c r="E40" s="28">
        <f t="shared" ref="E40:F40" si="25">SUM(E7+E10+E16+E26+E27+E28+E29+E33+E34)</f>
        <v>0</v>
      </c>
      <c r="F40" s="28">
        <f t="shared" si="25"/>
        <v>0</v>
      </c>
      <c r="G40" s="28">
        <f>SUM(G7+G10+G16+G26+G27+G28+G29+G33+G34)</f>
        <v>314180059</v>
      </c>
      <c r="H40" s="28">
        <f t="shared" ref="H40:X40" si="26">SUM(H7+H10+H16+H26+H27+H28+H29+H33+H34)</f>
        <v>0</v>
      </c>
      <c r="I40" s="28">
        <f t="shared" si="26"/>
        <v>0</v>
      </c>
      <c r="J40" s="28">
        <f t="shared" si="26"/>
        <v>256776127</v>
      </c>
      <c r="K40" s="28">
        <f t="shared" si="26"/>
        <v>0</v>
      </c>
      <c r="L40" s="28">
        <f t="shared" si="26"/>
        <v>0</v>
      </c>
      <c r="M40" s="28">
        <f t="shared" si="26"/>
        <v>381253281</v>
      </c>
      <c r="N40" s="28">
        <f t="shared" si="26"/>
        <v>0</v>
      </c>
      <c r="O40" s="28">
        <f t="shared" si="26"/>
        <v>0</v>
      </c>
      <c r="P40" s="28">
        <f t="shared" si="26"/>
        <v>404984147</v>
      </c>
      <c r="Q40" s="28">
        <f t="shared" si="26"/>
        <v>0</v>
      </c>
      <c r="R40" s="28">
        <f t="shared" si="26"/>
        <v>0</v>
      </c>
      <c r="S40" s="28">
        <f t="shared" si="26"/>
        <v>315095101</v>
      </c>
      <c r="T40" s="28">
        <f t="shared" si="26"/>
        <v>0</v>
      </c>
      <c r="U40" s="28">
        <f t="shared" si="26"/>
        <v>0</v>
      </c>
      <c r="V40" s="28">
        <f>SUM(V7+V10+V16+V26+V27+V28+V29+V33+V34)</f>
        <v>2920989551</v>
      </c>
      <c r="W40" s="28">
        <f t="shared" si="26"/>
        <v>0</v>
      </c>
      <c r="X40" s="28">
        <f t="shared" si="26"/>
        <v>0</v>
      </c>
    </row>
    <row r="41" spans="1:24" ht="20.25" customHeight="1" x14ac:dyDescent="0.25">
      <c r="A41" s="7" t="s">
        <v>154</v>
      </c>
      <c r="B41" s="14" t="s">
        <v>155</v>
      </c>
      <c r="C41" s="7"/>
      <c r="D41" s="28">
        <f>SUM(-D34)</f>
        <v>-1241180836</v>
      </c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>
        <f>SUM(D41+G41+J41+M41+P41+S41)</f>
        <v>-1241180836</v>
      </c>
      <c r="W41" s="28"/>
      <c r="X41" s="28"/>
    </row>
    <row r="42" spans="1:24" ht="19.5" customHeight="1" x14ac:dyDescent="0.25">
      <c r="A42" s="7" t="s">
        <v>156</v>
      </c>
      <c r="B42" s="168" t="s">
        <v>157</v>
      </c>
      <c r="C42" s="7"/>
      <c r="D42" s="28">
        <f>SUM(D40:D41)</f>
        <v>7520000</v>
      </c>
      <c r="E42" s="28">
        <f t="shared" ref="E42:X42" si="27">SUM(E40:E41)</f>
        <v>0</v>
      </c>
      <c r="F42" s="28">
        <f t="shared" si="27"/>
        <v>0</v>
      </c>
      <c r="G42" s="28">
        <f t="shared" si="27"/>
        <v>314180059</v>
      </c>
      <c r="H42" s="28">
        <f t="shared" si="27"/>
        <v>0</v>
      </c>
      <c r="I42" s="28">
        <f t="shared" si="27"/>
        <v>0</v>
      </c>
      <c r="J42" s="28">
        <f t="shared" si="27"/>
        <v>256776127</v>
      </c>
      <c r="K42" s="28">
        <f t="shared" si="27"/>
        <v>0</v>
      </c>
      <c r="L42" s="28">
        <f t="shared" si="27"/>
        <v>0</v>
      </c>
      <c r="M42" s="28">
        <f t="shared" si="27"/>
        <v>381253281</v>
      </c>
      <c r="N42" s="28">
        <f t="shared" si="27"/>
        <v>0</v>
      </c>
      <c r="O42" s="28">
        <f t="shared" si="27"/>
        <v>0</v>
      </c>
      <c r="P42" s="28">
        <f t="shared" si="27"/>
        <v>404984147</v>
      </c>
      <c r="Q42" s="28">
        <f t="shared" si="27"/>
        <v>0</v>
      </c>
      <c r="R42" s="28">
        <f t="shared" si="27"/>
        <v>0</v>
      </c>
      <c r="S42" s="28">
        <f t="shared" si="27"/>
        <v>315095101</v>
      </c>
      <c r="T42" s="28">
        <f t="shared" si="27"/>
        <v>0</v>
      </c>
      <c r="U42" s="28">
        <f t="shared" si="27"/>
        <v>0</v>
      </c>
      <c r="V42" s="28">
        <f>SUM(V40:V41)</f>
        <v>1679808715</v>
      </c>
      <c r="W42" s="28">
        <f t="shared" si="27"/>
        <v>0</v>
      </c>
      <c r="X42" s="28">
        <f t="shared" si="27"/>
        <v>0</v>
      </c>
    </row>
    <row r="43" spans="1:24" ht="30" customHeight="1" x14ac:dyDescent="0.25">
      <c r="A43" s="30"/>
      <c r="B43" s="31"/>
      <c r="C43" s="32"/>
    </row>
    <row r="44" spans="1:24" ht="30" customHeight="1" x14ac:dyDescent="0.25">
      <c r="A44" s="30"/>
      <c r="B44" s="31"/>
      <c r="C44" s="33"/>
    </row>
  </sheetData>
  <mergeCells count="7">
    <mergeCell ref="P5:R5"/>
    <mergeCell ref="S5:U5"/>
    <mergeCell ref="V5:X5"/>
    <mergeCell ref="D5:F5"/>
    <mergeCell ref="G5:I5"/>
    <mergeCell ref="J5:L5"/>
    <mergeCell ref="M5:O5"/>
  </mergeCells>
  <pageMargins left="0.47244094488188981" right="0.31496062992125984" top="0.35433070866141736" bottom="0.35433070866141736" header="0.31496062992125984" footer="0.31496062992125984"/>
  <pageSetup paperSize="8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zoomScaleNormal="100" workbookViewId="0">
      <selection activeCell="B24" sqref="B24"/>
    </sheetView>
  </sheetViews>
  <sheetFormatPr defaultRowHeight="15" x14ac:dyDescent="0.25"/>
  <cols>
    <col min="1" max="1" width="9.140625" style="64"/>
    <col min="2" max="2" width="32.7109375" style="49" customWidth="1"/>
    <col min="3" max="3" width="15.28515625" style="49" customWidth="1"/>
    <col min="4" max="4" width="17" style="49" customWidth="1"/>
    <col min="5" max="7" width="15.28515625" style="49" customWidth="1"/>
    <col min="8" max="8" width="15.140625" style="49" customWidth="1"/>
    <col min="9" max="9" width="14.7109375" style="49" customWidth="1"/>
    <col min="10" max="10" width="16" style="49" customWidth="1"/>
    <col min="11" max="11" width="12.140625" style="49" customWidth="1"/>
    <col min="12" max="12" width="10.28515625" style="49" customWidth="1"/>
    <col min="13" max="257" width="9.140625" style="49"/>
    <col min="258" max="258" width="32.7109375" style="49" customWidth="1"/>
    <col min="259" max="259" width="18.140625" style="49" customWidth="1"/>
    <col min="260" max="261" width="19.42578125" style="49" customWidth="1"/>
    <col min="262" max="262" width="17.5703125" style="49" customWidth="1"/>
    <col min="263" max="263" width="24.5703125" style="49" customWidth="1"/>
    <col min="264" max="264" width="25.42578125" style="49" customWidth="1"/>
    <col min="265" max="265" width="14.7109375" style="49" customWidth="1"/>
    <col min="266" max="266" width="16" style="49" customWidth="1"/>
    <col min="267" max="267" width="12.140625" style="49" customWidth="1"/>
    <col min="268" max="268" width="10.28515625" style="49" customWidth="1"/>
    <col min="269" max="513" width="9.140625" style="49"/>
    <col min="514" max="514" width="32.7109375" style="49" customWidth="1"/>
    <col min="515" max="515" width="18.140625" style="49" customWidth="1"/>
    <col min="516" max="517" width="19.42578125" style="49" customWidth="1"/>
    <col min="518" max="518" width="17.5703125" style="49" customWidth="1"/>
    <col min="519" max="519" width="24.5703125" style="49" customWidth="1"/>
    <col min="520" max="520" width="25.42578125" style="49" customWidth="1"/>
    <col min="521" max="521" width="14.7109375" style="49" customWidth="1"/>
    <col min="522" max="522" width="16" style="49" customWidth="1"/>
    <col min="523" max="523" width="12.140625" style="49" customWidth="1"/>
    <col min="524" max="524" width="10.28515625" style="49" customWidth="1"/>
    <col min="525" max="769" width="9.140625" style="49"/>
    <col min="770" max="770" width="32.7109375" style="49" customWidth="1"/>
    <col min="771" max="771" width="18.140625" style="49" customWidth="1"/>
    <col min="772" max="773" width="19.42578125" style="49" customWidth="1"/>
    <col min="774" max="774" width="17.5703125" style="49" customWidth="1"/>
    <col min="775" max="775" width="24.5703125" style="49" customWidth="1"/>
    <col min="776" max="776" width="25.42578125" style="49" customWidth="1"/>
    <col min="777" max="777" width="14.7109375" style="49" customWidth="1"/>
    <col min="778" max="778" width="16" style="49" customWidth="1"/>
    <col min="779" max="779" width="12.140625" style="49" customWidth="1"/>
    <col min="780" max="780" width="10.28515625" style="49" customWidth="1"/>
    <col min="781" max="1025" width="9.140625" style="49"/>
    <col min="1026" max="1026" width="32.7109375" style="49" customWidth="1"/>
    <col min="1027" max="1027" width="18.140625" style="49" customWidth="1"/>
    <col min="1028" max="1029" width="19.42578125" style="49" customWidth="1"/>
    <col min="1030" max="1030" width="17.5703125" style="49" customWidth="1"/>
    <col min="1031" max="1031" width="24.5703125" style="49" customWidth="1"/>
    <col min="1032" max="1032" width="25.42578125" style="49" customWidth="1"/>
    <col min="1033" max="1033" width="14.7109375" style="49" customWidth="1"/>
    <col min="1034" max="1034" width="16" style="49" customWidth="1"/>
    <col min="1035" max="1035" width="12.140625" style="49" customWidth="1"/>
    <col min="1036" max="1036" width="10.28515625" style="49" customWidth="1"/>
    <col min="1037" max="1281" width="9.140625" style="49"/>
    <col min="1282" max="1282" width="32.7109375" style="49" customWidth="1"/>
    <col min="1283" max="1283" width="18.140625" style="49" customWidth="1"/>
    <col min="1284" max="1285" width="19.42578125" style="49" customWidth="1"/>
    <col min="1286" max="1286" width="17.5703125" style="49" customWidth="1"/>
    <col min="1287" max="1287" width="24.5703125" style="49" customWidth="1"/>
    <col min="1288" max="1288" width="25.42578125" style="49" customWidth="1"/>
    <col min="1289" max="1289" width="14.7109375" style="49" customWidth="1"/>
    <col min="1290" max="1290" width="16" style="49" customWidth="1"/>
    <col min="1291" max="1291" width="12.140625" style="49" customWidth="1"/>
    <col min="1292" max="1292" width="10.28515625" style="49" customWidth="1"/>
    <col min="1293" max="1537" width="9.140625" style="49"/>
    <col min="1538" max="1538" width="32.7109375" style="49" customWidth="1"/>
    <col min="1539" max="1539" width="18.140625" style="49" customWidth="1"/>
    <col min="1540" max="1541" width="19.42578125" style="49" customWidth="1"/>
    <col min="1542" max="1542" width="17.5703125" style="49" customWidth="1"/>
    <col min="1543" max="1543" width="24.5703125" style="49" customWidth="1"/>
    <col min="1544" max="1544" width="25.42578125" style="49" customWidth="1"/>
    <col min="1545" max="1545" width="14.7109375" style="49" customWidth="1"/>
    <col min="1546" max="1546" width="16" style="49" customWidth="1"/>
    <col min="1547" max="1547" width="12.140625" style="49" customWidth="1"/>
    <col min="1548" max="1548" width="10.28515625" style="49" customWidth="1"/>
    <col min="1549" max="1793" width="9.140625" style="49"/>
    <col min="1794" max="1794" width="32.7109375" style="49" customWidth="1"/>
    <col min="1795" max="1795" width="18.140625" style="49" customWidth="1"/>
    <col min="1796" max="1797" width="19.42578125" style="49" customWidth="1"/>
    <col min="1798" max="1798" width="17.5703125" style="49" customWidth="1"/>
    <col min="1799" max="1799" width="24.5703125" style="49" customWidth="1"/>
    <col min="1800" max="1800" width="25.42578125" style="49" customWidth="1"/>
    <col min="1801" max="1801" width="14.7109375" style="49" customWidth="1"/>
    <col min="1802" max="1802" width="16" style="49" customWidth="1"/>
    <col min="1803" max="1803" width="12.140625" style="49" customWidth="1"/>
    <col min="1804" max="1804" width="10.28515625" style="49" customWidth="1"/>
    <col min="1805" max="2049" width="9.140625" style="49"/>
    <col min="2050" max="2050" width="32.7109375" style="49" customWidth="1"/>
    <col min="2051" max="2051" width="18.140625" style="49" customWidth="1"/>
    <col min="2052" max="2053" width="19.42578125" style="49" customWidth="1"/>
    <col min="2054" max="2054" width="17.5703125" style="49" customWidth="1"/>
    <col min="2055" max="2055" width="24.5703125" style="49" customWidth="1"/>
    <col min="2056" max="2056" width="25.42578125" style="49" customWidth="1"/>
    <col min="2057" max="2057" width="14.7109375" style="49" customWidth="1"/>
    <col min="2058" max="2058" width="16" style="49" customWidth="1"/>
    <col min="2059" max="2059" width="12.140625" style="49" customWidth="1"/>
    <col min="2060" max="2060" width="10.28515625" style="49" customWidth="1"/>
    <col min="2061" max="2305" width="9.140625" style="49"/>
    <col min="2306" max="2306" width="32.7109375" style="49" customWidth="1"/>
    <col min="2307" max="2307" width="18.140625" style="49" customWidth="1"/>
    <col min="2308" max="2309" width="19.42578125" style="49" customWidth="1"/>
    <col min="2310" max="2310" width="17.5703125" style="49" customWidth="1"/>
    <col min="2311" max="2311" width="24.5703125" style="49" customWidth="1"/>
    <col min="2312" max="2312" width="25.42578125" style="49" customWidth="1"/>
    <col min="2313" max="2313" width="14.7109375" style="49" customWidth="1"/>
    <col min="2314" max="2314" width="16" style="49" customWidth="1"/>
    <col min="2315" max="2315" width="12.140625" style="49" customWidth="1"/>
    <col min="2316" max="2316" width="10.28515625" style="49" customWidth="1"/>
    <col min="2317" max="2561" width="9.140625" style="49"/>
    <col min="2562" max="2562" width="32.7109375" style="49" customWidth="1"/>
    <col min="2563" max="2563" width="18.140625" style="49" customWidth="1"/>
    <col min="2564" max="2565" width="19.42578125" style="49" customWidth="1"/>
    <col min="2566" max="2566" width="17.5703125" style="49" customWidth="1"/>
    <col min="2567" max="2567" width="24.5703125" style="49" customWidth="1"/>
    <col min="2568" max="2568" width="25.42578125" style="49" customWidth="1"/>
    <col min="2569" max="2569" width="14.7109375" style="49" customWidth="1"/>
    <col min="2570" max="2570" width="16" style="49" customWidth="1"/>
    <col min="2571" max="2571" width="12.140625" style="49" customWidth="1"/>
    <col min="2572" max="2572" width="10.28515625" style="49" customWidth="1"/>
    <col min="2573" max="2817" width="9.140625" style="49"/>
    <col min="2818" max="2818" width="32.7109375" style="49" customWidth="1"/>
    <col min="2819" max="2819" width="18.140625" style="49" customWidth="1"/>
    <col min="2820" max="2821" width="19.42578125" style="49" customWidth="1"/>
    <col min="2822" max="2822" width="17.5703125" style="49" customWidth="1"/>
    <col min="2823" max="2823" width="24.5703125" style="49" customWidth="1"/>
    <col min="2824" max="2824" width="25.42578125" style="49" customWidth="1"/>
    <col min="2825" max="2825" width="14.7109375" style="49" customWidth="1"/>
    <col min="2826" max="2826" width="16" style="49" customWidth="1"/>
    <col min="2827" max="2827" width="12.140625" style="49" customWidth="1"/>
    <col min="2828" max="2828" width="10.28515625" style="49" customWidth="1"/>
    <col min="2829" max="3073" width="9.140625" style="49"/>
    <col min="3074" max="3074" width="32.7109375" style="49" customWidth="1"/>
    <col min="3075" max="3075" width="18.140625" style="49" customWidth="1"/>
    <col min="3076" max="3077" width="19.42578125" style="49" customWidth="1"/>
    <col min="3078" max="3078" width="17.5703125" style="49" customWidth="1"/>
    <col min="3079" max="3079" width="24.5703125" style="49" customWidth="1"/>
    <col min="3080" max="3080" width="25.42578125" style="49" customWidth="1"/>
    <col min="3081" max="3081" width="14.7109375" style="49" customWidth="1"/>
    <col min="3082" max="3082" width="16" style="49" customWidth="1"/>
    <col min="3083" max="3083" width="12.140625" style="49" customWidth="1"/>
    <col min="3084" max="3084" width="10.28515625" style="49" customWidth="1"/>
    <col min="3085" max="3329" width="9.140625" style="49"/>
    <col min="3330" max="3330" width="32.7109375" style="49" customWidth="1"/>
    <col min="3331" max="3331" width="18.140625" style="49" customWidth="1"/>
    <col min="3332" max="3333" width="19.42578125" style="49" customWidth="1"/>
    <col min="3334" max="3334" width="17.5703125" style="49" customWidth="1"/>
    <col min="3335" max="3335" width="24.5703125" style="49" customWidth="1"/>
    <col min="3336" max="3336" width="25.42578125" style="49" customWidth="1"/>
    <col min="3337" max="3337" width="14.7109375" style="49" customWidth="1"/>
    <col min="3338" max="3338" width="16" style="49" customWidth="1"/>
    <col min="3339" max="3339" width="12.140625" style="49" customWidth="1"/>
    <col min="3340" max="3340" width="10.28515625" style="49" customWidth="1"/>
    <col min="3341" max="3585" width="9.140625" style="49"/>
    <col min="3586" max="3586" width="32.7109375" style="49" customWidth="1"/>
    <col min="3587" max="3587" width="18.140625" style="49" customWidth="1"/>
    <col min="3588" max="3589" width="19.42578125" style="49" customWidth="1"/>
    <col min="3590" max="3590" width="17.5703125" style="49" customWidth="1"/>
    <col min="3591" max="3591" width="24.5703125" style="49" customWidth="1"/>
    <col min="3592" max="3592" width="25.42578125" style="49" customWidth="1"/>
    <col min="3593" max="3593" width="14.7109375" style="49" customWidth="1"/>
    <col min="3594" max="3594" width="16" style="49" customWidth="1"/>
    <col min="3595" max="3595" width="12.140625" style="49" customWidth="1"/>
    <col min="3596" max="3596" width="10.28515625" style="49" customWidth="1"/>
    <col min="3597" max="3841" width="9.140625" style="49"/>
    <col min="3842" max="3842" width="32.7109375" style="49" customWidth="1"/>
    <col min="3843" max="3843" width="18.140625" style="49" customWidth="1"/>
    <col min="3844" max="3845" width="19.42578125" style="49" customWidth="1"/>
    <col min="3846" max="3846" width="17.5703125" style="49" customWidth="1"/>
    <col min="3847" max="3847" width="24.5703125" style="49" customWidth="1"/>
    <col min="3848" max="3848" width="25.42578125" style="49" customWidth="1"/>
    <col min="3849" max="3849" width="14.7109375" style="49" customWidth="1"/>
    <col min="3850" max="3850" width="16" style="49" customWidth="1"/>
    <col min="3851" max="3851" width="12.140625" style="49" customWidth="1"/>
    <col min="3852" max="3852" width="10.28515625" style="49" customWidth="1"/>
    <col min="3853" max="4097" width="9.140625" style="49"/>
    <col min="4098" max="4098" width="32.7109375" style="49" customWidth="1"/>
    <col min="4099" max="4099" width="18.140625" style="49" customWidth="1"/>
    <col min="4100" max="4101" width="19.42578125" style="49" customWidth="1"/>
    <col min="4102" max="4102" width="17.5703125" style="49" customWidth="1"/>
    <col min="4103" max="4103" width="24.5703125" style="49" customWidth="1"/>
    <col min="4104" max="4104" width="25.42578125" style="49" customWidth="1"/>
    <col min="4105" max="4105" width="14.7109375" style="49" customWidth="1"/>
    <col min="4106" max="4106" width="16" style="49" customWidth="1"/>
    <col min="4107" max="4107" width="12.140625" style="49" customWidth="1"/>
    <col min="4108" max="4108" width="10.28515625" style="49" customWidth="1"/>
    <col min="4109" max="4353" width="9.140625" style="49"/>
    <col min="4354" max="4354" width="32.7109375" style="49" customWidth="1"/>
    <col min="4355" max="4355" width="18.140625" style="49" customWidth="1"/>
    <col min="4356" max="4357" width="19.42578125" style="49" customWidth="1"/>
    <col min="4358" max="4358" width="17.5703125" style="49" customWidth="1"/>
    <col min="4359" max="4359" width="24.5703125" style="49" customWidth="1"/>
    <col min="4360" max="4360" width="25.42578125" style="49" customWidth="1"/>
    <col min="4361" max="4361" width="14.7109375" style="49" customWidth="1"/>
    <col min="4362" max="4362" width="16" style="49" customWidth="1"/>
    <col min="4363" max="4363" width="12.140625" style="49" customWidth="1"/>
    <col min="4364" max="4364" width="10.28515625" style="49" customWidth="1"/>
    <col min="4365" max="4609" width="9.140625" style="49"/>
    <col min="4610" max="4610" width="32.7109375" style="49" customWidth="1"/>
    <col min="4611" max="4611" width="18.140625" style="49" customWidth="1"/>
    <col min="4612" max="4613" width="19.42578125" style="49" customWidth="1"/>
    <col min="4614" max="4614" width="17.5703125" style="49" customWidth="1"/>
    <col min="4615" max="4615" width="24.5703125" style="49" customWidth="1"/>
    <col min="4616" max="4616" width="25.42578125" style="49" customWidth="1"/>
    <col min="4617" max="4617" width="14.7109375" style="49" customWidth="1"/>
    <col min="4618" max="4618" width="16" style="49" customWidth="1"/>
    <col min="4619" max="4619" width="12.140625" style="49" customWidth="1"/>
    <col min="4620" max="4620" width="10.28515625" style="49" customWidth="1"/>
    <col min="4621" max="4865" width="9.140625" style="49"/>
    <col min="4866" max="4866" width="32.7109375" style="49" customWidth="1"/>
    <col min="4867" max="4867" width="18.140625" style="49" customWidth="1"/>
    <col min="4868" max="4869" width="19.42578125" style="49" customWidth="1"/>
    <col min="4870" max="4870" width="17.5703125" style="49" customWidth="1"/>
    <col min="4871" max="4871" width="24.5703125" style="49" customWidth="1"/>
    <col min="4872" max="4872" width="25.42578125" style="49" customWidth="1"/>
    <col min="4873" max="4873" width="14.7109375" style="49" customWidth="1"/>
    <col min="4874" max="4874" width="16" style="49" customWidth="1"/>
    <col min="4875" max="4875" width="12.140625" style="49" customWidth="1"/>
    <col min="4876" max="4876" width="10.28515625" style="49" customWidth="1"/>
    <col min="4877" max="5121" width="9.140625" style="49"/>
    <col min="5122" max="5122" width="32.7109375" style="49" customWidth="1"/>
    <col min="5123" max="5123" width="18.140625" style="49" customWidth="1"/>
    <col min="5124" max="5125" width="19.42578125" style="49" customWidth="1"/>
    <col min="5126" max="5126" width="17.5703125" style="49" customWidth="1"/>
    <col min="5127" max="5127" width="24.5703125" style="49" customWidth="1"/>
    <col min="5128" max="5128" width="25.42578125" style="49" customWidth="1"/>
    <col min="5129" max="5129" width="14.7109375" style="49" customWidth="1"/>
    <col min="5130" max="5130" width="16" style="49" customWidth="1"/>
    <col min="5131" max="5131" width="12.140625" style="49" customWidth="1"/>
    <col min="5132" max="5132" width="10.28515625" style="49" customWidth="1"/>
    <col min="5133" max="5377" width="9.140625" style="49"/>
    <col min="5378" max="5378" width="32.7109375" style="49" customWidth="1"/>
    <col min="5379" max="5379" width="18.140625" style="49" customWidth="1"/>
    <col min="5380" max="5381" width="19.42578125" style="49" customWidth="1"/>
    <col min="5382" max="5382" width="17.5703125" style="49" customWidth="1"/>
    <col min="5383" max="5383" width="24.5703125" style="49" customWidth="1"/>
    <col min="5384" max="5384" width="25.42578125" style="49" customWidth="1"/>
    <col min="5385" max="5385" width="14.7109375" style="49" customWidth="1"/>
    <col min="5386" max="5386" width="16" style="49" customWidth="1"/>
    <col min="5387" max="5387" width="12.140625" style="49" customWidth="1"/>
    <col min="5388" max="5388" width="10.28515625" style="49" customWidth="1"/>
    <col min="5389" max="5633" width="9.140625" style="49"/>
    <col min="5634" max="5634" width="32.7109375" style="49" customWidth="1"/>
    <col min="5635" max="5635" width="18.140625" style="49" customWidth="1"/>
    <col min="5636" max="5637" width="19.42578125" style="49" customWidth="1"/>
    <col min="5638" max="5638" width="17.5703125" style="49" customWidth="1"/>
    <col min="5639" max="5639" width="24.5703125" style="49" customWidth="1"/>
    <col min="5640" max="5640" width="25.42578125" style="49" customWidth="1"/>
    <col min="5641" max="5641" width="14.7109375" style="49" customWidth="1"/>
    <col min="5642" max="5642" width="16" style="49" customWidth="1"/>
    <col min="5643" max="5643" width="12.140625" style="49" customWidth="1"/>
    <col min="5644" max="5644" width="10.28515625" style="49" customWidth="1"/>
    <col min="5645" max="5889" width="9.140625" style="49"/>
    <col min="5890" max="5890" width="32.7109375" style="49" customWidth="1"/>
    <col min="5891" max="5891" width="18.140625" style="49" customWidth="1"/>
    <col min="5892" max="5893" width="19.42578125" style="49" customWidth="1"/>
    <col min="5894" max="5894" width="17.5703125" style="49" customWidth="1"/>
    <col min="5895" max="5895" width="24.5703125" style="49" customWidth="1"/>
    <col min="5896" max="5896" width="25.42578125" style="49" customWidth="1"/>
    <col min="5897" max="5897" width="14.7109375" style="49" customWidth="1"/>
    <col min="5898" max="5898" width="16" style="49" customWidth="1"/>
    <col min="5899" max="5899" width="12.140625" style="49" customWidth="1"/>
    <col min="5900" max="5900" width="10.28515625" style="49" customWidth="1"/>
    <col min="5901" max="6145" width="9.140625" style="49"/>
    <col min="6146" max="6146" width="32.7109375" style="49" customWidth="1"/>
    <col min="6147" max="6147" width="18.140625" style="49" customWidth="1"/>
    <col min="6148" max="6149" width="19.42578125" style="49" customWidth="1"/>
    <col min="6150" max="6150" width="17.5703125" style="49" customWidth="1"/>
    <col min="6151" max="6151" width="24.5703125" style="49" customWidth="1"/>
    <col min="6152" max="6152" width="25.42578125" style="49" customWidth="1"/>
    <col min="6153" max="6153" width="14.7109375" style="49" customWidth="1"/>
    <col min="6154" max="6154" width="16" style="49" customWidth="1"/>
    <col min="6155" max="6155" width="12.140625" style="49" customWidth="1"/>
    <col min="6156" max="6156" width="10.28515625" style="49" customWidth="1"/>
    <col min="6157" max="6401" width="9.140625" style="49"/>
    <col min="6402" max="6402" width="32.7109375" style="49" customWidth="1"/>
    <col min="6403" max="6403" width="18.140625" style="49" customWidth="1"/>
    <col min="6404" max="6405" width="19.42578125" style="49" customWidth="1"/>
    <col min="6406" max="6406" width="17.5703125" style="49" customWidth="1"/>
    <col min="6407" max="6407" width="24.5703125" style="49" customWidth="1"/>
    <col min="6408" max="6408" width="25.42578125" style="49" customWidth="1"/>
    <col min="6409" max="6409" width="14.7109375" style="49" customWidth="1"/>
    <col min="6410" max="6410" width="16" style="49" customWidth="1"/>
    <col min="6411" max="6411" width="12.140625" style="49" customWidth="1"/>
    <col min="6412" max="6412" width="10.28515625" style="49" customWidth="1"/>
    <col min="6413" max="6657" width="9.140625" style="49"/>
    <col min="6658" max="6658" width="32.7109375" style="49" customWidth="1"/>
    <col min="6659" max="6659" width="18.140625" style="49" customWidth="1"/>
    <col min="6660" max="6661" width="19.42578125" style="49" customWidth="1"/>
    <col min="6662" max="6662" width="17.5703125" style="49" customWidth="1"/>
    <col min="6663" max="6663" width="24.5703125" style="49" customWidth="1"/>
    <col min="6664" max="6664" width="25.42578125" style="49" customWidth="1"/>
    <col min="6665" max="6665" width="14.7109375" style="49" customWidth="1"/>
    <col min="6666" max="6666" width="16" style="49" customWidth="1"/>
    <col min="6667" max="6667" width="12.140625" style="49" customWidth="1"/>
    <col min="6668" max="6668" width="10.28515625" style="49" customWidth="1"/>
    <col min="6669" max="6913" width="9.140625" style="49"/>
    <col min="6914" max="6914" width="32.7109375" style="49" customWidth="1"/>
    <col min="6915" max="6915" width="18.140625" style="49" customWidth="1"/>
    <col min="6916" max="6917" width="19.42578125" style="49" customWidth="1"/>
    <col min="6918" max="6918" width="17.5703125" style="49" customWidth="1"/>
    <col min="6919" max="6919" width="24.5703125" style="49" customWidth="1"/>
    <col min="6920" max="6920" width="25.42578125" style="49" customWidth="1"/>
    <col min="6921" max="6921" width="14.7109375" style="49" customWidth="1"/>
    <col min="6922" max="6922" width="16" style="49" customWidth="1"/>
    <col min="6923" max="6923" width="12.140625" style="49" customWidth="1"/>
    <col min="6924" max="6924" width="10.28515625" style="49" customWidth="1"/>
    <col min="6925" max="7169" width="9.140625" style="49"/>
    <col min="7170" max="7170" width="32.7109375" style="49" customWidth="1"/>
    <col min="7171" max="7171" width="18.140625" style="49" customWidth="1"/>
    <col min="7172" max="7173" width="19.42578125" style="49" customWidth="1"/>
    <col min="7174" max="7174" width="17.5703125" style="49" customWidth="1"/>
    <col min="7175" max="7175" width="24.5703125" style="49" customWidth="1"/>
    <col min="7176" max="7176" width="25.42578125" style="49" customWidth="1"/>
    <col min="7177" max="7177" width="14.7109375" style="49" customWidth="1"/>
    <col min="7178" max="7178" width="16" style="49" customWidth="1"/>
    <col min="7179" max="7179" width="12.140625" style="49" customWidth="1"/>
    <col min="7180" max="7180" width="10.28515625" style="49" customWidth="1"/>
    <col min="7181" max="7425" width="9.140625" style="49"/>
    <col min="7426" max="7426" width="32.7109375" style="49" customWidth="1"/>
    <col min="7427" max="7427" width="18.140625" style="49" customWidth="1"/>
    <col min="7428" max="7429" width="19.42578125" style="49" customWidth="1"/>
    <col min="7430" max="7430" width="17.5703125" style="49" customWidth="1"/>
    <col min="7431" max="7431" width="24.5703125" style="49" customWidth="1"/>
    <col min="7432" max="7432" width="25.42578125" style="49" customWidth="1"/>
    <col min="7433" max="7433" width="14.7109375" style="49" customWidth="1"/>
    <col min="7434" max="7434" width="16" style="49" customWidth="1"/>
    <col min="7435" max="7435" width="12.140625" style="49" customWidth="1"/>
    <col min="7436" max="7436" width="10.28515625" style="49" customWidth="1"/>
    <col min="7437" max="7681" width="9.140625" style="49"/>
    <col min="7682" max="7682" width="32.7109375" style="49" customWidth="1"/>
    <col min="7683" max="7683" width="18.140625" style="49" customWidth="1"/>
    <col min="7684" max="7685" width="19.42578125" style="49" customWidth="1"/>
    <col min="7686" max="7686" width="17.5703125" style="49" customWidth="1"/>
    <col min="7687" max="7687" width="24.5703125" style="49" customWidth="1"/>
    <col min="7688" max="7688" width="25.42578125" style="49" customWidth="1"/>
    <col min="7689" max="7689" width="14.7109375" style="49" customWidth="1"/>
    <col min="7690" max="7690" width="16" style="49" customWidth="1"/>
    <col min="7691" max="7691" width="12.140625" style="49" customWidth="1"/>
    <col min="7692" max="7692" width="10.28515625" style="49" customWidth="1"/>
    <col min="7693" max="7937" width="9.140625" style="49"/>
    <col min="7938" max="7938" width="32.7109375" style="49" customWidth="1"/>
    <col min="7939" max="7939" width="18.140625" style="49" customWidth="1"/>
    <col min="7940" max="7941" width="19.42578125" style="49" customWidth="1"/>
    <col min="7942" max="7942" width="17.5703125" style="49" customWidth="1"/>
    <col min="7943" max="7943" width="24.5703125" style="49" customWidth="1"/>
    <col min="7944" max="7944" width="25.42578125" style="49" customWidth="1"/>
    <col min="7945" max="7945" width="14.7109375" style="49" customWidth="1"/>
    <col min="7946" max="7946" width="16" style="49" customWidth="1"/>
    <col min="7947" max="7947" width="12.140625" style="49" customWidth="1"/>
    <col min="7948" max="7948" width="10.28515625" style="49" customWidth="1"/>
    <col min="7949" max="8193" width="9.140625" style="49"/>
    <col min="8194" max="8194" width="32.7109375" style="49" customWidth="1"/>
    <col min="8195" max="8195" width="18.140625" style="49" customWidth="1"/>
    <col min="8196" max="8197" width="19.42578125" style="49" customWidth="1"/>
    <col min="8198" max="8198" width="17.5703125" style="49" customWidth="1"/>
    <col min="8199" max="8199" width="24.5703125" style="49" customWidth="1"/>
    <col min="8200" max="8200" width="25.42578125" style="49" customWidth="1"/>
    <col min="8201" max="8201" width="14.7109375" style="49" customWidth="1"/>
    <col min="8202" max="8202" width="16" style="49" customWidth="1"/>
    <col min="8203" max="8203" width="12.140625" style="49" customWidth="1"/>
    <col min="8204" max="8204" width="10.28515625" style="49" customWidth="1"/>
    <col min="8205" max="8449" width="9.140625" style="49"/>
    <col min="8450" max="8450" width="32.7109375" style="49" customWidth="1"/>
    <col min="8451" max="8451" width="18.140625" style="49" customWidth="1"/>
    <col min="8452" max="8453" width="19.42578125" style="49" customWidth="1"/>
    <col min="8454" max="8454" width="17.5703125" style="49" customWidth="1"/>
    <col min="8455" max="8455" width="24.5703125" style="49" customWidth="1"/>
    <col min="8456" max="8456" width="25.42578125" style="49" customWidth="1"/>
    <col min="8457" max="8457" width="14.7109375" style="49" customWidth="1"/>
    <col min="8458" max="8458" width="16" style="49" customWidth="1"/>
    <col min="8459" max="8459" width="12.140625" style="49" customWidth="1"/>
    <col min="8460" max="8460" width="10.28515625" style="49" customWidth="1"/>
    <col min="8461" max="8705" width="9.140625" style="49"/>
    <col min="8706" max="8706" width="32.7109375" style="49" customWidth="1"/>
    <col min="8707" max="8707" width="18.140625" style="49" customWidth="1"/>
    <col min="8708" max="8709" width="19.42578125" style="49" customWidth="1"/>
    <col min="8710" max="8710" width="17.5703125" style="49" customWidth="1"/>
    <col min="8711" max="8711" width="24.5703125" style="49" customWidth="1"/>
    <col min="8712" max="8712" width="25.42578125" style="49" customWidth="1"/>
    <col min="8713" max="8713" width="14.7109375" style="49" customWidth="1"/>
    <col min="8714" max="8714" width="16" style="49" customWidth="1"/>
    <col min="8715" max="8715" width="12.140625" style="49" customWidth="1"/>
    <col min="8716" max="8716" width="10.28515625" style="49" customWidth="1"/>
    <col min="8717" max="8961" width="9.140625" style="49"/>
    <col min="8962" max="8962" width="32.7109375" style="49" customWidth="1"/>
    <col min="8963" max="8963" width="18.140625" style="49" customWidth="1"/>
    <col min="8964" max="8965" width="19.42578125" style="49" customWidth="1"/>
    <col min="8966" max="8966" width="17.5703125" style="49" customWidth="1"/>
    <col min="8967" max="8967" width="24.5703125" style="49" customWidth="1"/>
    <col min="8968" max="8968" width="25.42578125" style="49" customWidth="1"/>
    <col min="8969" max="8969" width="14.7109375" style="49" customWidth="1"/>
    <col min="8970" max="8970" width="16" style="49" customWidth="1"/>
    <col min="8971" max="8971" width="12.140625" style="49" customWidth="1"/>
    <col min="8972" max="8972" width="10.28515625" style="49" customWidth="1"/>
    <col min="8973" max="9217" width="9.140625" style="49"/>
    <col min="9218" max="9218" width="32.7109375" style="49" customWidth="1"/>
    <col min="9219" max="9219" width="18.140625" style="49" customWidth="1"/>
    <col min="9220" max="9221" width="19.42578125" style="49" customWidth="1"/>
    <col min="9222" max="9222" width="17.5703125" style="49" customWidth="1"/>
    <col min="9223" max="9223" width="24.5703125" style="49" customWidth="1"/>
    <col min="9224" max="9224" width="25.42578125" style="49" customWidth="1"/>
    <col min="9225" max="9225" width="14.7109375" style="49" customWidth="1"/>
    <col min="9226" max="9226" width="16" style="49" customWidth="1"/>
    <col min="9227" max="9227" width="12.140625" style="49" customWidth="1"/>
    <col min="9228" max="9228" width="10.28515625" style="49" customWidth="1"/>
    <col min="9229" max="9473" width="9.140625" style="49"/>
    <col min="9474" max="9474" width="32.7109375" style="49" customWidth="1"/>
    <col min="9475" max="9475" width="18.140625" style="49" customWidth="1"/>
    <col min="9476" max="9477" width="19.42578125" style="49" customWidth="1"/>
    <col min="9478" max="9478" width="17.5703125" style="49" customWidth="1"/>
    <col min="9479" max="9479" width="24.5703125" style="49" customWidth="1"/>
    <col min="9480" max="9480" width="25.42578125" style="49" customWidth="1"/>
    <col min="9481" max="9481" width="14.7109375" style="49" customWidth="1"/>
    <col min="9482" max="9482" width="16" style="49" customWidth="1"/>
    <col min="9483" max="9483" width="12.140625" style="49" customWidth="1"/>
    <col min="9484" max="9484" width="10.28515625" style="49" customWidth="1"/>
    <col min="9485" max="9729" width="9.140625" style="49"/>
    <col min="9730" max="9730" width="32.7109375" style="49" customWidth="1"/>
    <col min="9731" max="9731" width="18.140625" style="49" customWidth="1"/>
    <col min="9732" max="9733" width="19.42578125" style="49" customWidth="1"/>
    <col min="9734" max="9734" width="17.5703125" style="49" customWidth="1"/>
    <col min="9735" max="9735" width="24.5703125" style="49" customWidth="1"/>
    <col min="9736" max="9736" width="25.42578125" style="49" customWidth="1"/>
    <col min="9737" max="9737" width="14.7109375" style="49" customWidth="1"/>
    <col min="9738" max="9738" width="16" style="49" customWidth="1"/>
    <col min="9739" max="9739" width="12.140625" style="49" customWidth="1"/>
    <col min="9740" max="9740" width="10.28515625" style="49" customWidth="1"/>
    <col min="9741" max="9985" width="9.140625" style="49"/>
    <col min="9986" max="9986" width="32.7109375" style="49" customWidth="1"/>
    <col min="9987" max="9987" width="18.140625" style="49" customWidth="1"/>
    <col min="9988" max="9989" width="19.42578125" style="49" customWidth="1"/>
    <col min="9990" max="9990" width="17.5703125" style="49" customWidth="1"/>
    <col min="9991" max="9991" width="24.5703125" style="49" customWidth="1"/>
    <col min="9992" max="9992" width="25.42578125" style="49" customWidth="1"/>
    <col min="9993" max="9993" width="14.7109375" style="49" customWidth="1"/>
    <col min="9994" max="9994" width="16" style="49" customWidth="1"/>
    <col min="9995" max="9995" width="12.140625" style="49" customWidth="1"/>
    <col min="9996" max="9996" width="10.28515625" style="49" customWidth="1"/>
    <col min="9997" max="10241" width="9.140625" style="49"/>
    <col min="10242" max="10242" width="32.7109375" style="49" customWidth="1"/>
    <col min="10243" max="10243" width="18.140625" style="49" customWidth="1"/>
    <col min="10244" max="10245" width="19.42578125" style="49" customWidth="1"/>
    <col min="10246" max="10246" width="17.5703125" style="49" customWidth="1"/>
    <col min="10247" max="10247" width="24.5703125" style="49" customWidth="1"/>
    <col min="10248" max="10248" width="25.42578125" style="49" customWidth="1"/>
    <col min="10249" max="10249" width="14.7109375" style="49" customWidth="1"/>
    <col min="10250" max="10250" width="16" style="49" customWidth="1"/>
    <col min="10251" max="10251" width="12.140625" style="49" customWidth="1"/>
    <col min="10252" max="10252" width="10.28515625" style="49" customWidth="1"/>
    <col min="10253" max="10497" width="9.140625" style="49"/>
    <col min="10498" max="10498" width="32.7109375" style="49" customWidth="1"/>
    <col min="10499" max="10499" width="18.140625" style="49" customWidth="1"/>
    <col min="10500" max="10501" width="19.42578125" style="49" customWidth="1"/>
    <col min="10502" max="10502" width="17.5703125" style="49" customWidth="1"/>
    <col min="10503" max="10503" width="24.5703125" style="49" customWidth="1"/>
    <col min="10504" max="10504" width="25.42578125" style="49" customWidth="1"/>
    <col min="10505" max="10505" width="14.7109375" style="49" customWidth="1"/>
    <col min="10506" max="10506" width="16" style="49" customWidth="1"/>
    <col min="10507" max="10507" width="12.140625" style="49" customWidth="1"/>
    <col min="10508" max="10508" width="10.28515625" style="49" customWidth="1"/>
    <col min="10509" max="10753" width="9.140625" style="49"/>
    <col min="10754" max="10754" width="32.7109375" style="49" customWidth="1"/>
    <col min="10755" max="10755" width="18.140625" style="49" customWidth="1"/>
    <col min="10756" max="10757" width="19.42578125" style="49" customWidth="1"/>
    <col min="10758" max="10758" width="17.5703125" style="49" customWidth="1"/>
    <col min="10759" max="10759" width="24.5703125" style="49" customWidth="1"/>
    <col min="10760" max="10760" width="25.42578125" style="49" customWidth="1"/>
    <col min="10761" max="10761" width="14.7109375" style="49" customWidth="1"/>
    <col min="10762" max="10762" width="16" style="49" customWidth="1"/>
    <col min="10763" max="10763" width="12.140625" style="49" customWidth="1"/>
    <col min="10764" max="10764" width="10.28515625" style="49" customWidth="1"/>
    <col min="10765" max="11009" width="9.140625" style="49"/>
    <col min="11010" max="11010" width="32.7109375" style="49" customWidth="1"/>
    <col min="11011" max="11011" width="18.140625" style="49" customWidth="1"/>
    <col min="11012" max="11013" width="19.42578125" style="49" customWidth="1"/>
    <col min="11014" max="11014" width="17.5703125" style="49" customWidth="1"/>
    <col min="11015" max="11015" width="24.5703125" style="49" customWidth="1"/>
    <col min="11016" max="11016" width="25.42578125" style="49" customWidth="1"/>
    <col min="11017" max="11017" width="14.7109375" style="49" customWidth="1"/>
    <col min="11018" max="11018" width="16" style="49" customWidth="1"/>
    <col min="11019" max="11019" width="12.140625" style="49" customWidth="1"/>
    <col min="11020" max="11020" width="10.28515625" style="49" customWidth="1"/>
    <col min="11021" max="11265" width="9.140625" style="49"/>
    <col min="11266" max="11266" width="32.7109375" style="49" customWidth="1"/>
    <col min="11267" max="11267" width="18.140625" style="49" customWidth="1"/>
    <col min="11268" max="11269" width="19.42578125" style="49" customWidth="1"/>
    <col min="11270" max="11270" width="17.5703125" style="49" customWidth="1"/>
    <col min="11271" max="11271" width="24.5703125" style="49" customWidth="1"/>
    <col min="11272" max="11272" width="25.42578125" style="49" customWidth="1"/>
    <col min="11273" max="11273" width="14.7109375" style="49" customWidth="1"/>
    <col min="11274" max="11274" width="16" style="49" customWidth="1"/>
    <col min="11275" max="11275" width="12.140625" style="49" customWidth="1"/>
    <col min="11276" max="11276" width="10.28515625" style="49" customWidth="1"/>
    <col min="11277" max="11521" width="9.140625" style="49"/>
    <col min="11522" max="11522" width="32.7109375" style="49" customWidth="1"/>
    <col min="11523" max="11523" width="18.140625" style="49" customWidth="1"/>
    <col min="11524" max="11525" width="19.42578125" style="49" customWidth="1"/>
    <col min="11526" max="11526" width="17.5703125" style="49" customWidth="1"/>
    <col min="11527" max="11527" width="24.5703125" style="49" customWidth="1"/>
    <col min="11528" max="11528" width="25.42578125" style="49" customWidth="1"/>
    <col min="11529" max="11529" width="14.7109375" style="49" customWidth="1"/>
    <col min="11530" max="11530" width="16" style="49" customWidth="1"/>
    <col min="11531" max="11531" width="12.140625" style="49" customWidth="1"/>
    <col min="11532" max="11532" width="10.28515625" style="49" customWidth="1"/>
    <col min="11533" max="11777" width="9.140625" style="49"/>
    <col min="11778" max="11778" width="32.7109375" style="49" customWidth="1"/>
    <col min="11779" max="11779" width="18.140625" style="49" customWidth="1"/>
    <col min="11780" max="11781" width="19.42578125" style="49" customWidth="1"/>
    <col min="11782" max="11782" width="17.5703125" style="49" customWidth="1"/>
    <col min="11783" max="11783" width="24.5703125" style="49" customWidth="1"/>
    <col min="11784" max="11784" width="25.42578125" style="49" customWidth="1"/>
    <col min="11785" max="11785" width="14.7109375" style="49" customWidth="1"/>
    <col min="11786" max="11786" width="16" style="49" customWidth="1"/>
    <col min="11787" max="11787" width="12.140625" style="49" customWidth="1"/>
    <col min="11788" max="11788" width="10.28515625" style="49" customWidth="1"/>
    <col min="11789" max="12033" width="9.140625" style="49"/>
    <col min="12034" max="12034" width="32.7109375" style="49" customWidth="1"/>
    <col min="12035" max="12035" width="18.140625" style="49" customWidth="1"/>
    <col min="12036" max="12037" width="19.42578125" style="49" customWidth="1"/>
    <col min="12038" max="12038" width="17.5703125" style="49" customWidth="1"/>
    <col min="12039" max="12039" width="24.5703125" style="49" customWidth="1"/>
    <col min="12040" max="12040" width="25.42578125" style="49" customWidth="1"/>
    <col min="12041" max="12041" width="14.7109375" style="49" customWidth="1"/>
    <col min="12042" max="12042" width="16" style="49" customWidth="1"/>
    <col min="12043" max="12043" width="12.140625" style="49" customWidth="1"/>
    <col min="12044" max="12044" width="10.28515625" style="49" customWidth="1"/>
    <col min="12045" max="12289" width="9.140625" style="49"/>
    <col min="12290" max="12290" width="32.7109375" style="49" customWidth="1"/>
    <col min="12291" max="12291" width="18.140625" style="49" customWidth="1"/>
    <col min="12292" max="12293" width="19.42578125" style="49" customWidth="1"/>
    <col min="12294" max="12294" width="17.5703125" style="49" customWidth="1"/>
    <col min="12295" max="12295" width="24.5703125" style="49" customWidth="1"/>
    <col min="12296" max="12296" width="25.42578125" style="49" customWidth="1"/>
    <col min="12297" max="12297" width="14.7109375" style="49" customWidth="1"/>
    <col min="12298" max="12298" width="16" style="49" customWidth="1"/>
    <col min="12299" max="12299" width="12.140625" style="49" customWidth="1"/>
    <col min="12300" max="12300" width="10.28515625" style="49" customWidth="1"/>
    <col min="12301" max="12545" width="9.140625" style="49"/>
    <col min="12546" max="12546" width="32.7109375" style="49" customWidth="1"/>
    <col min="12547" max="12547" width="18.140625" style="49" customWidth="1"/>
    <col min="12548" max="12549" width="19.42578125" style="49" customWidth="1"/>
    <col min="12550" max="12550" width="17.5703125" style="49" customWidth="1"/>
    <col min="12551" max="12551" width="24.5703125" style="49" customWidth="1"/>
    <col min="12552" max="12552" width="25.42578125" style="49" customWidth="1"/>
    <col min="12553" max="12553" width="14.7109375" style="49" customWidth="1"/>
    <col min="12554" max="12554" width="16" style="49" customWidth="1"/>
    <col min="12555" max="12555" width="12.140625" style="49" customWidth="1"/>
    <col min="12556" max="12556" width="10.28515625" style="49" customWidth="1"/>
    <col min="12557" max="12801" width="9.140625" style="49"/>
    <col min="12802" max="12802" width="32.7109375" style="49" customWidth="1"/>
    <col min="12803" max="12803" width="18.140625" style="49" customWidth="1"/>
    <col min="12804" max="12805" width="19.42578125" style="49" customWidth="1"/>
    <col min="12806" max="12806" width="17.5703125" style="49" customWidth="1"/>
    <col min="12807" max="12807" width="24.5703125" style="49" customWidth="1"/>
    <col min="12808" max="12808" width="25.42578125" style="49" customWidth="1"/>
    <col min="12809" max="12809" width="14.7109375" style="49" customWidth="1"/>
    <col min="12810" max="12810" width="16" style="49" customWidth="1"/>
    <col min="12811" max="12811" width="12.140625" style="49" customWidth="1"/>
    <col min="12812" max="12812" width="10.28515625" style="49" customWidth="1"/>
    <col min="12813" max="13057" width="9.140625" style="49"/>
    <col min="13058" max="13058" width="32.7109375" style="49" customWidth="1"/>
    <col min="13059" max="13059" width="18.140625" style="49" customWidth="1"/>
    <col min="13060" max="13061" width="19.42578125" style="49" customWidth="1"/>
    <col min="13062" max="13062" width="17.5703125" style="49" customWidth="1"/>
    <col min="13063" max="13063" width="24.5703125" style="49" customWidth="1"/>
    <col min="13064" max="13064" width="25.42578125" style="49" customWidth="1"/>
    <col min="13065" max="13065" width="14.7109375" style="49" customWidth="1"/>
    <col min="13066" max="13066" width="16" style="49" customWidth="1"/>
    <col min="13067" max="13067" width="12.140625" style="49" customWidth="1"/>
    <col min="13068" max="13068" width="10.28515625" style="49" customWidth="1"/>
    <col min="13069" max="13313" width="9.140625" style="49"/>
    <col min="13314" max="13314" width="32.7109375" style="49" customWidth="1"/>
    <col min="13315" max="13315" width="18.140625" style="49" customWidth="1"/>
    <col min="13316" max="13317" width="19.42578125" style="49" customWidth="1"/>
    <col min="13318" max="13318" width="17.5703125" style="49" customWidth="1"/>
    <col min="13319" max="13319" width="24.5703125" style="49" customWidth="1"/>
    <col min="13320" max="13320" width="25.42578125" style="49" customWidth="1"/>
    <col min="13321" max="13321" width="14.7109375" style="49" customWidth="1"/>
    <col min="13322" max="13322" width="16" style="49" customWidth="1"/>
    <col min="13323" max="13323" width="12.140625" style="49" customWidth="1"/>
    <col min="13324" max="13324" width="10.28515625" style="49" customWidth="1"/>
    <col min="13325" max="13569" width="9.140625" style="49"/>
    <col min="13570" max="13570" width="32.7109375" style="49" customWidth="1"/>
    <col min="13571" max="13571" width="18.140625" style="49" customWidth="1"/>
    <col min="13572" max="13573" width="19.42578125" style="49" customWidth="1"/>
    <col min="13574" max="13574" width="17.5703125" style="49" customWidth="1"/>
    <col min="13575" max="13575" width="24.5703125" style="49" customWidth="1"/>
    <col min="13576" max="13576" width="25.42578125" style="49" customWidth="1"/>
    <col min="13577" max="13577" width="14.7109375" style="49" customWidth="1"/>
    <col min="13578" max="13578" width="16" style="49" customWidth="1"/>
    <col min="13579" max="13579" width="12.140625" style="49" customWidth="1"/>
    <col min="13580" max="13580" width="10.28515625" style="49" customWidth="1"/>
    <col min="13581" max="13825" width="9.140625" style="49"/>
    <col min="13826" max="13826" width="32.7109375" style="49" customWidth="1"/>
    <col min="13827" max="13827" width="18.140625" style="49" customWidth="1"/>
    <col min="13828" max="13829" width="19.42578125" style="49" customWidth="1"/>
    <col min="13830" max="13830" width="17.5703125" style="49" customWidth="1"/>
    <col min="13831" max="13831" width="24.5703125" style="49" customWidth="1"/>
    <col min="13832" max="13832" width="25.42578125" style="49" customWidth="1"/>
    <col min="13833" max="13833" width="14.7109375" style="49" customWidth="1"/>
    <col min="13834" max="13834" width="16" style="49" customWidth="1"/>
    <col min="13835" max="13835" width="12.140625" style="49" customWidth="1"/>
    <col min="13836" max="13836" width="10.28515625" style="49" customWidth="1"/>
    <col min="13837" max="14081" width="9.140625" style="49"/>
    <col min="14082" max="14082" width="32.7109375" style="49" customWidth="1"/>
    <col min="14083" max="14083" width="18.140625" style="49" customWidth="1"/>
    <col min="14084" max="14085" width="19.42578125" style="49" customWidth="1"/>
    <col min="14086" max="14086" width="17.5703125" style="49" customWidth="1"/>
    <col min="14087" max="14087" width="24.5703125" style="49" customWidth="1"/>
    <col min="14088" max="14088" width="25.42578125" style="49" customWidth="1"/>
    <col min="14089" max="14089" width="14.7109375" style="49" customWidth="1"/>
    <col min="14090" max="14090" width="16" style="49" customWidth="1"/>
    <col min="14091" max="14091" width="12.140625" style="49" customWidth="1"/>
    <col min="14092" max="14092" width="10.28515625" style="49" customWidth="1"/>
    <col min="14093" max="14337" width="9.140625" style="49"/>
    <col min="14338" max="14338" width="32.7109375" style="49" customWidth="1"/>
    <col min="14339" max="14339" width="18.140625" style="49" customWidth="1"/>
    <col min="14340" max="14341" width="19.42578125" style="49" customWidth="1"/>
    <col min="14342" max="14342" width="17.5703125" style="49" customWidth="1"/>
    <col min="14343" max="14343" width="24.5703125" style="49" customWidth="1"/>
    <col min="14344" max="14344" width="25.42578125" style="49" customWidth="1"/>
    <col min="14345" max="14345" width="14.7109375" style="49" customWidth="1"/>
    <col min="14346" max="14346" width="16" style="49" customWidth="1"/>
    <col min="14347" max="14347" width="12.140625" style="49" customWidth="1"/>
    <col min="14348" max="14348" width="10.28515625" style="49" customWidth="1"/>
    <col min="14349" max="14593" width="9.140625" style="49"/>
    <col min="14594" max="14594" width="32.7109375" style="49" customWidth="1"/>
    <col min="14595" max="14595" width="18.140625" style="49" customWidth="1"/>
    <col min="14596" max="14597" width="19.42578125" style="49" customWidth="1"/>
    <col min="14598" max="14598" width="17.5703125" style="49" customWidth="1"/>
    <col min="14599" max="14599" width="24.5703125" style="49" customWidth="1"/>
    <col min="14600" max="14600" width="25.42578125" style="49" customWidth="1"/>
    <col min="14601" max="14601" width="14.7109375" style="49" customWidth="1"/>
    <col min="14602" max="14602" width="16" style="49" customWidth="1"/>
    <col min="14603" max="14603" width="12.140625" style="49" customWidth="1"/>
    <col min="14604" max="14604" width="10.28515625" style="49" customWidth="1"/>
    <col min="14605" max="14849" width="9.140625" style="49"/>
    <col min="14850" max="14850" width="32.7109375" style="49" customWidth="1"/>
    <col min="14851" max="14851" width="18.140625" style="49" customWidth="1"/>
    <col min="14852" max="14853" width="19.42578125" style="49" customWidth="1"/>
    <col min="14854" max="14854" width="17.5703125" style="49" customWidth="1"/>
    <col min="14855" max="14855" width="24.5703125" style="49" customWidth="1"/>
    <col min="14856" max="14856" width="25.42578125" style="49" customWidth="1"/>
    <col min="14857" max="14857" width="14.7109375" style="49" customWidth="1"/>
    <col min="14858" max="14858" width="16" style="49" customWidth="1"/>
    <col min="14859" max="14859" width="12.140625" style="49" customWidth="1"/>
    <col min="14860" max="14860" width="10.28515625" style="49" customWidth="1"/>
    <col min="14861" max="15105" width="9.140625" style="49"/>
    <col min="15106" max="15106" width="32.7109375" style="49" customWidth="1"/>
    <col min="15107" max="15107" width="18.140625" style="49" customWidth="1"/>
    <col min="15108" max="15109" width="19.42578125" style="49" customWidth="1"/>
    <col min="15110" max="15110" width="17.5703125" style="49" customWidth="1"/>
    <col min="15111" max="15111" width="24.5703125" style="49" customWidth="1"/>
    <col min="15112" max="15112" width="25.42578125" style="49" customWidth="1"/>
    <col min="15113" max="15113" width="14.7109375" style="49" customWidth="1"/>
    <col min="15114" max="15114" width="16" style="49" customWidth="1"/>
    <col min="15115" max="15115" width="12.140625" style="49" customWidth="1"/>
    <col min="15116" max="15116" width="10.28515625" style="49" customWidth="1"/>
    <col min="15117" max="15361" width="9.140625" style="49"/>
    <col min="15362" max="15362" width="32.7109375" style="49" customWidth="1"/>
    <col min="15363" max="15363" width="18.140625" style="49" customWidth="1"/>
    <col min="15364" max="15365" width="19.42578125" style="49" customWidth="1"/>
    <col min="15366" max="15366" width="17.5703125" style="49" customWidth="1"/>
    <col min="15367" max="15367" width="24.5703125" style="49" customWidth="1"/>
    <col min="15368" max="15368" width="25.42578125" style="49" customWidth="1"/>
    <col min="15369" max="15369" width="14.7109375" style="49" customWidth="1"/>
    <col min="15370" max="15370" width="16" style="49" customWidth="1"/>
    <col min="15371" max="15371" width="12.140625" style="49" customWidth="1"/>
    <col min="15372" max="15372" width="10.28515625" style="49" customWidth="1"/>
    <col min="15373" max="15617" width="9.140625" style="49"/>
    <col min="15618" max="15618" width="32.7109375" style="49" customWidth="1"/>
    <col min="15619" max="15619" width="18.140625" style="49" customWidth="1"/>
    <col min="15620" max="15621" width="19.42578125" style="49" customWidth="1"/>
    <col min="15622" max="15622" width="17.5703125" style="49" customWidth="1"/>
    <col min="15623" max="15623" width="24.5703125" style="49" customWidth="1"/>
    <col min="15624" max="15624" width="25.42578125" style="49" customWidth="1"/>
    <col min="15625" max="15625" width="14.7109375" style="49" customWidth="1"/>
    <col min="15626" max="15626" width="16" style="49" customWidth="1"/>
    <col min="15627" max="15627" width="12.140625" style="49" customWidth="1"/>
    <col min="15628" max="15628" width="10.28515625" style="49" customWidth="1"/>
    <col min="15629" max="15873" width="9.140625" style="49"/>
    <col min="15874" max="15874" width="32.7109375" style="49" customWidth="1"/>
    <col min="15875" max="15875" width="18.140625" style="49" customWidth="1"/>
    <col min="15876" max="15877" width="19.42578125" style="49" customWidth="1"/>
    <col min="15878" max="15878" width="17.5703125" style="49" customWidth="1"/>
    <col min="15879" max="15879" width="24.5703125" style="49" customWidth="1"/>
    <col min="15880" max="15880" width="25.42578125" style="49" customWidth="1"/>
    <col min="15881" max="15881" width="14.7109375" style="49" customWidth="1"/>
    <col min="15882" max="15882" width="16" style="49" customWidth="1"/>
    <col min="15883" max="15883" width="12.140625" style="49" customWidth="1"/>
    <col min="15884" max="15884" width="10.28515625" style="49" customWidth="1"/>
    <col min="15885" max="16129" width="9.140625" style="49"/>
    <col min="16130" max="16130" width="32.7109375" style="49" customWidth="1"/>
    <col min="16131" max="16131" width="18.140625" style="49" customWidth="1"/>
    <col min="16132" max="16133" width="19.42578125" style="49" customWidth="1"/>
    <col min="16134" max="16134" width="17.5703125" style="49" customWidth="1"/>
    <col min="16135" max="16135" width="24.5703125" style="49" customWidth="1"/>
    <col min="16136" max="16136" width="25.42578125" style="49" customWidth="1"/>
    <col min="16137" max="16137" width="14.7109375" style="49" customWidth="1"/>
    <col min="16138" max="16138" width="16" style="49" customWidth="1"/>
    <col min="16139" max="16139" width="12.140625" style="49" customWidth="1"/>
    <col min="16140" max="16140" width="10.28515625" style="49" customWidth="1"/>
    <col min="16141" max="16384" width="9.140625" style="49"/>
  </cols>
  <sheetData>
    <row r="1" spans="1:9" ht="33" customHeight="1" x14ac:dyDescent="0.25">
      <c r="A1" s="206" t="s">
        <v>244</v>
      </c>
      <c r="B1" s="206"/>
      <c r="C1" s="206"/>
      <c r="D1" s="206"/>
      <c r="E1" s="206"/>
      <c r="F1" s="206"/>
      <c r="G1" s="206"/>
      <c r="H1" s="206"/>
    </row>
    <row r="2" spans="1:9" ht="14.45" x14ac:dyDescent="0.3">
      <c r="A2" s="50"/>
    </row>
    <row r="3" spans="1:9" x14ac:dyDescent="0.25">
      <c r="A3" s="207" t="s">
        <v>211</v>
      </c>
      <c r="B3" s="207"/>
      <c r="C3" s="207"/>
      <c r="D3" s="207"/>
      <c r="E3" s="207"/>
      <c r="F3" s="207"/>
      <c r="G3" s="207"/>
      <c r="H3" s="207"/>
    </row>
    <row r="4" spans="1:9" ht="14.45" x14ac:dyDescent="0.3">
      <c r="A4" s="51"/>
    </row>
    <row r="5" spans="1:9" ht="39" customHeight="1" x14ac:dyDescent="0.25">
      <c r="A5" s="208" t="s">
        <v>5</v>
      </c>
      <c r="B5" s="195" t="s">
        <v>170</v>
      </c>
      <c r="C5" s="198" t="s">
        <v>192</v>
      </c>
      <c r="D5" s="198" t="s">
        <v>193</v>
      </c>
      <c r="E5" s="209" t="s">
        <v>194</v>
      </c>
      <c r="F5" s="198" t="s">
        <v>195</v>
      </c>
      <c r="G5" s="209" t="s">
        <v>196</v>
      </c>
      <c r="H5" s="198" t="s">
        <v>197</v>
      </c>
    </row>
    <row r="6" spans="1:9" x14ac:dyDescent="0.25">
      <c r="A6" s="208"/>
      <c r="B6" s="195"/>
      <c r="C6" s="198"/>
      <c r="D6" s="198"/>
      <c r="E6" s="210"/>
      <c r="F6" s="198"/>
      <c r="G6" s="210"/>
      <c r="H6" s="198"/>
    </row>
    <row r="7" spans="1:9" ht="4.5" customHeight="1" x14ac:dyDescent="0.25">
      <c r="A7" s="208"/>
      <c r="B7" s="195"/>
      <c r="C7" s="198"/>
      <c r="D7" s="198"/>
      <c r="E7" s="211"/>
      <c r="F7" s="198"/>
      <c r="G7" s="210"/>
      <c r="H7" s="198"/>
    </row>
    <row r="8" spans="1:9" ht="15" hidden="1" customHeight="1" x14ac:dyDescent="0.3">
      <c r="A8" s="208"/>
      <c r="B8" s="195"/>
      <c r="C8" s="198"/>
      <c r="D8" s="198"/>
      <c r="E8" s="24"/>
      <c r="F8" s="198"/>
      <c r="G8" s="210"/>
      <c r="H8" s="198"/>
    </row>
    <row r="9" spans="1:9" ht="15" hidden="1" customHeight="1" x14ac:dyDescent="0.3">
      <c r="A9" s="208"/>
      <c r="B9" s="195"/>
      <c r="C9" s="198"/>
      <c r="D9" s="198"/>
      <c r="E9" s="24"/>
      <c r="F9" s="198"/>
      <c r="G9" s="210"/>
      <c r="H9" s="198"/>
    </row>
    <row r="10" spans="1:9" ht="15" hidden="1" customHeight="1" x14ac:dyDescent="0.3">
      <c r="A10" s="208"/>
      <c r="B10" s="195"/>
      <c r="C10" s="198"/>
      <c r="D10" s="198"/>
      <c r="E10" s="24"/>
      <c r="F10" s="198"/>
      <c r="G10" s="211"/>
      <c r="H10" s="198"/>
    </row>
    <row r="11" spans="1:9" x14ac:dyDescent="0.25">
      <c r="A11" s="208"/>
      <c r="B11" s="195" t="s">
        <v>0</v>
      </c>
      <c r="C11" s="195" t="s">
        <v>1</v>
      </c>
      <c r="D11" s="195" t="s">
        <v>2</v>
      </c>
      <c r="E11" s="196" t="s">
        <v>3</v>
      </c>
      <c r="F11" s="198" t="s">
        <v>4</v>
      </c>
      <c r="G11" s="195" t="s">
        <v>160</v>
      </c>
      <c r="H11" s="198" t="s">
        <v>161</v>
      </c>
    </row>
    <row r="12" spans="1:9" ht="11.25" customHeight="1" x14ac:dyDescent="0.25">
      <c r="A12" s="208"/>
      <c r="B12" s="195"/>
      <c r="C12" s="195"/>
      <c r="D12" s="195"/>
      <c r="E12" s="197"/>
      <c r="F12" s="198"/>
      <c r="G12" s="195"/>
      <c r="H12" s="198"/>
    </row>
    <row r="13" spans="1:9" ht="15" hidden="1" customHeight="1" x14ac:dyDescent="0.3">
      <c r="A13" s="208"/>
      <c r="B13" s="195"/>
      <c r="C13" s="195"/>
      <c r="D13" s="195"/>
      <c r="E13" s="65"/>
      <c r="F13" s="198"/>
      <c r="G13" s="195"/>
      <c r="H13" s="198"/>
    </row>
    <row r="14" spans="1:9" ht="33" customHeight="1" x14ac:dyDescent="0.25">
      <c r="A14" s="199" t="s">
        <v>198</v>
      </c>
      <c r="B14" s="202" t="s">
        <v>199</v>
      </c>
      <c r="C14" s="193">
        <f>C18+C24</f>
        <v>374238156</v>
      </c>
      <c r="D14" s="203">
        <f>D18+D24</f>
        <v>40369937</v>
      </c>
      <c r="E14" s="52">
        <f>E18+E24</f>
        <v>1241977383</v>
      </c>
      <c r="F14" s="194">
        <f>F18+F24</f>
        <v>0</v>
      </c>
      <c r="G14" s="193">
        <f>G18+G24</f>
        <v>23223239</v>
      </c>
      <c r="H14" s="194">
        <f>SUM(C14:G14)</f>
        <v>1679808715</v>
      </c>
      <c r="I14" s="57"/>
    </row>
    <row r="15" spans="1:9" ht="4.5" hidden="1" customHeight="1" x14ac:dyDescent="0.3">
      <c r="A15" s="200"/>
      <c r="B15" s="202"/>
      <c r="C15" s="193"/>
      <c r="D15" s="204"/>
      <c r="E15" s="52"/>
      <c r="F15" s="194"/>
      <c r="G15" s="193"/>
      <c r="H15" s="194"/>
    </row>
    <row r="16" spans="1:9" ht="15" hidden="1" customHeight="1" x14ac:dyDescent="0.3">
      <c r="A16" s="200"/>
      <c r="B16" s="202"/>
      <c r="C16" s="193"/>
      <c r="D16" s="204"/>
      <c r="E16" s="52"/>
      <c r="F16" s="194"/>
      <c r="G16" s="193"/>
      <c r="H16" s="194"/>
    </row>
    <row r="17" spans="1:13" ht="15" hidden="1" customHeight="1" x14ac:dyDescent="0.3">
      <c r="A17" s="201"/>
      <c r="B17" s="202"/>
      <c r="C17" s="193"/>
      <c r="D17" s="205"/>
      <c r="E17" s="52">
        <f>SUM(E14:E16)</f>
        <v>1241977383</v>
      </c>
      <c r="F17" s="194"/>
      <c r="G17" s="193"/>
      <c r="H17" s="194"/>
    </row>
    <row r="18" spans="1:13" ht="18.75" customHeight="1" x14ac:dyDescent="0.25">
      <c r="A18" s="53" t="s">
        <v>11</v>
      </c>
      <c r="B18" s="54" t="s">
        <v>200</v>
      </c>
      <c r="C18" s="52">
        <f>C19+C20+C21+C22+C23</f>
        <v>135991906</v>
      </c>
      <c r="D18" s="52">
        <f>D19+D20+D21+D22+D23</f>
        <v>29780000</v>
      </c>
      <c r="E18" s="52">
        <f>E19+E20+E21+E22+E23</f>
        <v>729176396</v>
      </c>
      <c r="F18" s="52">
        <f>F19+F20+F21+F22+F23</f>
        <v>0</v>
      </c>
      <c r="G18" s="52">
        <f>G19+G20+G21+G22+G23</f>
        <v>7559015</v>
      </c>
      <c r="H18" s="52">
        <f>SUM(C18:G18)</f>
        <v>902507317</v>
      </c>
    </row>
    <row r="19" spans="1:13" x14ac:dyDescent="0.25">
      <c r="A19" s="55" t="s">
        <v>14</v>
      </c>
      <c r="B19" s="20" t="s">
        <v>201</v>
      </c>
      <c r="C19" s="56"/>
      <c r="D19" s="56"/>
      <c r="E19" s="56">
        <v>221407612</v>
      </c>
      <c r="F19" s="56"/>
      <c r="G19" s="56">
        <v>6000000</v>
      </c>
      <c r="H19" s="56">
        <f>C19+D19+E19+F19+G19</f>
        <v>227407612</v>
      </c>
      <c r="I19" s="46"/>
      <c r="J19" s="57"/>
    </row>
    <row r="20" spans="1:13" x14ac:dyDescent="0.25">
      <c r="A20" s="55" t="s">
        <v>16</v>
      </c>
      <c r="B20" s="20" t="s">
        <v>202</v>
      </c>
      <c r="C20" s="56"/>
      <c r="D20" s="56">
        <v>21000000</v>
      </c>
      <c r="E20" s="58"/>
      <c r="F20" s="59"/>
      <c r="G20" s="56">
        <v>1012201</v>
      </c>
      <c r="H20" s="56">
        <f>C20+D20+E20+F20+G20</f>
        <v>22012201</v>
      </c>
      <c r="I20" s="46"/>
    </row>
    <row r="21" spans="1:13" x14ac:dyDescent="0.25">
      <c r="A21" s="55" t="s">
        <v>26</v>
      </c>
      <c r="B21" s="20" t="s">
        <v>203</v>
      </c>
      <c r="C21" s="56"/>
      <c r="D21" s="56">
        <v>1260000</v>
      </c>
      <c r="E21" s="58">
        <v>59893474</v>
      </c>
      <c r="F21" s="59"/>
      <c r="G21" s="56">
        <v>546814</v>
      </c>
      <c r="H21" s="56">
        <f>C21+D21+E21+F21+G21</f>
        <v>61700288</v>
      </c>
      <c r="I21" s="46"/>
      <c r="J21" s="57"/>
    </row>
    <row r="22" spans="1:13" x14ac:dyDescent="0.25">
      <c r="A22" s="55" t="s">
        <v>184</v>
      </c>
      <c r="B22" s="20" t="s">
        <v>204</v>
      </c>
      <c r="C22" s="56">
        <v>135991906</v>
      </c>
      <c r="D22" s="56"/>
      <c r="E22" s="58">
        <v>447875310</v>
      </c>
      <c r="F22" s="59"/>
      <c r="G22" s="56"/>
      <c r="H22" s="56">
        <f>SUM(C22:G22)</f>
        <v>583867216</v>
      </c>
      <c r="I22" s="46"/>
    </row>
    <row r="23" spans="1:13" x14ac:dyDescent="0.25">
      <c r="A23" s="55" t="s">
        <v>205</v>
      </c>
      <c r="B23" s="20" t="s">
        <v>206</v>
      </c>
      <c r="C23" s="56"/>
      <c r="D23" s="56">
        <v>7520000</v>
      </c>
      <c r="E23" s="58"/>
      <c r="F23" s="59"/>
      <c r="G23" s="56"/>
      <c r="H23" s="56">
        <f>SUM(C23:G23)</f>
        <v>7520000</v>
      </c>
      <c r="I23" s="46"/>
    </row>
    <row r="24" spans="1:13" s="171" customFormat="1" ht="25.5" customHeight="1" x14ac:dyDescent="0.25">
      <c r="A24" s="169" t="s">
        <v>43</v>
      </c>
      <c r="B24" s="167" t="s">
        <v>207</v>
      </c>
      <c r="C24" s="170">
        <f>C25+C27+C28</f>
        <v>238246250</v>
      </c>
      <c r="D24" s="170">
        <f>D25+D27+D28</f>
        <v>10589937</v>
      </c>
      <c r="E24" s="170">
        <f>E25+E27+E28</f>
        <v>512800987</v>
      </c>
      <c r="F24" s="170">
        <f>F25+F27+F28</f>
        <v>0</v>
      </c>
      <c r="G24" s="170">
        <f>G25+G27+G28</f>
        <v>15664224</v>
      </c>
      <c r="H24" s="170">
        <f>SUM(C24:G24)</f>
        <v>777301398</v>
      </c>
    </row>
    <row r="25" spans="1:13" x14ac:dyDescent="0.25">
      <c r="A25" s="187" t="s">
        <v>46</v>
      </c>
      <c r="B25" s="188" t="s">
        <v>208</v>
      </c>
      <c r="C25" s="186">
        <v>238246250</v>
      </c>
      <c r="D25" s="186">
        <v>6000000</v>
      </c>
      <c r="E25" s="189">
        <v>512800987</v>
      </c>
      <c r="F25" s="191"/>
      <c r="G25" s="186">
        <v>15664224</v>
      </c>
      <c r="H25" s="186">
        <f>SUM(C25:G25)</f>
        <v>772711461</v>
      </c>
    </row>
    <row r="26" spans="1:13" x14ac:dyDescent="0.25">
      <c r="A26" s="187"/>
      <c r="B26" s="188"/>
      <c r="C26" s="186"/>
      <c r="D26" s="186"/>
      <c r="E26" s="190"/>
      <c r="F26" s="192"/>
      <c r="G26" s="186"/>
      <c r="H26" s="186"/>
    </row>
    <row r="27" spans="1:13" ht="50.25" customHeight="1" x14ac:dyDescent="0.25">
      <c r="A27" s="55" t="s">
        <v>48</v>
      </c>
      <c r="B27" s="60" t="s">
        <v>209</v>
      </c>
      <c r="C27" s="56"/>
      <c r="D27" s="56"/>
      <c r="E27" s="58"/>
      <c r="F27" s="59"/>
      <c r="G27" s="56"/>
      <c r="H27" s="56">
        <f>C27+D27+E27+F27+G27</f>
        <v>0</v>
      </c>
      <c r="I27" s="57"/>
    </row>
    <row r="28" spans="1:13" ht="24" customHeight="1" x14ac:dyDescent="0.25">
      <c r="A28" s="55" t="s">
        <v>105</v>
      </c>
      <c r="B28" s="20" t="s">
        <v>210</v>
      </c>
      <c r="C28" s="56"/>
      <c r="D28" s="56">
        <v>4589937</v>
      </c>
      <c r="E28" s="58"/>
      <c r="F28" s="59"/>
      <c r="G28" s="56"/>
      <c r="H28" s="56">
        <f>SUM(C28:G28)</f>
        <v>4589937</v>
      </c>
    </row>
    <row r="29" spans="1:13" x14ac:dyDescent="0.25">
      <c r="A29" s="61"/>
      <c r="B29" s="62"/>
      <c r="C29" s="62"/>
      <c r="D29" s="62"/>
      <c r="E29" s="62"/>
      <c r="F29" s="62"/>
      <c r="G29" s="62"/>
      <c r="H29" s="62"/>
    </row>
    <row r="30" spans="1:13" x14ac:dyDescent="0.25">
      <c r="A30" s="63"/>
    </row>
    <row r="31" spans="1:13" x14ac:dyDescent="0.25">
      <c r="B31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</row>
    <row r="32" spans="1:13" x14ac:dyDescent="0.25">
      <c r="B32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</row>
    <row r="33" spans="2:13" x14ac:dyDescent="0.25">
      <c r="B33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</row>
    <row r="34" spans="2:13" x14ac:dyDescent="0.25"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</row>
    <row r="35" spans="2:13" x14ac:dyDescent="0.25"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</row>
    <row r="36" spans="2:13" x14ac:dyDescent="0.25"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</row>
    <row r="37" spans="2:13" x14ac:dyDescent="0.25"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</row>
    <row r="38" spans="2:13" x14ac:dyDescent="0.25">
      <c r="B38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</row>
    <row r="39" spans="2:13" x14ac:dyDescent="0.25">
      <c r="B39"/>
      <c r="H39" s="57"/>
    </row>
    <row r="40" spans="2:13" x14ac:dyDescent="0.25">
      <c r="B40"/>
      <c r="C40" s="57"/>
      <c r="D40" s="57"/>
      <c r="E40" s="57"/>
      <c r="F40" s="57"/>
      <c r="G40" s="57"/>
      <c r="H40" s="57"/>
      <c r="I40" s="57"/>
    </row>
    <row r="41" spans="2:13" x14ac:dyDescent="0.25">
      <c r="C41" s="57"/>
      <c r="D41" s="57"/>
      <c r="E41" s="57"/>
      <c r="F41" s="57"/>
      <c r="G41" s="57"/>
      <c r="H41" s="57"/>
      <c r="I41" s="57"/>
    </row>
    <row r="42" spans="2:13" x14ac:dyDescent="0.25">
      <c r="C42" s="57"/>
      <c r="D42" s="57"/>
      <c r="E42" s="57"/>
      <c r="F42" s="57"/>
      <c r="G42" s="57"/>
      <c r="H42" s="57"/>
      <c r="I42" s="57"/>
    </row>
    <row r="43" spans="2:13" x14ac:dyDescent="0.25">
      <c r="C43" s="57"/>
      <c r="D43" s="57"/>
      <c r="E43" s="57"/>
      <c r="F43" s="57"/>
      <c r="G43" s="57"/>
      <c r="H43" s="57"/>
      <c r="I43" s="57"/>
    </row>
  </sheetData>
  <mergeCells count="32">
    <mergeCell ref="A1:H1"/>
    <mergeCell ref="A3:H3"/>
    <mergeCell ref="A5:A13"/>
    <mergeCell ref="B5:B10"/>
    <mergeCell ref="C5:C10"/>
    <mergeCell ref="D5:D10"/>
    <mergeCell ref="E5:E7"/>
    <mergeCell ref="F5:F10"/>
    <mergeCell ref="G5:G10"/>
    <mergeCell ref="H5:H10"/>
    <mergeCell ref="H11:H13"/>
    <mergeCell ref="A14:A17"/>
    <mergeCell ref="B14:B17"/>
    <mergeCell ref="C14:C17"/>
    <mergeCell ref="D14:D17"/>
    <mergeCell ref="F14:F17"/>
    <mergeCell ref="G14:G17"/>
    <mergeCell ref="H14:H17"/>
    <mergeCell ref="B11:B13"/>
    <mergeCell ref="C11:C13"/>
    <mergeCell ref="D11:D13"/>
    <mergeCell ref="E11:E12"/>
    <mergeCell ref="F11:F13"/>
    <mergeCell ref="G11:G13"/>
    <mergeCell ref="G25:G26"/>
    <mergeCell ref="H25:H26"/>
    <mergeCell ref="A25:A26"/>
    <mergeCell ref="B25:B26"/>
    <mergeCell ref="C25:C26"/>
    <mergeCell ref="D25:D26"/>
    <mergeCell ref="E25:E26"/>
    <mergeCell ref="F25:F26"/>
  </mergeCells>
  <pageMargins left="0.7" right="0.7" top="0.75" bottom="0.75" header="0.3" footer="0.3"/>
  <pageSetup paperSize="9" scale="9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zoomScaleNormal="100" workbookViewId="0">
      <selection activeCell="F5" sqref="F5:F14"/>
    </sheetView>
  </sheetViews>
  <sheetFormatPr defaultRowHeight="15" x14ac:dyDescent="0.25"/>
  <cols>
    <col min="1" max="1" width="8.140625" style="64" customWidth="1"/>
    <col min="2" max="2" width="33.85546875" style="49" customWidth="1"/>
    <col min="3" max="5" width="11.28515625" style="49" customWidth="1"/>
    <col min="6" max="6" width="10.5703125" style="49" customWidth="1"/>
    <col min="7" max="7" width="10" style="49" customWidth="1"/>
    <col min="8" max="8" width="11" style="49" customWidth="1"/>
    <col min="9" max="9" width="11.28515625" style="49" customWidth="1"/>
    <col min="10" max="10" width="12" style="49" customWidth="1"/>
    <col min="11" max="11" width="12.5703125" style="49" customWidth="1"/>
    <col min="12" max="12" width="12" style="49" customWidth="1"/>
    <col min="13" max="13" width="12.28515625" style="49" customWidth="1"/>
    <col min="14" max="14" width="9.140625" style="49"/>
    <col min="15" max="15" width="21" style="49" customWidth="1"/>
    <col min="16" max="257" width="9.140625" style="49"/>
    <col min="258" max="258" width="35.28515625" style="49" customWidth="1"/>
    <col min="259" max="265" width="12.140625" style="49" customWidth="1"/>
    <col min="266" max="266" width="11.5703125" style="49" customWidth="1"/>
    <col min="267" max="267" width="13" style="49" customWidth="1"/>
    <col min="268" max="269" width="12.140625" style="49" customWidth="1"/>
    <col min="270" max="270" width="9.140625" style="49"/>
    <col min="271" max="271" width="21" style="49" customWidth="1"/>
    <col min="272" max="513" width="9.140625" style="49"/>
    <col min="514" max="514" width="35.28515625" style="49" customWidth="1"/>
    <col min="515" max="521" width="12.140625" style="49" customWidth="1"/>
    <col min="522" max="522" width="11.5703125" style="49" customWidth="1"/>
    <col min="523" max="523" width="13" style="49" customWidth="1"/>
    <col min="524" max="525" width="12.140625" style="49" customWidth="1"/>
    <col min="526" max="526" width="9.140625" style="49"/>
    <col min="527" max="527" width="21" style="49" customWidth="1"/>
    <col min="528" max="769" width="9.140625" style="49"/>
    <col min="770" max="770" width="35.28515625" style="49" customWidth="1"/>
    <col min="771" max="777" width="12.140625" style="49" customWidth="1"/>
    <col min="778" max="778" width="11.5703125" style="49" customWidth="1"/>
    <col min="779" max="779" width="13" style="49" customWidth="1"/>
    <col min="780" max="781" width="12.140625" style="49" customWidth="1"/>
    <col min="782" max="782" width="9.140625" style="49"/>
    <col min="783" max="783" width="21" style="49" customWidth="1"/>
    <col min="784" max="1025" width="9.140625" style="49"/>
    <col min="1026" max="1026" width="35.28515625" style="49" customWidth="1"/>
    <col min="1027" max="1033" width="12.140625" style="49" customWidth="1"/>
    <col min="1034" max="1034" width="11.5703125" style="49" customWidth="1"/>
    <col min="1035" max="1035" width="13" style="49" customWidth="1"/>
    <col min="1036" max="1037" width="12.140625" style="49" customWidth="1"/>
    <col min="1038" max="1038" width="9.140625" style="49"/>
    <col min="1039" max="1039" width="21" style="49" customWidth="1"/>
    <col min="1040" max="1281" width="9.140625" style="49"/>
    <col min="1282" max="1282" width="35.28515625" style="49" customWidth="1"/>
    <col min="1283" max="1289" width="12.140625" style="49" customWidth="1"/>
    <col min="1290" max="1290" width="11.5703125" style="49" customWidth="1"/>
    <col min="1291" max="1291" width="13" style="49" customWidth="1"/>
    <col min="1292" max="1293" width="12.140625" style="49" customWidth="1"/>
    <col min="1294" max="1294" width="9.140625" style="49"/>
    <col min="1295" max="1295" width="21" style="49" customWidth="1"/>
    <col min="1296" max="1537" width="9.140625" style="49"/>
    <col min="1538" max="1538" width="35.28515625" style="49" customWidth="1"/>
    <col min="1539" max="1545" width="12.140625" style="49" customWidth="1"/>
    <col min="1546" max="1546" width="11.5703125" style="49" customWidth="1"/>
    <col min="1547" max="1547" width="13" style="49" customWidth="1"/>
    <col min="1548" max="1549" width="12.140625" style="49" customWidth="1"/>
    <col min="1550" max="1550" width="9.140625" style="49"/>
    <col min="1551" max="1551" width="21" style="49" customWidth="1"/>
    <col min="1552" max="1793" width="9.140625" style="49"/>
    <col min="1794" max="1794" width="35.28515625" style="49" customWidth="1"/>
    <col min="1795" max="1801" width="12.140625" style="49" customWidth="1"/>
    <col min="1802" max="1802" width="11.5703125" style="49" customWidth="1"/>
    <col min="1803" max="1803" width="13" style="49" customWidth="1"/>
    <col min="1804" max="1805" width="12.140625" style="49" customWidth="1"/>
    <col min="1806" max="1806" width="9.140625" style="49"/>
    <col min="1807" max="1807" width="21" style="49" customWidth="1"/>
    <col min="1808" max="2049" width="9.140625" style="49"/>
    <col min="2050" max="2050" width="35.28515625" style="49" customWidth="1"/>
    <col min="2051" max="2057" width="12.140625" style="49" customWidth="1"/>
    <col min="2058" max="2058" width="11.5703125" style="49" customWidth="1"/>
    <col min="2059" max="2059" width="13" style="49" customWidth="1"/>
    <col min="2060" max="2061" width="12.140625" style="49" customWidth="1"/>
    <col min="2062" max="2062" width="9.140625" style="49"/>
    <col min="2063" max="2063" width="21" style="49" customWidth="1"/>
    <col min="2064" max="2305" width="9.140625" style="49"/>
    <col min="2306" max="2306" width="35.28515625" style="49" customWidth="1"/>
    <col min="2307" max="2313" width="12.140625" style="49" customWidth="1"/>
    <col min="2314" max="2314" width="11.5703125" style="49" customWidth="1"/>
    <col min="2315" max="2315" width="13" style="49" customWidth="1"/>
    <col min="2316" max="2317" width="12.140625" style="49" customWidth="1"/>
    <col min="2318" max="2318" width="9.140625" style="49"/>
    <col min="2319" max="2319" width="21" style="49" customWidth="1"/>
    <col min="2320" max="2561" width="9.140625" style="49"/>
    <col min="2562" max="2562" width="35.28515625" style="49" customWidth="1"/>
    <col min="2563" max="2569" width="12.140625" style="49" customWidth="1"/>
    <col min="2570" max="2570" width="11.5703125" style="49" customWidth="1"/>
    <col min="2571" max="2571" width="13" style="49" customWidth="1"/>
    <col min="2572" max="2573" width="12.140625" style="49" customWidth="1"/>
    <col min="2574" max="2574" width="9.140625" style="49"/>
    <col min="2575" max="2575" width="21" style="49" customWidth="1"/>
    <col min="2576" max="2817" width="9.140625" style="49"/>
    <col min="2818" max="2818" width="35.28515625" style="49" customWidth="1"/>
    <col min="2819" max="2825" width="12.140625" style="49" customWidth="1"/>
    <col min="2826" max="2826" width="11.5703125" style="49" customWidth="1"/>
    <col min="2827" max="2827" width="13" style="49" customWidth="1"/>
    <col min="2828" max="2829" width="12.140625" style="49" customWidth="1"/>
    <col min="2830" max="2830" width="9.140625" style="49"/>
    <col min="2831" max="2831" width="21" style="49" customWidth="1"/>
    <col min="2832" max="3073" width="9.140625" style="49"/>
    <col min="3074" max="3074" width="35.28515625" style="49" customWidth="1"/>
    <col min="3075" max="3081" width="12.140625" style="49" customWidth="1"/>
    <col min="3082" max="3082" width="11.5703125" style="49" customWidth="1"/>
    <col min="3083" max="3083" width="13" style="49" customWidth="1"/>
    <col min="3084" max="3085" width="12.140625" style="49" customWidth="1"/>
    <col min="3086" max="3086" width="9.140625" style="49"/>
    <col min="3087" max="3087" width="21" style="49" customWidth="1"/>
    <col min="3088" max="3329" width="9.140625" style="49"/>
    <col min="3330" max="3330" width="35.28515625" style="49" customWidth="1"/>
    <col min="3331" max="3337" width="12.140625" style="49" customWidth="1"/>
    <col min="3338" max="3338" width="11.5703125" style="49" customWidth="1"/>
    <col min="3339" max="3339" width="13" style="49" customWidth="1"/>
    <col min="3340" max="3341" width="12.140625" style="49" customWidth="1"/>
    <col min="3342" max="3342" width="9.140625" style="49"/>
    <col min="3343" max="3343" width="21" style="49" customWidth="1"/>
    <col min="3344" max="3585" width="9.140625" style="49"/>
    <col min="3586" max="3586" width="35.28515625" style="49" customWidth="1"/>
    <col min="3587" max="3593" width="12.140625" style="49" customWidth="1"/>
    <col min="3594" max="3594" width="11.5703125" style="49" customWidth="1"/>
    <col min="3595" max="3595" width="13" style="49" customWidth="1"/>
    <col min="3596" max="3597" width="12.140625" style="49" customWidth="1"/>
    <col min="3598" max="3598" width="9.140625" style="49"/>
    <col min="3599" max="3599" width="21" style="49" customWidth="1"/>
    <col min="3600" max="3841" width="9.140625" style="49"/>
    <col min="3842" max="3842" width="35.28515625" style="49" customWidth="1"/>
    <col min="3843" max="3849" width="12.140625" style="49" customWidth="1"/>
    <col min="3850" max="3850" width="11.5703125" style="49" customWidth="1"/>
    <col min="3851" max="3851" width="13" style="49" customWidth="1"/>
    <col min="3852" max="3853" width="12.140625" style="49" customWidth="1"/>
    <col min="3854" max="3854" width="9.140625" style="49"/>
    <col min="3855" max="3855" width="21" style="49" customWidth="1"/>
    <col min="3856" max="4097" width="9.140625" style="49"/>
    <col min="4098" max="4098" width="35.28515625" style="49" customWidth="1"/>
    <col min="4099" max="4105" width="12.140625" style="49" customWidth="1"/>
    <col min="4106" max="4106" width="11.5703125" style="49" customWidth="1"/>
    <col min="4107" max="4107" width="13" style="49" customWidth="1"/>
    <col min="4108" max="4109" width="12.140625" style="49" customWidth="1"/>
    <col min="4110" max="4110" width="9.140625" style="49"/>
    <col min="4111" max="4111" width="21" style="49" customWidth="1"/>
    <col min="4112" max="4353" width="9.140625" style="49"/>
    <col min="4354" max="4354" width="35.28515625" style="49" customWidth="1"/>
    <col min="4355" max="4361" width="12.140625" style="49" customWidth="1"/>
    <col min="4362" max="4362" width="11.5703125" style="49" customWidth="1"/>
    <col min="4363" max="4363" width="13" style="49" customWidth="1"/>
    <col min="4364" max="4365" width="12.140625" style="49" customWidth="1"/>
    <col min="4366" max="4366" width="9.140625" style="49"/>
    <col min="4367" max="4367" width="21" style="49" customWidth="1"/>
    <col min="4368" max="4609" width="9.140625" style="49"/>
    <col min="4610" max="4610" width="35.28515625" style="49" customWidth="1"/>
    <col min="4611" max="4617" width="12.140625" style="49" customWidth="1"/>
    <col min="4618" max="4618" width="11.5703125" style="49" customWidth="1"/>
    <col min="4619" max="4619" width="13" style="49" customWidth="1"/>
    <col min="4620" max="4621" width="12.140625" style="49" customWidth="1"/>
    <col min="4622" max="4622" width="9.140625" style="49"/>
    <col min="4623" max="4623" width="21" style="49" customWidth="1"/>
    <col min="4624" max="4865" width="9.140625" style="49"/>
    <col min="4866" max="4866" width="35.28515625" style="49" customWidth="1"/>
    <col min="4867" max="4873" width="12.140625" style="49" customWidth="1"/>
    <col min="4874" max="4874" width="11.5703125" style="49" customWidth="1"/>
    <col min="4875" max="4875" width="13" style="49" customWidth="1"/>
    <col min="4876" max="4877" width="12.140625" style="49" customWidth="1"/>
    <col min="4878" max="4878" width="9.140625" style="49"/>
    <col min="4879" max="4879" width="21" style="49" customWidth="1"/>
    <col min="4880" max="5121" width="9.140625" style="49"/>
    <col min="5122" max="5122" width="35.28515625" style="49" customWidth="1"/>
    <col min="5123" max="5129" width="12.140625" style="49" customWidth="1"/>
    <col min="5130" max="5130" width="11.5703125" style="49" customWidth="1"/>
    <col min="5131" max="5131" width="13" style="49" customWidth="1"/>
    <col min="5132" max="5133" width="12.140625" style="49" customWidth="1"/>
    <col min="5134" max="5134" width="9.140625" style="49"/>
    <col min="5135" max="5135" width="21" style="49" customWidth="1"/>
    <col min="5136" max="5377" width="9.140625" style="49"/>
    <col min="5378" max="5378" width="35.28515625" style="49" customWidth="1"/>
    <col min="5379" max="5385" width="12.140625" style="49" customWidth="1"/>
    <col min="5386" max="5386" width="11.5703125" style="49" customWidth="1"/>
    <col min="5387" max="5387" width="13" style="49" customWidth="1"/>
    <col min="5388" max="5389" width="12.140625" style="49" customWidth="1"/>
    <col min="5390" max="5390" width="9.140625" style="49"/>
    <col min="5391" max="5391" width="21" style="49" customWidth="1"/>
    <col min="5392" max="5633" width="9.140625" style="49"/>
    <col min="5634" max="5634" width="35.28515625" style="49" customWidth="1"/>
    <col min="5635" max="5641" width="12.140625" style="49" customWidth="1"/>
    <col min="5642" max="5642" width="11.5703125" style="49" customWidth="1"/>
    <col min="5643" max="5643" width="13" style="49" customWidth="1"/>
    <col min="5644" max="5645" width="12.140625" style="49" customWidth="1"/>
    <col min="5646" max="5646" width="9.140625" style="49"/>
    <col min="5647" max="5647" width="21" style="49" customWidth="1"/>
    <col min="5648" max="5889" width="9.140625" style="49"/>
    <col min="5890" max="5890" width="35.28515625" style="49" customWidth="1"/>
    <col min="5891" max="5897" width="12.140625" style="49" customWidth="1"/>
    <col min="5898" max="5898" width="11.5703125" style="49" customWidth="1"/>
    <col min="5899" max="5899" width="13" style="49" customWidth="1"/>
    <col min="5900" max="5901" width="12.140625" style="49" customWidth="1"/>
    <col min="5902" max="5902" width="9.140625" style="49"/>
    <col min="5903" max="5903" width="21" style="49" customWidth="1"/>
    <col min="5904" max="6145" width="9.140625" style="49"/>
    <col min="6146" max="6146" width="35.28515625" style="49" customWidth="1"/>
    <col min="6147" max="6153" width="12.140625" style="49" customWidth="1"/>
    <col min="6154" max="6154" width="11.5703125" style="49" customWidth="1"/>
    <col min="6155" max="6155" width="13" style="49" customWidth="1"/>
    <col min="6156" max="6157" width="12.140625" style="49" customWidth="1"/>
    <col min="6158" max="6158" width="9.140625" style="49"/>
    <col min="6159" max="6159" width="21" style="49" customWidth="1"/>
    <col min="6160" max="6401" width="9.140625" style="49"/>
    <col min="6402" max="6402" width="35.28515625" style="49" customWidth="1"/>
    <col min="6403" max="6409" width="12.140625" style="49" customWidth="1"/>
    <col min="6410" max="6410" width="11.5703125" style="49" customWidth="1"/>
    <col min="6411" max="6411" width="13" style="49" customWidth="1"/>
    <col min="6412" max="6413" width="12.140625" style="49" customWidth="1"/>
    <col min="6414" max="6414" width="9.140625" style="49"/>
    <col min="6415" max="6415" width="21" style="49" customWidth="1"/>
    <col min="6416" max="6657" width="9.140625" style="49"/>
    <col min="6658" max="6658" width="35.28515625" style="49" customWidth="1"/>
    <col min="6659" max="6665" width="12.140625" style="49" customWidth="1"/>
    <col min="6666" max="6666" width="11.5703125" style="49" customWidth="1"/>
    <col min="6667" max="6667" width="13" style="49" customWidth="1"/>
    <col min="6668" max="6669" width="12.140625" style="49" customWidth="1"/>
    <col min="6670" max="6670" width="9.140625" style="49"/>
    <col min="6671" max="6671" width="21" style="49" customWidth="1"/>
    <col min="6672" max="6913" width="9.140625" style="49"/>
    <col min="6914" max="6914" width="35.28515625" style="49" customWidth="1"/>
    <col min="6915" max="6921" width="12.140625" style="49" customWidth="1"/>
    <col min="6922" max="6922" width="11.5703125" style="49" customWidth="1"/>
    <col min="6923" max="6923" width="13" style="49" customWidth="1"/>
    <col min="6924" max="6925" width="12.140625" style="49" customWidth="1"/>
    <col min="6926" max="6926" width="9.140625" style="49"/>
    <col min="6927" max="6927" width="21" style="49" customWidth="1"/>
    <col min="6928" max="7169" width="9.140625" style="49"/>
    <col min="7170" max="7170" width="35.28515625" style="49" customWidth="1"/>
    <col min="7171" max="7177" width="12.140625" style="49" customWidth="1"/>
    <col min="7178" max="7178" width="11.5703125" style="49" customWidth="1"/>
    <col min="7179" max="7179" width="13" style="49" customWidth="1"/>
    <col min="7180" max="7181" width="12.140625" style="49" customWidth="1"/>
    <col min="7182" max="7182" width="9.140625" style="49"/>
    <col min="7183" max="7183" width="21" style="49" customWidth="1"/>
    <col min="7184" max="7425" width="9.140625" style="49"/>
    <col min="7426" max="7426" width="35.28515625" style="49" customWidth="1"/>
    <col min="7427" max="7433" width="12.140625" style="49" customWidth="1"/>
    <col min="7434" max="7434" width="11.5703125" style="49" customWidth="1"/>
    <col min="7435" max="7435" width="13" style="49" customWidth="1"/>
    <col min="7436" max="7437" width="12.140625" style="49" customWidth="1"/>
    <col min="7438" max="7438" width="9.140625" style="49"/>
    <col min="7439" max="7439" width="21" style="49" customWidth="1"/>
    <col min="7440" max="7681" width="9.140625" style="49"/>
    <col min="7682" max="7682" width="35.28515625" style="49" customWidth="1"/>
    <col min="7683" max="7689" width="12.140625" style="49" customWidth="1"/>
    <col min="7690" max="7690" width="11.5703125" style="49" customWidth="1"/>
    <col min="7691" max="7691" width="13" style="49" customWidth="1"/>
    <col min="7692" max="7693" width="12.140625" style="49" customWidth="1"/>
    <col min="7694" max="7694" width="9.140625" style="49"/>
    <col min="7695" max="7695" width="21" style="49" customWidth="1"/>
    <col min="7696" max="7937" width="9.140625" style="49"/>
    <col min="7938" max="7938" width="35.28515625" style="49" customWidth="1"/>
    <col min="7939" max="7945" width="12.140625" style="49" customWidth="1"/>
    <col min="7946" max="7946" width="11.5703125" style="49" customWidth="1"/>
    <col min="7947" max="7947" width="13" style="49" customWidth="1"/>
    <col min="7948" max="7949" width="12.140625" style="49" customWidth="1"/>
    <col min="7950" max="7950" width="9.140625" style="49"/>
    <col min="7951" max="7951" width="21" style="49" customWidth="1"/>
    <col min="7952" max="8193" width="9.140625" style="49"/>
    <col min="8194" max="8194" width="35.28515625" style="49" customWidth="1"/>
    <col min="8195" max="8201" width="12.140625" style="49" customWidth="1"/>
    <col min="8202" max="8202" width="11.5703125" style="49" customWidth="1"/>
    <col min="8203" max="8203" width="13" style="49" customWidth="1"/>
    <col min="8204" max="8205" width="12.140625" style="49" customWidth="1"/>
    <col min="8206" max="8206" width="9.140625" style="49"/>
    <col min="8207" max="8207" width="21" style="49" customWidth="1"/>
    <col min="8208" max="8449" width="9.140625" style="49"/>
    <col min="8450" max="8450" width="35.28515625" style="49" customWidth="1"/>
    <col min="8451" max="8457" width="12.140625" style="49" customWidth="1"/>
    <col min="8458" max="8458" width="11.5703125" style="49" customWidth="1"/>
    <col min="8459" max="8459" width="13" style="49" customWidth="1"/>
    <col min="8460" max="8461" width="12.140625" style="49" customWidth="1"/>
    <col min="8462" max="8462" width="9.140625" style="49"/>
    <col min="8463" max="8463" width="21" style="49" customWidth="1"/>
    <col min="8464" max="8705" width="9.140625" style="49"/>
    <col min="8706" max="8706" width="35.28515625" style="49" customWidth="1"/>
    <col min="8707" max="8713" width="12.140625" style="49" customWidth="1"/>
    <col min="8714" max="8714" width="11.5703125" style="49" customWidth="1"/>
    <col min="8715" max="8715" width="13" style="49" customWidth="1"/>
    <col min="8716" max="8717" width="12.140625" style="49" customWidth="1"/>
    <col min="8718" max="8718" width="9.140625" style="49"/>
    <col min="8719" max="8719" width="21" style="49" customWidth="1"/>
    <col min="8720" max="8961" width="9.140625" style="49"/>
    <col min="8962" max="8962" width="35.28515625" style="49" customWidth="1"/>
    <col min="8963" max="8969" width="12.140625" style="49" customWidth="1"/>
    <col min="8970" max="8970" width="11.5703125" style="49" customWidth="1"/>
    <col min="8971" max="8971" width="13" style="49" customWidth="1"/>
    <col min="8972" max="8973" width="12.140625" style="49" customWidth="1"/>
    <col min="8974" max="8974" width="9.140625" style="49"/>
    <col min="8975" max="8975" width="21" style="49" customWidth="1"/>
    <col min="8976" max="9217" width="9.140625" style="49"/>
    <col min="9218" max="9218" width="35.28515625" style="49" customWidth="1"/>
    <col min="9219" max="9225" width="12.140625" style="49" customWidth="1"/>
    <col min="9226" max="9226" width="11.5703125" style="49" customWidth="1"/>
    <col min="9227" max="9227" width="13" style="49" customWidth="1"/>
    <col min="9228" max="9229" width="12.140625" style="49" customWidth="1"/>
    <col min="9230" max="9230" width="9.140625" style="49"/>
    <col min="9231" max="9231" width="21" style="49" customWidth="1"/>
    <col min="9232" max="9473" width="9.140625" style="49"/>
    <col min="9474" max="9474" width="35.28515625" style="49" customWidth="1"/>
    <col min="9475" max="9481" width="12.140625" style="49" customWidth="1"/>
    <col min="9482" max="9482" width="11.5703125" style="49" customWidth="1"/>
    <col min="9483" max="9483" width="13" style="49" customWidth="1"/>
    <col min="9484" max="9485" width="12.140625" style="49" customWidth="1"/>
    <col min="9486" max="9486" width="9.140625" style="49"/>
    <col min="9487" max="9487" width="21" style="49" customWidth="1"/>
    <col min="9488" max="9729" width="9.140625" style="49"/>
    <col min="9730" max="9730" width="35.28515625" style="49" customWidth="1"/>
    <col min="9731" max="9737" width="12.140625" style="49" customWidth="1"/>
    <col min="9738" max="9738" width="11.5703125" style="49" customWidth="1"/>
    <col min="9739" max="9739" width="13" style="49" customWidth="1"/>
    <col min="9740" max="9741" width="12.140625" style="49" customWidth="1"/>
    <col min="9742" max="9742" width="9.140625" style="49"/>
    <col min="9743" max="9743" width="21" style="49" customWidth="1"/>
    <col min="9744" max="9985" width="9.140625" style="49"/>
    <col min="9986" max="9986" width="35.28515625" style="49" customWidth="1"/>
    <col min="9987" max="9993" width="12.140625" style="49" customWidth="1"/>
    <col min="9994" max="9994" width="11.5703125" style="49" customWidth="1"/>
    <col min="9995" max="9995" width="13" style="49" customWidth="1"/>
    <col min="9996" max="9997" width="12.140625" style="49" customWidth="1"/>
    <col min="9998" max="9998" width="9.140625" style="49"/>
    <col min="9999" max="9999" width="21" style="49" customWidth="1"/>
    <col min="10000" max="10241" width="9.140625" style="49"/>
    <col min="10242" max="10242" width="35.28515625" style="49" customWidth="1"/>
    <col min="10243" max="10249" width="12.140625" style="49" customWidth="1"/>
    <col min="10250" max="10250" width="11.5703125" style="49" customWidth="1"/>
    <col min="10251" max="10251" width="13" style="49" customWidth="1"/>
    <col min="10252" max="10253" width="12.140625" style="49" customWidth="1"/>
    <col min="10254" max="10254" width="9.140625" style="49"/>
    <col min="10255" max="10255" width="21" style="49" customWidth="1"/>
    <col min="10256" max="10497" width="9.140625" style="49"/>
    <col min="10498" max="10498" width="35.28515625" style="49" customWidth="1"/>
    <col min="10499" max="10505" width="12.140625" style="49" customWidth="1"/>
    <col min="10506" max="10506" width="11.5703125" style="49" customWidth="1"/>
    <col min="10507" max="10507" width="13" style="49" customWidth="1"/>
    <col min="10508" max="10509" width="12.140625" style="49" customWidth="1"/>
    <col min="10510" max="10510" width="9.140625" style="49"/>
    <col min="10511" max="10511" width="21" style="49" customWidth="1"/>
    <col min="10512" max="10753" width="9.140625" style="49"/>
    <col min="10754" max="10754" width="35.28515625" style="49" customWidth="1"/>
    <col min="10755" max="10761" width="12.140625" style="49" customWidth="1"/>
    <col min="10762" max="10762" width="11.5703125" style="49" customWidth="1"/>
    <col min="10763" max="10763" width="13" style="49" customWidth="1"/>
    <col min="10764" max="10765" width="12.140625" style="49" customWidth="1"/>
    <col min="10766" max="10766" width="9.140625" style="49"/>
    <col min="10767" max="10767" width="21" style="49" customWidth="1"/>
    <col min="10768" max="11009" width="9.140625" style="49"/>
    <col min="11010" max="11010" width="35.28515625" style="49" customWidth="1"/>
    <col min="11011" max="11017" width="12.140625" style="49" customWidth="1"/>
    <col min="11018" max="11018" width="11.5703125" style="49" customWidth="1"/>
    <col min="11019" max="11019" width="13" style="49" customWidth="1"/>
    <col min="11020" max="11021" width="12.140625" style="49" customWidth="1"/>
    <col min="11022" max="11022" width="9.140625" style="49"/>
    <col min="11023" max="11023" width="21" style="49" customWidth="1"/>
    <col min="11024" max="11265" width="9.140625" style="49"/>
    <col min="11266" max="11266" width="35.28515625" style="49" customWidth="1"/>
    <col min="11267" max="11273" width="12.140625" style="49" customWidth="1"/>
    <col min="11274" max="11274" width="11.5703125" style="49" customWidth="1"/>
    <col min="11275" max="11275" width="13" style="49" customWidth="1"/>
    <col min="11276" max="11277" width="12.140625" style="49" customWidth="1"/>
    <col min="11278" max="11278" width="9.140625" style="49"/>
    <col min="11279" max="11279" width="21" style="49" customWidth="1"/>
    <col min="11280" max="11521" width="9.140625" style="49"/>
    <col min="11522" max="11522" width="35.28515625" style="49" customWidth="1"/>
    <col min="11523" max="11529" width="12.140625" style="49" customWidth="1"/>
    <col min="11530" max="11530" width="11.5703125" style="49" customWidth="1"/>
    <col min="11531" max="11531" width="13" style="49" customWidth="1"/>
    <col min="11532" max="11533" width="12.140625" style="49" customWidth="1"/>
    <col min="11534" max="11534" width="9.140625" style="49"/>
    <col min="11535" max="11535" width="21" style="49" customWidth="1"/>
    <col min="11536" max="11777" width="9.140625" style="49"/>
    <col min="11778" max="11778" width="35.28515625" style="49" customWidth="1"/>
    <col min="11779" max="11785" width="12.140625" style="49" customWidth="1"/>
    <col min="11786" max="11786" width="11.5703125" style="49" customWidth="1"/>
    <col min="11787" max="11787" width="13" style="49" customWidth="1"/>
    <col min="11788" max="11789" width="12.140625" style="49" customWidth="1"/>
    <col min="11790" max="11790" width="9.140625" style="49"/>
    <col min="11791" max="11791" width="21" style="49" customWidth="1"/>
    <col min="11792" max="12033" width="9.140625" style="49"/>
    <col min="12034" max="12034" width="35.28515625" style="49" customWidth="1"/>
    <col min="12035" max="12041" width="12.140625" style="49" customWidth="1"/>
    <col min="12042" max="12042" width="11.5703125" style="49" customWidth="1"/>
    <col min="12043" max="12043" width="13" style="49" customWidth="1"/>
    <col min="12044" max="12045" width="12.140625" style="49" customWidth="1"/>
    <col min="12046" max="12046" width="9.140625" style="49"/>
    <col min="12047" max="12047" width="21" style="49" customWidth="1"/>
    <col min="12048" max="12289" width="9.140625" style="49"/>
    <col min="12290" max="12290" width="35.28515625" style="49" customWidth="1"/>
    <col min="12291" max="12297" width="12.140625" style="49" customWidth="1"/>
    <col min="12298" max="12298" width="11.5703125" style="49" customWidth="1"/>
    <col min="12299" max="12299" width="13" style="49" customWidth="1"/>
    <col min="12300" max="12301" width="12.140625" style="49" customWidth="1"/>
    <col min="12302" max="12302" width="9.140625" style="49"/>
    <col min="12303" max="12303" width="21" style="49" customWidth="1"/>
    <col min="12304" max="12545" width="9.140625" style="49"/>
    <col min="12546" max="12546" width="35.28515625" style="49" customWidth="1"/>
    <col min="12547" max="12553" width="12.140625" style="49" customWidth="1"/>
    <col min="12554" max="12554" width="11.5703125" style="49" customWidth="1"/>
    <col min="12555" max="12555" width="13" style="49" customWidth="1"/>
    <col min="12556" max="12557" width="12.140625" style="49" customWidth="1"/>
    <col min="12558" max="12558" width="9.140625" style="49"/>
    <col min="12559" max="12559" width="21" style="49" customWidth="1"/>
    <col min="12560" max="12801" width="9.140625" style="49"/>
    <col min="12802" max="12802" width="35.28515625" style="49" customWidth="1"/>
    <col min="12803" max="12809" width="12.140625" style="49" customWidth="1"/>
    <col min="12810" max="12810" width="11.5703125" style="49" customWidth="1"/>
    <col min="12811" max="12811" width="13" style="49" customWidth="1"/>
    <col min="12812" max="12813" width="12.140625" style="49" customWidth="1"/>
    <col min="12814" max="12814" width="9.140625" style="49"/>
    <col min="12815" max="12815" width="21" style="49" customWidth="1"/>
    <col min="12816" max="13057" width="9.140625" style="49"/>
    <col min="13058" max="13058" width="35.28515625" style="49" customWidth="1"/>
    <col min="13059" max="13065" width="12.140625" style="49" customWidth="1"/>
    <col min="13066" max="13066" width="11.5703125" style="49" customWidth="1"/>
    <col min="13067" max="13067" width="13" style="49" customWidth="1"/>
    <col min="13068" max="13069" width="12.140625" style="49" customWidth="1"/>
    <col min="13070" max="13070" width="9.140625" style="49"/>
    <col min="13071" max="13071" width="21" style="49" customWidth="1"/>
    <col min="13072" max="13313" width="9.140625" style="49"/>
    <col min="13314" max="13314" width="35.28515625" style="49" customWidth="1"/>
    <col min="13315" max="13321" width="12.140625" style="49" customWidth="1"/>
    <col min="13322" max="13322" width="11.5703125" style="49" customWidth="1"/>
    <col min="13323" max="13323" width="13" style="49" customWidth="1"/>
    <col min="13324" max="13325" width="12.140625" style="49" customWidth="1"/>
    <col min="13326" max="13326" width="9.140625" style="49"/>
    <col min="13327" max="13327" width="21" style="49" customWidth="1"/>
    <col min="13328" max="13569" width="9.140625" style="49"/>
    <col min="13570" max="13570" width="35.28515625" style="49" customWidth="1"/>
    <col min="13571" max="13577" width="12.140625" style="49" customWidth="1"/>
    <col min="13578" max="13578" width="11.5703125" style="49" customWidth="1"/>
    <col min="13579" max="13579" width="13" style="49" customWidth="1"/>
    <col min="13580" max="13581" width="12.140625" style="49" customWidth="1"/>
    <col min="13582" max="13582" width="9.140625" style="49"/>
    <col min="13583" max="13583" width="21" style="49" customWidth="1"/>
    <col min="13584" max="13825" width="9.140625" style="49"/>
    <col min="13826" max="13826" width="35.28515625" style="49" customWidth="1"/>
    <col min="13827" max="13833" width="12.140625" style="49" customWidth="1"/>
    <col min="13834" max="13834" width="11.5703125" style="49" customWidth="1"/>
    <col min="13835" max="13835" width="13" style="49" customWidth="1"/>
    <col min="13836" max="13837" width="12.140625" style="49" customWidth="1"/>
    <col min="13838" max="13838" width="9.140625" style="49"/>
    <col min="13839" max="13839" width="21" style="49" customWidth="1"/>
    <col min="13840" max="14081" width="9.140625" style="49"/>
    <col min="14082" max="14082" width="35.28515625" style="49" customWidth="1"/>
    <col min="14083" max="14089" width="12.140625" style="49" customWidth="1"/>
    <col min="14090" max="14090" width="11.5703125" style="49" customWidth="1"/>
    <col min="14091" max="14091" width="13" style="49" customWidth="1"/>
    <col min="14092" max="14093" width="12.140625" style="49" customWidth="1"/>
    <col min="14094" max="14094" width="9.140625" style="49"/>
    <col min="14095" max="14095" width="21" style="49" customWidth="1"/>
    <col min="14096" max="14337" width="9.140625" style="49"/>
    <col min="14338" max="14338" width="35.28515625" style="49" customWidth="1"/>
    <col min="14339" max="14345" width="12.140625" style="49" customWidth="1"/>
    <col min="14346" max="14346" width="11.5703125" style="49" customWidth="1"/>
    <col min="14347" max="14347" width="13" style="49" customWidth="1"/>
    <col min="14348" max="14349" width="12.140625" style="49" customWidth="1"/>
    <col min="14350" max="14350" width="9.140625" style="49"/>
    <col min="14351" max="14351" width="21" style="49" customWidth="1"/>
    <col min="14352" max="14593" width="9.140625" style="49"/>
    <col min="14594" max="14594" width="35.28515625" style="49" customWidth="1"/>
    <col min="14595" max="14601" width="12.140625" style="49" customWidth="1"/>
    <col min="14602" max="14602" width="11.5703125" style="49" customWidth="1"/>
    <col min="14603" max="14603" width="13" style="49" customWidth="1"/>
    <col min="14604" max="14605" width="12.140625" style="49" customWidth="1"/>
    <col min="14606" max="14606" width="9.140625" style="49"/>
    <col min="14607" max="14607" width="21" style="49" customWidth="1"/>
    <col min="14608" max="14849" width="9.140625" style="49"/>
    <col min="14850" max="14850" width="35.28515625" style="49" customWidth="1"/>
    <col min="14851" max="14857" width="12.140625" style="49" customWidth="1"/>
    <col min="14858" max="14858" width="11.5703125" style="49" customWidth="1"/>
    <col min="14859" max="14859" width="13" style="49" customWidth="1"/>
    <col min="14860" max="14861" width="12.140625" style="49" customWidth="1"/>
    <col min="14862" max="14862" width="9.140625" style="49"/>
    <col min="14863" max="14863" width="21" style="49" customWidth="1"/>
    <col min="14864" max="15105" width="9.140625" style="49"/>
    <col min="15106" max="15106" width="35.28515625" style="49" customWidth="1"/>
    <col min="15107" max="15113" width="12.140625" style="49" customWidth="1"/>
    <col min="15114" max="15114" width="11.5703125" style="49" customWidth="1"/>
    <col min="15115" max="15115" width="13" style="49" customWidth="1"/>
    <col min="15116" max="15117" width="12.140625" style="49" customWidth="1"/>
    <col min="15118" max="15118" width="9.140625" style="49"/>
    <col min="15119" max="15119" width="21" style="49" customWidth="1"/>
    <col min="15120" max="15361" width="9.140625" style="49"/>
    <col min="15362" max="15362" width="35.28515625" style="49" customWidth="1"/>
    <col min="15363" max="15369" width="12.140625" style="49" customWidth="1"/>
    <col min="15370" max="15370" width="11.5703125" style="49" customWidth="1"/>
    <col min="15371" max="15371" width="13" style="49" customWidth="1"/>
    <col min="15372" max="15373" width="12.140625" style="49" customWidth="1"/>
    <col min="15374" max="15374" width="9.140625" style="49"/>
    <col min="15375" max="15375" width="21" style="49" customWidth="1"/>
    <col min="15376" max="15617" width="9.140625" style="49"/>
    <col min="15618" max="15618" width="35.28515625" style="49" customWidth="1"/>
    <col min="15619" max="15625" width="12.140625" style="49" customWidth="1"/>
    <col min="15626" max="15626" width="11.5703125" style="49" customWidth="1"/>
    <col min="15627" max="15627" width="13" style="49" customWidth="1"/>
    <col min="15628" max="15629" width="12.140625" style="49" customWidth="1"/>
    <col min="15630" max="15630" width="9.140625" style="49"/>
    <col min="15631" max="15631" width="21" style="49" customWidth="1"/>
    <col min="15632" max="15873" width="9.140625" style="49"/>
    <col min="15874" max="15874" width="35.28515625" style="49" customWidth="1"/>
    <col min="15875" max="15881" width="12.140625" style="49" customWidth="1"/>
    <col min="15882" max="15882" width="11.5703125" style="49" customWidth="1"/>
    <col min="15883" max="15883" width="13" style="49" customWidth="1"/>
    <col min="15884" max="15885" width="12.140625" style="49" customWidth="1"/>
    <col min="15886" max="15886" width="9.140625" style="49"/>
    <col min="15887" max="15887" width="21" style="49" customWidth="1"/>
    <col min="15888" max="16129" width="9.140625" style="49"/>
    <col min="16130" max="16130" width="35.28515625" style="49" customWidth="1"/>
    <col min="16131" max="16137" width="12.140625" style="49" customWidth="1"/>
    <col min="16138" max="16138" width="11.5703125" style="49" customWidth="1"/>
    <col min="16139" max="16139" width="13" style="49" customWidth="1"/>
    <col min="16140" max="16141" width="12.140625" style="49" customWidth="1"/>
    <col min="16142" max="16142" width="9.140625" style="49"/>
    <col min="16143" max="16143" width="21" style="49" customWidth="1"/>
    <col min="16144" max="16384" width="9.140625" style="49"/>
  </cols>
  <sheetData>
    <row r="1" spans="1:13" ht="51.75" customHeight="1" x14ac:dyDescent="0.25">
      <c r="A1" s="206" t="s">
        <v>245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2" spans="1:13" ht="21" customHeight="1" x14ac:dyDescent="0.3">
      <c r="A2" s="50"/>
    </row>
    <row r="3" spans="1:13" ht="27" customHeight="1" x14ac:dyDescent="0.25">
      <c r="A3" s="207" t="s">
        <v>243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</row>
    <row r="4" spans="1:13" ht="18.75" customHeight="1" x14ac:dyDescent="0.3">
      <c r="A4" s="51"/>
    </row>
    <row r="5" spans="1:13" x14ac:dyDescent="0.25">
      <c r="A5" s="208" t="s">
        <v>5</v>
      </c>
      <c r="B5" s="198" t="s">
        <v>212</v>
      </c>
      <c r="C5" s="198" t="s">
        <v>213</v>
      </c>
      <c r="D5" s="198" t="s">
        <v>214</v>
      </c>
      <c r="E5" s="198" t="s">
        <v>215</v>
      </c>
      <c r="F5" s="198" t="s">
        <v>216</v>
      </c>
      <c r="G5" s="198" t="s">
        <v>217</v>
      </c>
      <c r="H5" s="198" t="s">
        <v>218</v>
      </c>
      <c r="I5" s="198"/>
      <c r="J5" s="198"/>
      <c r="K5" s="198" t="s">
        <v>219</v>
      </c>
      <c r="L5" s="198"/>
      <c r="M5" s="198"/>
    </row>
    <row r="6" spans="1:13" ht="35.25" customHeight="1" x14ac:dyDescent="0.25">
      <c r="A6" s="208"/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</row>
    <row r="7" spans="1:13" ht="14.45" hidden="1" x14ac:dyDescent="0.3">
      <c r="A7" s="208"/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</row>
    <row r="8" spans="1:13" ht="14.45" hidden="1" x14ac:dyDescent="0.3">
      <c r="A8" s="208"/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</row>
    <row r="9" spans="1:13" ht="14.45" hidden="1" x14ac:dyDescent="0.3">
      <c r="A9" s="208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</row>
    <row r="10" spans="1:13" ht="14.45" hidden="1" x14ac:dyDescent="0.3">
      <c r="A10" s="208"/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</row>
    <row r="11" spans="1:13" ht="14.45" hidden="1" x14ac:dyDescent="0.3">
      <c r="A11" s="208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</row>
    <row r="12" spans="1:13" ht="14.45" hidden="1" x14ac:dyDescent="0.3">
      <c r="A12" s="208"/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</row>
    <row r="13" spans="1:13" ht="14.45" hidden="1" x14ac:dyDescent="0.3">
      <c r="A13" s="208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</row>
    <row r="14" spans="1:13" ht="1.5" customHeight="1" x14ac:dyDescent="0.25">
      <c r="A14" s="208"/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</row>
    <row r="15" spans="1:13" ht="45" x14ac:dyDescent="0.25">
      <c r="A15" s="208"/>
      <c r="B15" s="198"/>
      <c r="C15" s="24" t="s">
        <v>220</v>
      </c>
      <c r="D15" s="24" t="s">
        <v>220</v>
      </c>
      <c r="E15" s="24" t="s">
        <v>220</v>
      </c>
      <c r="F15" s="24" t="s">
        <v>220</v>
      </c>
      <c r="G15" s="24" t="s">
        <v>220</v>
      </c>
      <c r="H15" s="24" t="s">
        <v>221</v>
      </c>
      <c r="I15" s="24" t="s">
        <v>222</v>
      </c>
      <c r="J15" s="24" t="s">
        <v>223</v>
      </c>
      <c r="K15" s="24" t="s">
        <v>220</v>
      </c>
      <c r="L15" s="24" t="s">
        <v>224</v>
      </c>
      <c r="M15" s="24" t="s">
        <v>225</v>
      </c>
    </row>
    <row r="16" spans="1:13" s="173" customFormat="1" ht="19.5" customHeight="1" x14ac:dyDescent="0.25">
      <c r="A16" s="172"/>
      <c r="B16" s="166" t="s">
        <v>0</v>
      </c>
      <c r="C16" s="166" t="s">
        <v>226</v>
      </c>
      <c r="D16" s="166" t="s">
        <v>227</v>
      </c>
      <c r="E16" s="166" t="s">
        <v>228</v>
      </c>
      <c r="F16" s="166" t="s">
        <v>229</v>
      </c>
      <c r="G16" s="166" t="s">
        <v>230</v>
      </c>
      <c r="H16" s="166" t="s">
        <v>231</v>
      </c>
      <c r="I16" s="166" t="s">
        <v>232</v>
      </c>
      <c r="J16" s="166" t="s">
        <v>233</v>
      </c>
      <c r="K16" s="165" t="s">
        <v>234</v>
      </c>
      <c r="L16" s="165" t="s">
        <v>235</v>
      </c>
      <c r="M16" s="165" t="s">
        <v>236</v>
      </c>
    </row>
    <row r="17" spans="1:15" ht="30" x14ac:dyDescent="0.25">
      <c r="A17" s="53" t="s">
        <v>198</v>
      </c>
      <c r="B17" s="18" t="s">
        <v>237</v>
      </c>
      <c r="C17" s="52">
        <f>C18+C24</f>
        <v>965182930</v>
      </c>
      <c r="D17" s="52">
        <f>D18+D24</f>
        <v>123274461</v>
      </c>
      <c r="E17" s="52">
        <f>E18+E24</f>
        <v>544393213</v>
      </c>
      <c r="F17" s="52">
        <f>F18+F24</f>
        <v>12480000</v>
      </c>
      <c r="G17" s="52">
        <f t="shared" ref="G17:J17" si="0">G18+G24</f>
        <v>0</v>
      </c>
      <c r="H17" s="52">
        <f>H18+H24</f>
        <v>19639911</v>
      </c>
      <c r="I17" s="52">
        <f>I18+I24</f>
        <v>14838200</v>
      </c>
      <c r="J17" s="52">
        <f t="shared" si="0"/>
        <v>0</v>
      </c>
      <c r="K17" s="52">
        <f>K18+K24</f>
        <v>1645330604</v>
      </c>
      <c r="L17" s="52">
        <f>L18+L24</f>
        <v>34478111</v>
      </c>
      <c r="M17" s="52">
        <f>M18+M24</f>
        <v>1679808715</v>
      </c>
    </row>
    <row r="18" spans="1:15" ht="18.75" customHeight="1" x14ac:dyDescent="0.25">
      <c r="A18" s="53" t="s">
        <v>11</v>
      </c>
      <c r="B18" s="66" t="s">
        <v>238</v>
      </c>
      <c r="C18" s="52">
        <f t="shared" ref="C18:I18" si="1">C19+C20+C21+C22+C23</f>
        <v>529925318</v>
      </c>
      <c r="D18" s="52">
        <f t="shared" si="1"/>
        <v>67062601</v>
      </c>
      <c r="E18" s="52">
        <f t="shared" si="1"/>
        <v>273086867</v>
      </c>
      <c r="F18" s="52">
        <f t="shared" si="1"/>
        <v>11400000</v>
      </c>
      <c r="G18" s="52">
        <f t="shared" si="1"/>
        <v>0</v>
      </c>
      <c r="H18" s="52">
        <f t="shared" si="1"/>
        <v>13052331</v>
      </c>
      <c r="I18" s="52">
        <f t="shared" si="1"/>
        <v>7980200</v>
      </c>
      <c r="J18" s="52">
        <f t="shared" ref="J18:L18" si="2">J19+J20+J21+J22+J23</f>
        <v>0</v>
      </c>
      <c r="K18" s="52">
        <f>K19+K20+K21+K22+K23</f>
        <v>881474786</v>
      </c>
      <c r="L18" s="52">
        <f t="shared" si="2"/>
        <v>21032531</v>
      </c>
      <c r="M18" s="52">
        <f>M19+M20+M21+M22+M23</f>
        <v>902507317</v>
      </c>
    </row>
    <row r="19" spans="1:15" x14ac:dyDescent="0.25">
      <c r="A19" s="55" t="s">
        <v>14</v>
      </c>
      <c r="B19" s="67" t="s">
        <v>239</v>
      </c>
      <c r="C19" s="56">
        <v>151894833</v>
      </c>
      <c r="D19" s="56">
        <v>18518620</v>
      </c>
      <c r="E19" s="56">
        <v>32650549</v>
      </c>
      <c r="F19" s="56">
        <v>6000000</v>
      </c>
      <c r="G19" s="56"/>
      <c r="H19" s="56">
        <v>10363410</v>
      </c>
      <c r="I19" s="56">
        <v>7980200</v>
      </c>
      <c r="J19" s="56"/>
      <c r="K19" s="56">
        <f>C19+D19+E19+F19+G19</f>
        <v>209064002</v>
      </c>
      <c r="L19" s="56">
        <f>H19+I19+J19</f>
        <v>18343610</v>
      </c>
      <c r="M19" s="52">
        <f>K19+L19</f>
        <v>227407612</v>
      </c>
      <c r="O19" s="57"/>
    </row>
    <row r="20" spans="1:15" x14ac:dyDescent="0.25">
      <c r="A20" s="55" t="s">
        <v>16</v>
      </c>
      <c r="B20" s="67" t="s">
        <v>202</v>
      </c>
      <c r="C20" s="56"/>
      <c r="D20" s="56"/>
      <c r="E20" s="56">
        <v>22012201</v>
      </c>
      <c r="F20" s="56"/>
      <c r="G20" s="56"/>
      <c r="H20" s="56"/>
      <c r="I20" s="56"/>
      <c r="J20" s="56"/>
      <c r="K20" s="56">
        <f>C20+D20+E20+F20+G20</f>
        <v>22012201</v>
      </c>
      <c r="L20" s="56">
        <f>H20+I20+J20</f>
        <v>0</v>
      </c>
      <c r="M20" s="52">
        <f t="shared" ref="M20:M26" si="3">K20+L20</f>
        <v>22012201</v>
      </c>
    </row>
    <row r="21" spans="1:15" x14ac:dyDescent="0.25">
      <c r="A21" s="55" t="s">
        <v>26</v>
      </c>
      <c r="B21" s="67" t="s">
        <v>203</v>
      </c>
      <c r="C21" s="56">
        <v>47679037</v>
      </c>
      <c r="D21" s="56">
        <v>5563699</v>
      </c>
      <c r="E21" s="56">
        <v>6677296</v>
      </c>
      <c r="F21" s="56"/>
      <c r="G21" s="56"/>
      <c r="H21" s="56">
        <v>1780256</v>
      </c>
      <c r="I21" s="56"/>
      <c r="J21" s="56"/>
      <c r="K21" s="56">
        <f>C21+D21+E21+F21+G21</f>
        <v>59920032</v>
      </c>
      <c r="L21" s="56">
        <f>H21+I21+J21</f>
        <v>1780256</v>
      </c>
      <c r="M21" s="52">
        <f t="shared" si="3"/>
        <v>61700288</v>
      </c>
      <c r="O21" s="57"/>
    </row>
    <row r="22" spans="1:15" x14ac:dyDescent="0.25">
      <c r="A22" s="55" t="s">
        <v>184</v>
      </c>
      <c r="B22" s="67" t="s">
        <v>204</v>
      </c>
      <c r="C22" s="56">
        <v>330351448</v>
      </c>
      <c r="D22" s="56">
        <v>42980282</v>
      </c>
      <c r="E22" s="56">
        <v>209626821</v>
      </c>
      <c r="F22" s="56"/>
      <c r="G22" s="56"/>
      <c r="H22" s="56">
        <v>908665</v>
      </c>
      <c r="I22" s="56"/>
      <c r="J22" s="56"/>
      <c r="K22" s="56">
        <f>C22+D22+E22+F22+G22</f>
        <v>582958551</v>
      </c>
      <c r="L22" s="56">
        <f>H22+I22+J22</f>
        <v>908665</v>
      </c>
      <c r="M22" s="52">
        <f t="shared" si="3"/>
        <v>583867216</v>
      </c>
    </row>
    <row r="23" spans="1:15" x14ac:dyDescent="0.25">
      <c r="A23" s="55" t="s">
        <v>205</v>
      </c>
      <c r="B23" s="67" t="s">
        <v>240</v>
      </c>
      <c r="C23" s="56"/>
      <c r="D23" s="56"/>
      <c r="E23" s="56">
        <v>2120000</v>
      </c>
      <c r="F23" s="56">
        <v>5400000</v>
      </c>
      <c r="G23" s="56"/>
      <c r="H23" s="56"/>
      <c r="I23" s="56"/>
      <c r="J23" s="56"/>
      <c r="K23" s="56">
        <f>C23+D23+E23+F23+G23</f>
        <v>7520000</v>
      </c>
      <c r="L23" s="56">
        <f>H23+I23+J23</f>
        <v>0</v>
      </c>
      <c r="M23" s="52">
        <f t="shared" si="3"/>
        <v>7520000</v>
      </c>
    </row>
    <row r="24" spans="1:15" ht="21" customHeight="1" x14ac:dyDescent="0.25">
      <c r="A24" s="53" t="s">
        <v>43</v>
      </c>
      <c r="B24" s="66" t="s">
        <v>241</v>
      </c>
      <c r="C24" s="52">
        <f t="shared" ref="C24:I24" si="4">C25+C26</f>
        <v>435257612</v>
      </c>
      <c r="D24" s="52">
        <f t="shared" si="4"/>
        <v>56211860</v>
      </c>
      <c r="E24" s="52">
        <f t="shared" si="4"/>
        <v>271306346</v>
      </c>
      <c r="F24" s="52">
        <f t="shared" si="4"/>
        <v>1080000</v>
      </c>
      <c r="G24" s="52">
        <f t="shared" si="4"/>
        <v>0</v>
      </c>
      <c r="H24" s="52">
        <f t="shared" si="4"/>
        <v>6587580</v>
      </c>
      <c r="I24" s="52">
        <f t="shared" si="4"/>
        <v>6858000</v>
      </c>
      <c r="J24" s="52">
        <f t="shared" ref="J24" si="5">J25+J26</f>
        <v>0</v>
      </c>
      <c r="K24" s="52">
        <f>K25+K26</f>
        <v>763855818</v>
      </c>
      <c r="L24" s="52">
        <f>L25+L26</f>
        <v>13445580</v>
      </c>
      <c r="M24" s="52">
        <f>M25+M26</f>
        <v>777301398</v>
      </c>
    </row>
    <row r="25" spans="1:15" ht="30" x14ac:dyDescent="0.25">
      <c r="A25" s="55" t="s">
        <v>46</v>
      </c>
      <c r="B25" s="67" t="s">
        <v>242</v>
      </c>
      <c r="C25" s="110">
        <v>430947812</v>
      </c>
      <c r="D25" s="110">
        <v>55931723</v>
      </c>
      <c r="E25" s="110">
        <v>271306346</v>
      </c>
      <c r="F25" s="110">
        <v>1080000</v>
      </c>
      <c r="G25" s="110"/>
      <c r="H25" s="110">
        <v>6587580</v>
      </c>
      <c r="I25" s="110">
        <v>6858000</v>
      </c>
      <c r="J25" s="110"/>
      <c r="K25" s="110">
        <f>C25+D25+E25+F25+G25</f>
        <v>759265881</v>
      </c>
      <c r="L25" s="110">
        <f>H25+I25+J25</f>
        <v>13445580</v>
      </c>
      <c r="M25" s="108">
        <f t="shared" ref="M25" si="6">K25+L25</f>
        <v>772711461</v>
      </c>
    </row>
    <row r="26" spans="1:15" x14ac:dyDescent="0.25">
      <c r="A26" s="68" t="s">
        <v>48</v>
      </c>
      <c r="B26" s="69" t="s">
        <v>210</v>
      </c>
      <c r="C26" s="70">
        <v>4309800</v>
      </c>
      <c r="D26" s="70">
        <v>280137</v>
      </c>
      <c r="E26" s="70"/>
      <c r="F26" s="70"/>
      <c r="G26" s="70"/>
      <c r="H26" s="70"/>
      <c r="I26" s="70"/>
      <c r="J26" s="70"/>
      <c r="K26" s="56">
        <f>C26+D26+E26+F26+G26</f>
        <v>4589937</v>
      </c>
      <c r="L26" s="56">
        <f>H26+I26+J26</f>
        <v>0</v>
      </c>
      <c r="M26" s="52">
        <f t="shared" si="3"/>
        <v>4589937</v>
      </c>
    </row>
    <row r="27" spans="1:15" x14ac:dyDescent="0.25">
      <c r="A27" s="71"/>
      <c r="B27" s="72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4"/>
    </row>
    <row r="28" spans="1:15" x14ac:dyDescent="0.25">
      <c r="H28" s="57"/>
    </row>
  </sheetData>
  <mergeCells count="11">
    <mergeCell ref="K5:M14"/>
    <mergeCell ref="A1:M1"/>
    <mergeCell ref="A3:M3"/>
    <mergeCell ref="A5:A15"/>
    <mergeCell ref="B5:B15"/>
    <mergeCell ref="C5:C14"/>
    <mergeCell ref="D5:D14"/>
    <mergeCell ref="E5:E14"/>
    <mergeCell ref="F5:F14"/>
    <mergeCell ref="G5:G14"/>
    <mergeCell ref="H5:J14"/>
  </mergeCells>
  <pageMargins left="0.51181102362204722" right="0.31496062992125984" top="0.35433070866141736" bottom="0.35433070866141736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opLeftCell="A10" zoomScaleNormal="100" workbookViewId="0">
      <selection activeCell="A27" sqref="A27"/>
    </sheetView>
  </sheetViews>
  <sheetFormatPr defaultRowHeight="15" x14ac:dyDescent="0.25"/>
  <cols>
    <col min="1" max="1" width="29.7109375" customWidth="1"/>
    <col min="2" max="2" width="14.28515625" customWidth="1"/>
    <col min="3" max="3" width="9.42578125" customWidth="1"/>
    <col min="4" max="4" width="12.42578125" customWidth="1"/>
    <col min="5" max="5" width="9.42578125" customWidth="1"/>
    <col min="6" max="6" width="12.42578125" customWidth="1"/>
    <col min="7" max="7" width="9.42578125" customWidth="1"/>
    <col min="8" max="8" width="12.42578125" customWidth="1"/>
    <col min="9" max="9" width="9.42578125" customWidth="1"/>
    <col min="10" max="10" width="12.42578125" customWidth="1"/>
    <col min="11" max="11" width="9.42578125" customWidth="1"/>
    <col min="12" max="12" width="12.42578125" customWidth="1"/>
    <col min="13" max="13" width="13.28515625" customWidth="1"/>
    <col min="14" max="256" width="9.5703125" customWidth="1"/>
    <col min="257" max="257" width="10.28515625" customWidth="1"/>
  </cols>
  <sheetData>
    <row r="1" spans="1:13" ht="22.5" customHeight="1" x14ac:dyDescent="0.25">
      <c r="A1" s="182" t="s">
        <v>266</v>
      </c>
      <c r="B1" s="182"/>
      <c r="C1" s="182"/>
      <c r="D1" s="182"/>
      <c r="E1" s="182"/>
      <c r="F1" s="182"/>
    </row>
    <row r="2" spans="1:13" x14ac:dyDescent="0.25">
      <c r="A2" s="213" t="s">
        <v>287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</row>
    <row r="3" spans="1:13" ht="11.25" customHeight="1" x14ac:dyDescent="0.25"/>
    <row r="4" spans="1:13" ht="40.5" customHeight="1" x14ac:dyDescent="0.25">
      <c r="A4" s="148" t="s">
        <v>288</v>
      </c>
      <c r="B4" s="149"/>
      <c r="C4" s="214" t="s">
        <v>93</v>
      </c>
      <c r="D4" s="214"/>
      <c r="E4" s="214" t="s">
        <v>289</v>
      </c>
      <c r="F4" s="214"/>
      <c r="G4" s="215" t="s">
        <v>92</v>
      </c>
      <c r="H4" s="215"/>
      <c r="I4" s="215"/>
      <c r="J4" s="215"/>
      <c r="K4" s="215" t="s">
        <v>95</v>
      </c>
      <c r="L4" s="215"/>
      <c r="M4" s="131"/>
    </row>
    <row r="5" spans="1:13" ht="31.5" customHeight="1" x14ac:dyDescent="0.25">
      <c r="A5" s="129" t="s">
        <v>290</v>
      </c>
      <c r="B5" s="150" t="s">
        <v>291</v>
      </c>
      <c r="C5" s="150" t="s">
        <v>292</v>
      </c>
      <c r="D5" s="150" t="s">
        <v>293</v>
      </c>
      <c r="E5" s="150" t="s">
        <v>292</v>
      </c>
      <c r="F5" s="150" t="s">
        <v>293</v>
      </c>
      <c r="G5" s="150" t="s">
        <v>294</v>
      </c>
      <c r="H5" s="150" t="s">
        <v>293</v>
      </c>
      <c r="I5" s="150" t="s">
        <v>292</v>
      </c>
      <c r="J5" s="150" t="s">
        <v>293</v>
      </c>
      <c r="K5" s="150" t="s">
        <v>340</v>
      </c>
      <c r="L5" s="150" t="s">
        <v>293</v>
      </c>
      <c r="M5" s="131"/>
    </row>
    <row r="6" spans="1:13" x14ac:dyDescent="0.25">
      <c r="A6" s="132"/>
      <c r="B6" s="130"/>
      <c r="C6" s="130"/>
      <c r="D6" s="130"/>
      <c r="E6" s="130"/>
      <c r="F6" s="130"/>
      <c r="G6" s="212" t="s">
        <v>295</v>
      </c>
      <c r="H6" s="212"/>
      <c r="I6" s="212" t="s">
        <v>296</v>
      </c>
      <c r="J6" s="212"/>
      <c r="K6" s="130"/>
      <c r="L6" s="130"/>
      <c r="M6" s="131"/>
    </row>
    <row r="7" spans="1:13" x14ac:dyDescent="0.25">
      <c r="A7" s="141" t="s">
        <v>297</v>
      </c>
      <c r="B7" s="133">
        <v>9490</v>
      </c>
      <c r="C7" s="130">
        <v>224</v>
      </c>
      <c r="D7" s="134">
        <f>B7*C7</f>
        <v>2125760</v>
      </c>
      <c r="E7" s="135">
        <v>27</v>
      </c>
      <c r="F7" s="134">
        <f>B7*E7</f>
        <v>256230</v>
      </c>
      <c r="G7" s="135">
        <v>43</v>
      </c>
      <c r="H7" s="134">
        <f>B7*G7</f>
        <v>408070</v>
      </c>
      <c r="I7" s="135">
        <v>33</v>
      </c>
      <c r="J7" s="134">
        <f>B7*I7</f>
        <v>313170</v>
      </c>
      <c r="K7" s="135">
        <f>C7+E7+G7+I7</f>
        <v>327</v>
      </c>
      <c r="L7" s="134">
        <f>B7*K7</f>
        <v>3103230</v>
      </c>
      <c r="M7" s="136"/>
    </row>
    <row r="8" spans="1:13" x14ac:dyDescent="0.25">
      <c r="A8" s="137"/>
      <c r="B8" s="138"/>
      <c r="C8" s="130"/>
      <c r="D8" s="134"/>
      <c r="E8" s="135"/>
      <c r="F8" s="134"/>
      <c r="G8" s="135"/>
      <c r="H8" s="134"/>
      <c r="I8" s="135"/>
      <c r="J8" s="134"/>
      <c r="K8" s="135"/>
      <c r="L8" s="139"/>
      <c r="M8" s="136"/>
    </row>
    <row r="9" spans="1:13" x14ac:dyDescent="0.25">
      <c r="A9" s="132"/>
      <c r="B9" s="140"/>
      <c r="C9" s="130"/>
      <c r="D9" s="134"/>
      <c r="E9" s="135"/>
      <c r="F9" s="134"/>
      <c r="G9" s="135"/>
      <c r="H9" s="134"/>
      <c r="I9" s="135"/>
      <c r="J9" s="134"/>
      <c r="K9" s="135"/>
      <c r="L9" s="134"/>
      <c r="M9" s="136"/>
    </row>
    <row r="10" spans="1:13" ht="25.5" x14ac:dyDescent="0.25">
      <c r="A10" s="174" t="s">
        <v>298</v>
      </c>
      <c r="B10" s="133">
        <v>214430</v>
      </c>
      <c r="C10" s="130">
        <v>83</v>
      </c>
      <c r="D10" s="134">
        <f>B10*C10</f>
        <v>17797690</v>
      </c>
      <c r="E10" s="135">
        <v>19</v>
      </c>
      <c r="F10" s="134">
        <f>B10*E10</f>
        <v>4074170</v>
      </c>
      <c r="G10" s="135">
        <v>38</v>
      </c>
      <c r="H10" s="134">
        <f>B10*G10</f>
        <v>8148340</v>
      </c>
      <c r="I10" s="135">
        <v>18</v>
      </c>
      <c r="J10" s="134">
        <f>B10*I10</f>
        <v>3859740</v>
      </c>
      <c r="K10" s="135">
        <f>C10+E10+G10+I10</f>
        <v>158</v>
      </c>
      <c r="L10" s="134">
        <f>D10+F10+H10+J10</f>
        <v>33879940</v>
      </c>
      <c r="M10" s="136"/>
    </row>
    <row r="11" spans="1:13" x14ac:dyDescent="0.25">
      <c r="A11" s="175"/>
      <c r="B11" s="138"/>
      <c r="C11" s="130"/>
      <c r="D11" s="134"/>
      <c r="E11" s="135"/>
      <c r="F11" s="134"/>
      <c r="G11" s="135"/>
      <c r="H11" s="134"/>
      <c r="I11" s="135"/>
      <c r="J11" s="134"/>
      <c r="K11" s="135"/>
      <c r="L11" s="139"/>
      <c r="M11" s="136"/>
    </row>
    <row r="12" spans="1:13" x14ac:dyDescent="0.25">
      <c r="A12" s="176"/>
      <c r="B12" s="140"/>
      <c r="C12" s="130"/>
      <c r="D12" s="134"/>
      <c r="E12" s="135"/>
      <c r="F12" s="134"/>
      <c r="G12" s="135"/>
      <c r="H12" s="134"/>
      <c r="I12" s="135"/>
      <c r="J12" s="134"/>
      <c r="K12" s="135"/>
      <c r="L12" s="134"/>
      <c r="M12" s="136"/>
    </row>
    <row r="13" spans="1:13" ht="25.5" x14ac:dyDescent="0.25">
      <c r="A13" s="174" t="s">
        <v>299</v>
      </c>
      <c r="B13" s="133">
        <v>202100</v>
      </c>
      <c r="C13" s="130">
        <v>86</v>
      </c>
      <c r="D13" s="134">
        <f>B13*C13</f>
        <v>17380600</v>
      </c>
      <c r="E13" s="135">
        <v>60</v>
      </c>
      <c r="F13" s="134">
        <f>B13*E13</f>
        <v>12126000</v>
      </c>
      <c r="G13" s="135">
        <v>28</v>
      </c>
      <c r="H13" s="134">
        <f>B13*G13</f>
        <v>5658800</v>
      </c>
      <c r="I13" s="135"/>
      <c r="J13" s="134"/>
      <c r="K13" s="135">
        <f>C13+E13+G13</f>
        <v>174</v>
      </c>
      <c r="L13" s="134">
        <f>D13+F13+H13</f>
        <v>35165400</v>
      </c>
      <c r="M13" s="136"/>
    </row>
    <row r="14" spans="1:13" x14ac:dyDescent="0.25">
      <c r="A14" s="175"/>
      <c r="B14" s="138"/>
      <c r="C14" s="130"/>
      <c r="D14" s="134"/>
      <c r="E14" s="135"/>
      <c r="F14" s="134"/>
      <c r="G14" s="135"/>
      <c r="H14" s="134"/>
      <c r="I14" s="135"/>
      <c r="J14" s="134"/>
      <c r="K14" s="135"/>
      <c r="L14" s="139"/>
      <c r="M14" s="136"/>
    </row>
    <row r="15" spans="1:13" x14ac:dyDescent="0.25">
      <c r="A15" s="176"/>
      <c r="B15" s="140"/>
      <c r="C15" s="130"/>
      <c r="D15" s="134"/>
      <c r="E15" s="135"/>
      <c r="F15" s="134"/>
      <c r="G15" s="135"/>
      <c r="H15" s="134"/>
      <c r="I15" s="135"/>
      <c r="J15" s="134"/>
      <c r="K15" s="135"/>
      <c r="L15" s="134"/>
      <c r="M15" s="136"/>
    </row>
    <row r="16" spans="1:13" ht="25.5" x14ac:dyDescent="0.25">
      <c r="A16" s="174" t="s">
        <v>300</v>
      </c>
      <c r="B16" s="133">
        <v>129370</v>
      </c>
      <c r="C16" s="130">
        <v>29</v>
      </c>
      <c r="D16" s="134">
        <f>B16*C16</f>
        <v>3751730</v>
      </c>
      <c r="E16" s="135"/>
      <c r="F16" s="134">
        <f>B16*E16</f>
        <v>0</v>
      </c>
      <c r="G16" s="135"/>
      <c r="H16" s="134">
        <f>B16*G16</f>
        <v>0</v>
      </c>
      <c r="I16" s="135"/>
      <c r="J16" s="134"/>
      <c r="K16" s="135">
        <f>C16+E16+G16</f>
        <v>29</v>
      </c>
      <c r="L16" s="134">
        <f>D16+F16+H16</f>
        <v>3751730</v>
      </c>
      <c r="M16" s="136"/>
    </row>
    <row r="17" spans="1:13" x14ac:dyDescent="0.25">
      <c r="A17" s="174"/>
      <c r="B17" s="133"/>
      <c r="C17" s="130"/>
      <c r="D17" s="134"/>
      <c r="E17" s="135"/>
      <c r="F17" s="134"/>
      <c r="G17" s="135"/>
      <c r="H17" s="134"/>
      <c r="I17" s="135"/>
      <c r="J17" s="134"/>
      <c r="K17" s="135"/>
      <c r="L17" s="134"/>
      <c r="M17" s="136"/>
    </row>
    <row r="18" spans="1:13" x14ac:dyDescent="0.25">
      <c r="A18" s="174"/>
      <c r="B18" s="133"/>
      <c r="C18" s="130"/>
      <c r="D18" s="134"/>
      <c r="E18" s="135"/>
      <c r="F18" s="134"/>
      <c r="G18" s="135"/>
      <c r="H18" s="134"/>
      <c r="I18" s="135"/>
      <c r="J18" s="134"/>
      <c r="K18" s="135"/>
      <c r="L18" s="134"/>
      <c r="M18" s="136"/>
    </row>
    <row r="19" spans="1:13" ht="38.25" x14ac:dyDescent="0.25">
      <c r="A19" s="174" t="s">
        <v>301</v>
      </c>
      <c r="B19" s="142">
        <v>164410</v>
      </c>
      <c r="C19" s="130">
        <v>3</v>
      </c>
      <c r="D19" s="134">
        <f>B19*C19</f>
        <v>493230</v>
      </c>
      <c r="E19" s="135"/>
      <c r="F19" s="134"/>
      <c r="G19" s="135"/>
      <c r="H19" s="134"/>
      <c r="I19" s="135"/>
      <c r="J19" s="134"/>
      <c r="K19" s="135">
        <f>C19+G19+I19</f>
        <v>3</v>
      </c>
      <c r="L19" s="143">
        <f>D19+F19+H19</f>
        <v>493230</v>
      </c>
      <c r="M19" s="136"/>
    </row>
    <row r="20" spans="1:13" x14ac:dyDescent="0.25">
      <c r="A20" s="174"/>
      <c r="B20" s="138"/>
      <c r="C20" s="130"/>
      <c r="D20" s="134"/>
      <c r="E20" s="135"/>
      <c r="F20" s="134"/>
      <c r="G20" s="135"/>
      <c r="H20" s="134"/>
      <c r="I20" s="135"/>
      <c r="J20" s="134"/>
      <c r="K20" s="135"/>
      <c r="L20" s="139"/>
      <c r="M20" s="136"/>
    </row>
    <row r="21" spans="1:13" x14ac:dyDescent="0.25">
      <c r="A21" s="176"/>
      <c r="B21" s="140"/>
      <c r="C21" s="130"/>
      <c r="D21" s="134"/>
      <c r="E21" s="135"/>
      <c r="F21" s="134"/>
      <c r="G21" s="135"/>
      <c r="H21" s="134"/>
      <c r="I21" s="135"/>
      <c r="J21" s="134"/>
      <c r="K21" s="135"/>
      <c r="L21" s="134">
        <f>D21+F21+H21</f>
        <v>0</v>
      </c>
      <c r="M21" s="136"/>
    </row>
    <row r="22" spans="1:13" ht="25.5" x14ac:dyDescent="0.25">
      <c r="A22" s="174" t="s">
        <v>302</v>
      </c>
      <c r="B22" s="133">
        <v>107880</v>
      </c>
      <c r="C22" s="130">
        <v>4</v>
      </c>
      <c r="D22" s="134">
        <f>B22*C22</f>
        <v>431520</v>
      </c>
      <c r="E22" s="135"/>
      <c r="F22" s="134"/>
      <c r="G22" s="135"/>
      <c r="H22" s="134"/>
      <c r="I22" s="135"/>
      <c r="J22" s="134"/>
      <c r="K22" s="135">
        <f>C22+E22+G22</f>
        <v>4</v>
      </c>
      <c r="L22" s="134">
        <f>D22+F22+H22</f>
        <v>431520</v>
      </c>
      <c r="M22" s="136"/>
    </row>
    <row r="23" spans="1:13" x14ac:dyDescent="0.25">
      <c r="A23" s="141"/>
      <c r="B23" s="139"/>
      <c r="C23" s="130"/>
      <c r="D23" s="134"/>
      <c r="E23" s="135"/>
      <c r="F23" s="134"/>
      <c r="G23" s="135"/>
      <c r="H23" s="134"/>
      <c r="I23" s="135"/>
      <c r="J23" s="134"/>
      <c r="K23" s="135"/>
      <c r="L23" s="134"/>
      <c r="M23" s="136"/>
    </row>
    <row r="24" spans="1:13" x14ac:dyDescent="0.25">
      <c r="A24" s="132"/>
      <c r="B24" s="134"/>
      <c r="C24" s="130"/>
      <c r="D24" s="134"/>
      <c r="E24" s="135"/>
      <c r="F24" s="134"/>
      <c r="G24" s="135"/>
      <c r="H24" s="134"/>
      <c r="I24" s="135"/>
      <c r="J24" s="134"/>
      <c r="K24" s="135"/>
      <c r="L24" s="134"/>
      <c r="M24" s="144"/>
    </row>
    <row r="25" spans="1:13" ht="26.25" x14ac:dyDescent="0.25">
      <c r="A25" s="129" t="s">
        <v>303</v>
      </c>
      <c r="B25" s="134"/>
      <c r="C25" s="130"/>
      <c r="D25" s="145">
        <f>SUM(D7:D24)</f>
        <v>41980530</v>
      </c>
      <c r="E25" s="135"/>
      <c r="F25" s="145">
        <f>SUM(F7:F24)</f>
        <v>16456400</v>
      </c>
      <c r="G25" s="146"/>
      <c r="H25" s="145">
        <f>SUM(H7:H24)</f>
        <v>14215210</v>
      </c>
      <c r="I25" s="146"/>
      <c r="J25" s="145">
        <f>SUM(J7:J24)</f>
        <v>4172910</v>
      </c>
      <c r="K25" s="146"/>
      <c r="L25" s="145">
        <f>D25+F25+H25+J25</f>
        <v>76825050</v>
      </c>
      <c r="M25" s="136"/>
    </row>
    <row r="26" spans="1:13" ht="15" customHeight="1" x14ac:dyDescent="0.25">
      <c r="A26" s="129"/>
      <c r="B26" s="134"/>
      <c r="C26" s="130"/>
      <c r="D26" s="145"/>
      <c r="E26" s="135"/>
      <c r="F26" s="145"/>
      <c r="G26" s="146"/>
      <c r="H26" s="145"/>
      <c r="I26" s="146"/>
      <c r="J26" s="145"/>
      <c r="K26" s="146"/>
      <c r="L26" s="145"/>
      <c r="M26" s="136"/>
    </row>
    <row r="27" spans="1:13" ht="46.5" customHeight="1" x14ac:dyDescent="0.3">
      <c r="A27" s="159" t="s">
        <v>341</v>
      </c>
      <c r="B27" s="160"/>
      <c r="C27" s="161">
        <v>0.54700000000000004</v>
      </c>
      <c r="D27" s="162">
        <v>4113440</v>
      </c>
      <c r="E27" s="161">
        <v>0.214</v>
      </c>
      <c r="F27" s="162">
        <v>1609280</v>
      </c>
      <c r="G27" s="163" t="s">
        <v>304</v>
      </c>
      <c r="H27" s="162">
        <v>1391200</v>
      </c>
      <c r="I27" s="163" t="s">
        <v>305</v>
      </c>
      <c r="J27" s="162">
        <v>406080</v>
      </c>
      <c r="K27" s="161">
        <f>C27+E27+G27+I27</f>
        <v>1</v>
      </c>
      <c r="L27" s="162">
        <f>D27+F27+H27+J27</f>
        <v>7520000</v>
      </c>
      <c r="M27" s="136"/>
    </row>
    <row r="28" spans="1:13" x14ac:dyDescent="0.25">
      <c r="D28" s="147"/>
      <c r="E28" s="147"/>
      <c r="F28" s="147"/>
      <c r="G28" s="147"/>
      <c r="H28" s="147"/>
      <c r="I28" s="147"/>
      <c r="J28" s="147"/>
      <c r="K28" s="147"/>
      <c r="L28" s="147"/>
      <c r="M28" s="147"/>
    </row>
    <row r="29" spans="1:13" x14ac:dyDescent="0.25">
      <c r="D29" s="147"/>
      <c r="E29" s="147"/>
      <c r="F29" s="147"/>
      <c r="G29" s="147"/>
      <c r="H29" s="147"/>
      <c r="I29" s="147"/>
      <c r="J29" s="147"/>
      <c r="K29" s="147"/>
      <c r="L29" s="147"/>
      <c r="M29" s="147"/>
    </row>
    <row r="30" spans="1:13" x14ac:dyDescent="0.25">
      <c r="D30" s="147"/>
      <c r="E30" s="147"/>
      <c r="F30" s="147"/>
      <c r="G30" s="147"/>
      <c r="H30" s="147"/>
      <c r="I30" s="147"/>
      <c r="J30" s="147"/>
      <c r="K30" s="147"/>
      <c r="L30" s="147"/>
      <c r="M30" s="147"/>
    </row>
    <row r="31" spans="1:13" x14ac:dyDescent="0.25">
      <c r="D31" s="147"/>
      <c r="E31" s="147"/>
      <c r="F31" s="147"/>
      <c r="G31" s="147"/>
      <c r="H31" s="147"/>
      <c r="I31" s="147"/>
      <c r="J31" s="147"/>
      <c r="K31" s="147"/>
      <c r="L31" s="147"/>
      <c r="M31" s="147"/>
    </row>
    <row r="32" spans="1:13" x14ac:dyDescent="0.25">
      <c r="D32" s="147"/>
      <c r="E32" s="147"/>
      <c r="F32" s="147"/>
      <c r="G32" s="147"/>
      <c r="H32" s="147"/>
      <c r="I32" s="147"/>
      <c r="J32" s="147"/>
      <c r="K32" s="147"/>
      <c r="L32" s="147"/>
      <c r="M32" s="147"/>
    </row>
    <row r="33" spans="4:13" x14ac:dyDescent="0.25">
      <c r="D33" s="147"/>
      <c r="E33" s="147"/>
      <c r="F33" s="147"/>
      <c r="G33" s="147"/>
      <c r="H33" s="147"/>
      <c r="I33" s="147"/>
      <c r="J33" s="147"/>
      <c r="K33" s="147"/>
      <c r="L33" s="147"/>
      <c r="M33" s="147"/>
    </row>
    <row r="35" spans="4:13" x14ac:dyDescent="0.25">
      <c r="G35" s="147"/>
    </row>
  </sheetData>
  <mergeCells count="8">
    <mergeCell ref="G6:H6"/>
    <mergeCell ref="I6:J6"/>
    <mergeCell ref="A1:F1"/>
    <mergeCell ref="A2:M2"/>
    <mergeCell ref="C4:D4"/>
    <mergeCell ref="E4:F4"/>
    <mergeCell ref="G4:J4"/>
    <mergeCell ref="K4:L4"/>
  </mergeCells>
  <pageMargins left="0.31496062992125984" right="0.31496062992125984" top="0.74803149606299213" bottom="0.35433070866141736" header="0.31496062992125984" footer="0.31496062992125984"/>
  <pageSetup paperSize="9" scale="92" orientation="landscape" r:id="rId1"/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zoomScaleNormal="100" workbookViewId="0">
      <selection sqref="A1:C1"/>
    </sheetView>
  </sheetViews>
  <sheetFormatPr defaultRowHeight="15" x14ac:dyDescent="0.25"/>
  <cols>
    <col min="1" max="1" width="6.7109375" customWidth="1"/>
    <col min="2" max="2" width="67.42578125" customWidth="1"/>
    <col min="3" max="3" width="32.5703125" customWidth="1"/>
    <col min="4" max="4" width="18.42578125" customWidth="1"/>
    <col min="5" max="5" width="11.5703125" customWidth="1"/>
  </cols>
  <sheetData>
    <row r="1" spans="1:5" x14ac:dyDescent="0.25">
      <c r="A1" s="182" t="s">
        <v>344</v>
      </c>
      <c r="B1" s="182"/>
      <c r="C1" s="182"/>
    </row>
    <row r="2" spans="1:5" ht="6" customHeight="1" x14ac:dyDescent="0.25">
      <c r="A2" s="151"/>
    </row>
    <row r="3" spans="1:5" ht="14.25" customHeight="1" x14ac:dyDescent="0.25">
      <c r="A3" s="228" t="s">
        <v>306</v>
      </c>
      <c r="B3" s="228"/>
      <c r="C3" s="228"/>
      <c r="D3" s="229"/>
    </row>
    <row r="4" spans="1:5" ht="14.25" customHeight="1" x14ac:dyDescent="0.25">
      <c r="A4" s="227" t="s">
        <v>307</v>
      </c>
      <c r="B4" s="227"/>
      <c r="C4" s="227"/>
    </row>
    <row r="5" spans="1:5" ht="13.5" customHeight="1" x14ac:dyDescent="0.25">
      <c r="A5" s="220" t="s">
        <v>342</v>
      </c>
      <c r="B5" s="164" t="s">
        <v>0</v>
      </c>
      <c r="C5" s="164" t="s">
        <v>1</v>
      </c>
    </row>
    <row r="6" spans="1:5" ht="27.75" customHeight="1" x14ac:dyDescent="0.25">
      <c r="A6" s="220"/>
      <c r="B6" s="122" t="s">
        <v>309</v>
      </c>
      <c r="C6" s="122" t="s">
        <v>310</v>
      </c>
    </row>
    <row r="7" spans="1:5" ht="12.75" customHeight="1" x14ac:dyDescent="0.25">
      <c r="A7" s="3" t="s">
        <v>11</v>
      </c>
      <c r="B7" s="18" t="s">
        <v>311</v>
      </c>
      <c r="C7" s="121">
        <f>C8+C9+C10</f>
        <v>2120000</v>
      </c>
    </row>
    <row r="8" spans="1:5" ht="12.75" customHeight="1" x14ac:dyDescent="0.25">
      <c r="A8" s="152" t="s">
        <v>14</v>
      </c>
      <c r="B8" s="14" t="s">
        <v>312</v>
      </c>
      <c r="C8" s="12">
        <v>120000</v>
      </c>
    </row>
    <row r="9" spans="1:5" ht="13.5" customHeight="1" x14ac:dyDescent="0.25">
      <c r="A9" s="152" t="s">
        <v>16</v>
      </c>
      <c r="B9" s="14" t="s">
        <v>313</v>
      </c>
      <c r="C9" s="12">
        <v>1600000</v>
      </c>
    </row>
    <row r="10" spans="1:5" ht="12.75" customHeight="1" x14ac:dyDescent="0.25">
      <c r="A10" s="152" t="s">
        <v>26</v>
      </c>
      <c r="B10" s="14" t="s">
        <v>314</v>
      </c>
      <c r="C10" s="12">
        <v>400000</v>
      </c>
      <c r="E10" s="128"/>
    </row>
    <row r="11" spans="1:5" ht="14.25" customHeight="1" x14ac:dyDescent="0.25">
      <c r="A11" s="3" t="s">
        <v>43</v>
      </c>
      <c r="B11" s="18" t="s">
        <v>315</v>
      </c>
      <c r="C11" s="121">
        <v>5400000</v>
      </c>
    </row>
    <row r="12" spans="1:5" ht="27.75" customHeight="1" x14ac:dyDescent="0.25">
      <c r="A12" s="152" t="s">
        <v>46</v>
      </c>
      <c r="B12" s="14" t="s">
        <v>316</v>
      </c>
      <c r="C12" s="12">
        <v>5400000</v>
      </c>
    </row>
    <row r="13" spans="1:5" ht="14.25" customHeight="1" x14ac:dyDescent="0.25">
      <c r="A13" s="3" t="s">
        <v>50</v>
      </c>
      <c r="B13" s="158" t="s">
        <v>338</v>
      </c>
      <c r="C13" s="12">
        <v>0</v>
      </c>
    </row>
    <row r="14" spans="1:5" ht="12.75" customHeight="1" x14ac:dyDescent="0.25">
      <c r="A14" s="3" t="s">
        <v>69</v>
      </c>
      <c r="B14" s="18" t="s">
        <v>317</v>
      </c>
      <c r="C14" s="121">
        <f>C7+C11</f>
        <v>7520000</v>
      </c>
    </row>
    <row r="15" spans="1:5" ht="5.25" customHeight="1" x14ac:dyDescent="0.25">
      <c r="A15" s="153"/>
    </row>
    <row r="16" spans="1:5" x14ac:dyDescent="0.25">
      <c r="A16" s="207" t="s">
        <v>318</v>
      </c>
      <c r="B16" s="207"/>
      <c r="C16" s="207"/>
      <c r="D16" s="207"/>
      <c r="E16" s="207"/>
    </row>
    <row r="17" spans="1:5" x14ac:dyDescent="0.25">
      <c r="A17" s="226" t="s">
        <v>339</v>
      </c>
      <c r="B17" s="226"/>
      <c r="C17" s="226"/>
      <c r="D17" s="226"/>
      <c r="E17" s="226"/>
    </row>
    <row r="18" spans="1:5" ht="12" customHeight="1" x14ac:dyDescent="0.25">
      <c r="A18" s="216" t="s">
        <v>308</v>
      </c>
      <c r="B18" s="164" t="s">
        <v>0</v>
      </c>
      <c r="C18" s="164" t="s">
        <v>1</v>
      </c>
      <c r="D18" s="164" t="s">
        <v>2</v>
      </c>
      <c r="E18" s="164" t="s">
        <v>3</v>
      </c>
    </row>
    <row r="19" spans="1:5" x14ac:dyDescent="0.25">
      <c r="A19" s="216"/>
      <c r="B19" s="217" t="s">
        <v>319</v>
      </c>
      <c r="C19" s="217" t="s">
        <v>320</v>
      </c>
      <c r="D19" s="217" t="s">
        <v>321</v>
      </c>
      <c r="E19" s="217"/>
    </row>
    <row r="20" spans="1:5" x14ac:dyDescent="0.25">
      <c r="A20" s="216"/>
      <c r="B20" s="217"/>
      <c r="C20" s="217"/>
      <c r="D20" s="4" t="s">
        <v>322</v>
      </c>
      <c r="E20" s="4" t="s">
        <v>323</v>
      </c>
    </row>
    <row r="21" spans="1:5" ht="16.5" customHeight="1" x14ac:dyDescent="0.25">
      <c r="A21" s="3" t="s">
        <v>11</v>
      </c>
      <c r="B21" s="18" t="s">
        <v>324</v>
      </c>
      <c r="C21" s="154">
        <v>14215210</v>
      </c>
      <c r="D21" s="154">
        <v>1391200</v>
      </c>
      <c r="E21" s="155">
        <v>18.5</v>
      </c>
    </row>
    <row r="22" spans="1:5" ht="14.25" customHeight="1" x14ac:dyDescent="0.25">
      <c r="A22" s="3" t="s">
        <v>43</v>
      </c>
      <c r="B22" s="18" t="s">
        <v>325</v>
      </c>
      <c r="C22" s="154">
        <v>4172910</v>
      </c>
      <c r="D22" s="154">
        <v>406080</v>
      </c>
      <c r="E22" s="155">
        <v>5.4</v>
      </c>
    </row>
    <row r="23" spans="1:5" ht="13.5" customHeight="1" x14ac:dyDescent="0.25">
      <c r="A23" s="3" t="s">
        <v>50</v>
      </c>
      <c r="B23" s="18" t="s">
        <v>326</v>
      </c>
      <c r="C23" s="154">
        <v>16456400</v>
      </c>
      <c r="D23" s="154">
        <v>1609280</v>
      </c>
      <c r="E23" s="155">
        <v>21.4</v>
      </c>
    </row>
    <row r="24" spans="1:5" x14ac:dyDescent="0.25">
      <c r="A24" s="216" t="s">
        <v>69</v>
      </c>
      <c r="B24" s="218" t="s">
        <v>327</v>
      </c>
      <c r="C24" s="154">
        <v>41980530</v>
      </c>
      <c r="D24" s="154">
        <v>4113440</v>
      </c>
      <c r="E24" s="219">
        <v>54.7</v>
      </c>
    </row>
    <row r="25" spans="1:5" ht="12.75" customHeight="1" x14ac:dyDescent="0.25">
      <c r="A25" s="216"/>
      <c r="B25" s="218"/>
      <c r="C25" s="154"/>
      <c r="D25" s="154">
        <v>0</v>
      </c>
      <c r="E25" s="219"/>
    </row>
    <row r="26" spans="1:5" ht="15" hidden="1" customHeight="1" x14ac:dyDescent="0.25">
      <c r="A26" s="216"/>
      <c r="B26" s="218"/>
      <c r="C26" s="156"/>
      <c r="D26" s="154">
        <v>0</v>
      </c>
      <c r="E26" s="219"/>
    </row>
    <row r="27" spans="1:5" x14ac:dyDescent="0.25">
      <c r="A27" s="3" t="s">
        <v>76</v>
      </c>
      <c r="B27" s="18" t="s">
        <v>328</v>
      </c>
      <c r="C27" s="157">
        <f>SUM(C21:C26)</f>
        <v>76825050</v>
      </c>
      <c r="D27" s="157">
        <f>SUM(D21:D26)</f>
        <v>7520000</v>
      </c>
      <c r="E27" s="4">
        <v>100</v>
      </c>
    </row>
    <row r="28" spans="1:5" ht="6.75" customHeight="1" x14ac:dyDescent="0.25">
      <c r="A28" s="123"/>
    </row>
    <row r="29" spans="1:5" ht="13.5" customHeight="1" x14ac:dyDescent="0.25">
      <c r="A29" s="207" t="s">
        <v>329</v>
      </c>
      <c r="B29" s="207"/>
      <c r="C29" s="207"/>
      <c r="D29" s="207"/>
    </row>
    <row r="30" spans="1:5" ht="6.75" customHeight="1" x14ac:dyDescent="0.25">
      <c r="A30" s="1"/>
    </row>
    <row r="31" spans="1:5" ht="11.25" customHeight="1" x14ac:dyDescent="0.25">
      <c r="A31" s="220" t="s">
        <v>308</v>
      </c>
      <c r="B31" s="166" t="s">
        <v>0</v>
      </c>
      <c r="C31" s="166" t="s">
        <v>1</v>
      </c>
      <c r="D31" s="166" t="s">
        <v>1</v>
      </c>
    </row>
    <row r="32" spans="1:5" ht="31.5" customHeight="1" x14ac:dyDescent="0.25">
      <c r="A32" s="220"/>
      <c r="B32" s="198" t="s">
        <v>319</v>
      </c>
      <c r="C32" s="164" t="s">
        <v>330</v>
      </c>
      <c r="D32" s="122" t="s">
        <v>331</v>
      </c>
    </row>
    <row r="33" spans="1:5" ht="12.75" customHeight="1" x14ac:dyDescent="0.25">
      <c r="A33" s="220"/>
      <c r="B33" s="198"/>
      <c r="C33" s="164" t="s">
        <v>333</v>
      </c>
      <c r="D33" s="122" t="s">
        <v>332</v>
      </c>
    </row>
    <row r="34" spans="1:5" x14ac:dyDescent="0.25">
      <c r="A34" s="3" t="s">
        <v>11</v>
      </c>
      <c r="B34" s="18" t="s">
        <v>324</v>
      </c>
      <c r="C34" s="221" t="s">
        <v>334</v>
      </c>
      <c r="D34" s="12">
        <v>347800</v>
      </c>
    </row>
    <row r="35" spans="1:5" x14ac:dyDescent="0.25">
      <c r="A35" s="3" t="s">
        <v>43</v>
      </c>
      <c r="B35" s="18" t="s">
        <v>325</v>
      </c>
      <c r="C35" s="222"/>
      <c r="D35" s="12">
        <v>101520</v>
      </c>
    </row>
    <row r="36" spans="1:5" x14ac:dyDescent="0.25">
      <c r="A36" s="3" t="s">
        <v>50</v>
      </c>
      <c r="B36" s="18" t="s">
        <v>326</v>
      </c>
      <c r="C36" s="222"/>
      <c r="D36" s="12">
        <v>402320</v>
      </c>
    </row>
    <row r="37" spans="1:5" x14ac:dyDescent="0.25">
      <c r="A37" s="3" t="s">
        <v>50</v>
      </c>
      <c r="B37" s="18" t="s">
        <v>335</v>
      </c>
      <c r="C37" s="223"/>
      <c r="D37" s="12">
        <v>1028360</v>
      </c>
    </row>
    <row r="38" spans="1:5" ht="15" customHeight="1" x14ac:dyDescent="0.25">
      <c r="A38" s="3" t="s">
        <v>69</v>
      </c>
      <c r="B38" s="18" t="s">
        <v>336</v>
      </c>
      <c r="C38" s="4" t="s">
        <v>337</v>
      </c>
      <c r="D38" s="121">
        <f>SUM(D34:D37)</f>
        <v>1880000</v>
      </c>
    </row>
    <row r="39" spans="1:5" ht="29.25" customHeight="1" x14ac:dyDescent="0.25">
      <c r="A39" s="224" t="s">
        <v>343</v>
      </c>
      <c r="B39" s="224"/>
      <c r="C39" s="224"/>
      <c r="D39" s="224"/>
      <c r="E39" s="225"/>
    </row>
  </sheetData>
  <mergeCells count="18">
    <mergeCell ref="A17:E17"/>
    <mergeCell ref="A1:C1"/>
    <mergeCell ref="A4:C4"/>
    <mergeCell ref="A5:A6"/>
    <mergeCell ref="A16:E16"/>
    <mergeCell ref="A3:D3"/>
    <mergeCell ref="A29:D29"/>
    <mergeCell ref="A31:A33"/>
    <mergeCell ref="B32:B33"/>
    <mergeCell ref="C34:C37"/>
    <mergeCell ref="A39:E39"/>
    <mergeCell ref="A18:A20"/>
    <mergeCell ref="B19:B20"/>
    <mergeCell ref="C19:C20"/>
    <mergeCell ref="D19:E19"/>
    <mergeCell ref="A24:A26"/>
    <mergeCell ref="B24:B26"/>
    <mergeCell ref="E24:E26"/>
  </mergeCells>
  <pageMargins left="0.70866141732283472" right="0.70866141732283472" top="0.74803149606299213" bottom="0.55118110236220474" header="0.31496062992125984" footer="0.31496062992125984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zoomScaleNormal="100" workbookViewId="0">
      <pane xSplit="1" ySplit="8" topLeftCell="B18" activePane="bottomRight" state="frozen"/>
      <selection pane="topRight" activeCell="B1" sqref="B1"/>
      <selection pane="bottomLeft" activeCell="A9" sqref="A9"/>
      <selection pane="bottomRight" activeCell="A3" sqref="A3:G3"/>
    </sheetView>
  </sheetViews>
  <sheetFormatPr defaultColWidth="9.140625" defaultRowHeight="15" x14ac:dyDescent="0.25"/>
  <cols>
    <col min="1" max="1" width="32.85546875" style="86" customWidth="1"/>
    <col min="2" max="2" width="8.42578125" style="86" customWidth="1"/>
    <col min="3" max="3" width="9.42578125" style="86" customWidth="1"/>
    <col min="4" max="4" width="7.5703125" style="86" customWidth="1"/>
    <col min="5" max="5" width="7.7109375" style="86" customWidth="1"/>
    <col min="6" max="6" width="9.42578125" style="86" customWidth="1"/>
    <col min="7" max="7" width="7.7109375" style="86" customWidth="1"/>
    <col min="8" max="8" width="7.5703125" style="86" customWidth="1"/>
    <col min="9" max="9" width="9.42578125" style="86" customWidth="1"/>
    <col min="10" max="10" width="7.42578125" style="86" customWidth="1"/>
    <col min="11" max="11" width="7.5703125" style="86" customWidth="1"/>
    <col min="12" max="12" width="9.42578125" style="86" customWidth="1"/>
    <col min="13" max="13" width="7.5703125" style="86" customWidth="1"/>
    <col min="14" max="14" width="7" style="86" customWidth="1"/>
    <col min="15" max="15" width="9.42578125" style="86" customWidth="1"/>
    <col min="16" max="16" width="7.85546875" style="86" customWidth="1"/>
    <col min="17" max="17" width="7" style="86" customWidth="1"/>
    <col min="18" max="18" width="9.42578125" style="86" customWidth="1"/>
    <col min="19" max="19" width="9.85546875" style="86" customWidth="1"/>
    <col min="20" max="20" width="7.5703125" style="86" customWidth="1"/>
    <col min="21" max="21" width="12.28515625" style="86" customWidth="1"/>
    <col min="22" max="22" width="11.42578125" style="86" customWidth="1"/>
    <col min="23" max="16384" width="9.140625" style="86"/>
  </cols>
  <sheetData>
    <row r="1" spans="1:22" ht="70.5" customHeight="1" x14ac:dyDescent="0.25">
      <c r="A1" s="182" t="s">
        <v>280</v>
      </c>
      <c r="B1" s="182"/>
      <c r="C1" s="182"/>
      <c r="D1" s="182"/>
      <c r="E1" s="182"/>
      <c r="F1" s="182"/>
    </row>
    <row r="2" spans="1:22" x14ac:dyDescent="0.25">
      <c r="A2" s="75"/>
      <c r="B2" s="75"/>
      <c r="C2" s="75"/>
      <c r="D2" s="75"/>
      <c r="E2" s="75"/>
      <c r="F2" s="75"/>
    </row>
    <row r="3" spans="1:22" ht="21" customHeight="1" x14ac:dyDescent="0.25">
      <c r="A3" s="252" t="s">
        <v>268</v>
      </c>
      <c r="B3" s="252"/>
      <c r="C3" s="252"/>
      <c r="D3" s="252"/>
      <c r="E3" s="252"/>
      <c r="F3" s="252"/>
      <c r="G3" s="229"/>
    </row>
    <row r="4" spans="1:22" ht="21.75" customHeight="1" thickBot="1" x14ac:dyDescent="0.3"/>
    <row r="5" spans="1:22" s="78" customFormat="1" ht="27.75" customHeight="1" x14ac:dyDescent="0.2">
      <c r="A5" s="248" t="s">
        <v>170</v>
      </c>
      <c r="B5" s="259" t="s">
        <v>246</v>
      </c>
      <c r="C5" s="236" t="s">
        <v>247</v>
      </c>
      <c r="D5" s="237"/>
      <c r="E5" s="238"/>
      <c r="F5" s="236" t="s">
        <v>248</v>
      </c>
      <c r="G5" s="237"/>
      <c r="H5" s="238"/>
      <c r="I5" s="236" t="s">
        <v>249</v>
      </c>
      <c r="J5" s="237"/>
      <c r="K5" s="238"/>
      <c r="L5" s="236" t="s">
        <v>250</v>
      </c>
      <c r="M5" s="237"/>
      <c r="N5" s="238"/>
      <c r="O5" s="236" t="s">
        <v>251</v>
      </c>
      <c r="P5" s="237"/>
      <c r="Q5" s="238"/>
      <c r="R5" s="242" t="s">
        <v>95</v>
      </c>
      <c r="S5" s="243"/>
      <c r="T5" s="244"/>
      <c r="U5" s="253" t="s">
        <v>252</v>
      </c>
      <c r="V5" s="255" t="s">
        <v>197</v>
      </c>
    </row>
    <row r="6" spans="1:22" s="78" customFormat="1" ht="30" customHeight="1" x14ac:dyDescent="0.2">
      <c r="A6" s="249"/>
      <c r="B6" s="260"/>
      <c r="C6" s="239"/>
      <c r="D6" s="240"/>
      <c r="E6" s="241"/>
      <c r="F6" s="239"/>
      <c r="G6" s="240"/>
      <c r="H6" s="241"/>
      <c r="I6" s="239"/>
      <c r="J6" s="240"/>
      <c r="K6" s="241"/>
      <c r="L6" s="239"/>
      <c r="M6" s="240"/>
      <c r="N6" s="241"/>
      <c r="O6" s="239"/>
      <c r="P6" s="240"/>
      <c r="Q6" s="241"/>
      <c r="R6" s="245"/>
      <c r="S6" s="246"/>
      <c r="T6" s="247"/>
      <c r="U6" s="254"/>
      <c r="V6" s="256"/>
    </row>
    <row r="7" spans="1:22" s="82" customFormat="1" ht="18.75" customHeight="1" x14ac:dyDescent="0.2">
      <c r="A7" s="250"/>
      <c r="B7" s="257" t="s">
        <v>253</v>
      </c>
      <c r="C7" s="230" t="s">
        <v>254</v>
      </c>
      <c r="D7" s="232" t="s">
        <v>255</v>
      </c>
      <c r="E7" s="233"/>
      <c r="F7" s="230" t="s">
        <v>254</v>
      </c>
      <c r="G7" s="232" t="s">
        <v>255</v>
      </c>
      <c r="H7" s="233"/>
      <c r="I7" s="230" t="s">
        <v>254</v>
      </c>
      <c r="J7" s="232" t="s">
        <v>255</v>
      </c>
      <c r="K7" s="233"/>
      <c r="L7" s="230" t="s">
        <v>254</v>
      </c>
      <c r="M7" s="232" t="s">
        <v>255</v>
      </c>
      <c r="N7" s="233"/>
      <c r="O7" s="230" t="s">
        <v>254</v>
      </c>
      <c r="P7" s="232" t="s">
        <v>255</v>
      </c>
      <c r="Q7" s="233"/>
      <c r="R7" s="230" t="s">
        <v>256</v>
      </c>
      <c r="S7" s="79" t="s">
        <v>255</v>
      </c>
      <c r="T7" s="80"/>
      <c r="U7" s="80"/>
      <c r="V7" s="81"/>
    </row>
    <row r="8" spans="1:22" s="82" customFormat="1" ht="12" customHeight="1" x14ac:dyDescent="0.2">
      <c r="A8" s="251"/>
      <c r="B8" s="234"/>
      <c r="C8" s="231"/>
      <c r="D8" s="80" t="s">
        <v>257</v>
      </c>
      <c r="E8" s="127" t="s">
        <v>282</v>
      </c>
      <c r="F8" s="258"/>
      <c r="G8" s="80" t="s">
        <v>257</v>
      </c>
      <c r="H8" s="80" t="s">
        <v>258</v>
      </c>
      <c r="I8" s="231"/>
      <c r="J8" s="80" t="s">
        <v>257</v>
      </c>
      <c r="K8" s="80" t="s">
        <v>258</v>
      </c>
      <c r="L8" s="231"/>
      <c r="M8" s="80" t="s">
        <v>257</v>
      </c>
      <c r="N8" s="80" t="s">
        <v>258</v>
      </c>
      <c r="O8" s="231"/>
      <c r="P8" s="80" t="s">
        <v>257</v>
      </c>
      <c r="Q8" s="80" t="s">
        <v>258</v>
      </c>
      <c r="R8" s="234"/>
      <c r="S8" s="80" t="s">
        <v>259</v>
      </c>
      <c r="T8" s="80" t="s">
        <v>258</v>
      </c>
      <c r="U8" s="80"/>
      <c r="V8" s="81"/>
    </row>
    <row r="9" spans="1:22" ht="15" customHeight="1" x14ac:dyDescent="0.25">
      <c r="A9" s="83" t="s">
        <v>96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5"/>
    </row>
    <row r="10" spans="1:22" x14ac:dyDescent="0.25">
      <c r="A10" s="87" t="s">
        <v>260</v>
      </c>
      <c r="B10" s="88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8">
        <f>SUM(C10,F10,I10,L10,O10)</f>
        <v>0</v>
      </c>
      <c r="S10" s="88">
        <f t="shared" ref="S10:T24" si="0">SUM(D10,G10,J10,M10,P10)</f>
        <v>0</v>
      </c>
      <c r="T10" s="88">
        <f t="shared" si="0"/>
        <v>0</v>
      </c>
      <c r="U10" s="88"/>
      <c r="V10" s="89">
        <f>SUM(R10+S10+T10+U10)</f>
        <v>0</v>
      </c>
    </row>
    <row r="11" spans="1:22" ht="12.75" customHeight="1" x14ac:dyDescent="0.25">
      <c r="A11" s="87" t="s">
        <v>261</v>
      </c>
      <c r="B11" s="88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8">
        <f t="shared" ref="R11:T32" si="1">SUM(C11,F11,I11,L11,O11)</f>
        <v>0</v>
      </c>
      <c r="S11" s="88">
        <f t="shared" si="0"/>
        <v>0</v>
      </c>
      <c r="T11" s="88">
        <f t="shared" si="0"/>
        <v>0</v>
      </c>
      <c r="U11" s="88"/>
      <c r="V11" s="89">
        <f>SUM(R11+S11+T11+U11)</f>
        <v>0</v>
      </c>
    </row>
    <row r="12" spans="1:22" s="94" customFormat="1" x14ac:dyDescent="0.25">
      <c r="A12" s="83" t="s">
        <v>262</v>
      </c>
      <c r="B12" s="90">
        <f>SUM(B10:B11)</f>
        <v>0</v>
      </c>
      <c r="C12" s="91">
        <f>SUM(C10:C11)</f>
        <v>0</v>
      </c>
      <c r="D12" s="91">
        <f>SUM(D10:D11)</f>
        <v>0</v>
      </c>
      <c r="E12" s="91">
        <f>SUM(E10:E11)</f>
        <v>0</v>
      </c>
      <c r="F12" s="91">
        <f t="shared" ref="F12:Q12" si="2">SUM(F10:F11)</f>
        <v>0</v>
      </c>
      <c r="G12" s="91">
        <f t="shared" si="2"/>
        <v>0</v>
      </c>
      <c r="H12" s="91">
        <f t="shared" si="2"/>
        <v>0</v>
      </c>
      <c r="I12" s="91">
        <f t="shared" si="2"/>
        <v>0</v>
      </c>
      <c r="J12" s="91">
        <f t="shared" si="2"/>
        <v>0</v>
      </c>
      <c r="K12" s="91">
        <f t="shared" si="2"/>
        <v>0</v>
      </c>
      <c r="L12" s="91">
        <f t="shared" si="2"/>
        <v>0</v>
      </c>
      <c r="M12" s="91">
        <f t="shared" si="2"/>
        <v>0</v>
      </c>
      <c r="N12" s="91">
        <f t="shared" si="2"/>
        <v>0</v>
      </c>
      <c r="O12" s="91">
        <f t="shared" si="2"/>
        <v>0</v>
      </c>
      <c r="P12" s="91">
        <f t="shared" si="2"/>
        <v>0</v>
      </c>
      <c r="Q12" s="91">
        <f t="shared" si="2"/>
        <v>0</v>
      </c>
      <c r="R12" s="92">
        <f t="shared" si="1"/>
        <v>0</v>
      </c>
      <c r="S12" s="92">
        <f t="shared" si="0"/>
        <v>0</v>
      </c>
      <c r="T12" s="92">
        <f t="shared" si="0"/>
        <v>0</v>
      </c>
      <c r="U12" s="90">
        <f>SUM(U10:U11)</f>
        <v>0</v>
      </c>
      <c r="V12" s="93">
        <f t="shared" ref="V12:V32" si="3">SUM(R12+S12+T12+U12)</f>
        <v>0</v>
      </c>
    </row>
    <row r="13" spans="1:22" s="94" customFormat="1" ht="30" x14ac:dyDescent="0.25">
      <c r="A13" s="107" t="s">
        <v>91</v>
      </c>
      <c r="B13" s="90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88"/>
      <c r="S13" s="88"/>
      <c r="T13" s="88"/>
      <c r="U13" s="90"/>
      <c r="V13" s="93"/>
    </row>
    <row r="14" spans="1:22" s="94" customFormat="1" x14ac:dyDescent="0.25">
      <c r="A14" s="87" t="s">
        <v>260</v>
      </c>
      <c r="B14" s="88">
        <v>26</v>
      </c>
      <c r="C14" s="84">
        <v>6</v>
      </c>
      <c r="D14" s="84"/>
      <c r="E14" s="84"/>
      <c r="F14" s="84">
        <v>18</v>
      </c>
      <c r="G14" s="84">
        <v>1</v>
      </c>
      <c r="H14" s="84"/>
      <c r="I14" s="84"/>
      <c r="J14" s="84"/>
      <c r="K14" s="84"/>
      <c r="L14" s="84"/>
      <c r="M14" s="84"/>
      <c r="N14" s="84"/>
      <c r="O14" s="84"/>
      <c r="P14" s="84">
        <v>1</v>
      </c>
      <c r="Q14" s="84"/>
      <c r="R14" s="88">
        <f t="shared" si="1"/>
        <v>24</v>
      </c>
      <c r="S14" s="88">
        <f t="shared" si="0"/>
        <v>2</v>
      </c>
      <c r="T14" s="88">
        <f t="shared" si="0"/>
        <v>0</v>
      </c>
      <c r="U14" s="90"/>
      <c r="V14" s="89">
        <f t="shared" si="3"/>
        <v>26</v>
      </c>
    </row>
    <row r="15" spans="1:22" s="94" customFormat="1" x14ac:dyDescent="0.25">
      <c r="A15" s="87" t="s">
        <v>261</v>
      </c>
      <c r="B15" s="90">
        <v>2</v>
      </c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>
        <v>2</v>
      </c>
      <c r="P15" s="91"/>
      <c r="Q15" s="91"/>
      <c r="R15" s="88">
        <f t="shared" si="1"/>
        <v>2</v>
      </c>
      <c r="S15" s="88">
        <f t="shared" si="0"/>
        <v>0</v>
      </c>
      <c r="T15" s="88">
        <f t="shared" si="0"/>
        <v>0</v>
      </c>
      <c r="U15" s="90"/>
      <c r="V15" s="89">
        <f t="shared" si="3"/>
        <v>2</v>
      </c>
    </row>
    <row r="16" spans="1:22" s="94" customFormat="1" ht="21" customHeight="1" x14ac:dyDescent="0.25">
      <c r="A16" s="83" t="s">
        <v>262</v>
      </c>
      <c r="B16" s="90">
        <f>SUM(B14:B15)</f>
        <v>28</v>
      </c>
      <c r="C16" s="91">
        <f>SUM(C14:C15)</f>
        <v>6</v>
      </c>
      <c r="D16" s="91">
        <f>SUM(D14:D15)</f>
        <v>0</v>
      </c>
      <c r="E16" s="91">
        <f t="shared" ref="E16:Q16" si="4">SUM(E14:E15)</f>
        <v>0</v>
      </c>
      <c r="F16" s="91">
        <f t="shared" si="4"/>
        <v>18</v>
      </c>
      <c r="G16" s="91">
        <f t="shared" si="4"/>
        <v>1</v>
      </c>
      <c r="H16" s="91">
        <f t="shared" si="4"/>
        <v>0</v>
      </c>
      <c r="I16" s="91">
        <f t="shared" si="4"/>
        <v>0</v>
      </c>
      <c r="J16" s="91">
        <f t="shared" si="4"/>
        <v>0</v>
      </c>
      <c r="K16" s="91">
        <f t="shared" si="4"/>
        <v>0</v>
      </c>
      <c r="L16" s="91">
        <f t="shared" si="4"/>
        <v>0</v>
      </c>
      <c r="M16" s="91">
        <f t="shared" si="4"/>
        <v>0</v>
      </c>
      <c r="N16" s="91">
        <f t="shared" si="4"/>
        <v>0</v>
      </c>
      <c r="O16" s="91">
        <f t="shared" si="4"/>
        <v>2</v>
      </c>
      <c r="P16" s="91">
        <f t="shared" si="4"/>
        <v>1</v>
      </c>
      <c r="Q16" s="91">
        <f t="shared" si="4"/>
        <v>0</v>
      </c>
      <c r="R16" s="92">
        <f t="shared" si="1"/>
        <v>26</v>
      </c>
      <c r="S16" s="92">
        <f t="shared" si="0"/>
        <v>2</v>
      </c>
      <c r="T16" s="92">
        <f t="shared" si="0"/>
        <v>0</v>
      </c>
      <c r="U16" s="90">
        <f>SUM(U14:U15)</f>
        <v>0</v>
      </c>
      <c r="V16" s="93">
        <f t="shared" si="3"/>
        <v>28</v>
      </c>
    </row>
    <row r="17" spans="1:22" s="96" customFormat="1" ht="30" x14ac:dyDescent="0.25">
      <c r="A17" s="100" t="s">
        <v>92</v>
      </c>
      <c r="B17" s="88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8"/>
      <c r="S17" s="88"/>
      <c r="T17" s="88"/>
      <c r="U17" s="88"/>
      <c r="V17" s="93"/>
    </row>
    <row r="18" spans="1:22" s="98" customFormat="1" x14ac:dyDescent="0.25">
      <c r="A18" s="97" t="s">
        <v>260</v>
      </c>
      <c r="B18" s="88">
        <v>15</v>
      </c>
      <c r="C18" s="84">
        <v>14</v>
      </c>
      <c r="D18" s="84">
        <v>2</v>
      </c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8">
        <f t="shared" si="1"/>
        <v>14</v>
      </c>
      <c r="S18" s="88">
        <f t="shared" si="0"/>
        <v>2</v>
      </c>
      <c r="T18" s="88">
        <f t="shared" si="0"/>
        <v>0</v>
      </c>
      <c r="U18" s="88"/>
      <c r="V18" s="89">
        <f t="shared" si="3"/>
        <v>16</v>
      </c>
    </row>
    <row r="19" spans="1:22" s="98" customFormat="1" x14ac:dyDescent="0.25">
      <c r="A19" s="97" t="s">
        <v>261</v>
      </c>
      <c r="B19" s="88">
        <v>14.5</v>
      </c>
      <c r="C19" s="84">
        <v>14</v>
      </c>
      <c r="D19" s="84">
        <v>1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>
        <v>1</v>
      </c>
      <c r="P19" s="84"/>
      <c r="Q19" s="84"/>
      <c r="R19" s="88">
        <f>SUM(C19,F19,I19,L19,O19)</f>
        <v>15</v>
      </c>
      <c r="S19" s="88">
        <f t="shared" si="0"/>
        <v>1</v>
      </c>
      <c r="T19" s="88">
        <f t="shared" si="0"/>
        <v>0</v>
      </c>
      <c r="U19" s="88"/>
      <c r="V19" s="89">
        <f t="shared" si="3"/>
        <v>16</v>
      </c>
    </row>
    <row r="20" spans="1:22" s="99" customFormat="1" ht="21.75" customHeight="1" x14ac:dyDescent="0.25">
      <c r="A20" s="95" t="s">
        <v>262</v>
      </c>
      <c r="B20" s="90">
        <f t="shared" ref="B20:Q20" si="5">SUM(B18:B19)</f>
        <v>29.5</v>
      </c>
      <c r="C20" s="91">
        <f t="shared" si="5"/>
        <v>28</v>
      </c>
      <c r="D20" s="91">
        <f t="shared" si="5"/>
        <v>3</v>
      </c>
      <c r="E20" s="91">
        <f t="shared" si="5"/>
        <v>0</v>
      </c>
      <c r="F20" s="91">
        <f t="shared" si="5"/>
        <v>0</v>
      </c>
      <c r="G20" s="91">
        <f t="shared" si="5"/>
        <v>0</v>
      </c>
      <c r="H20" s="91">
        <f t="shared" si="5"/>
        <v>0</v>
      </c>
      <c r="I20" s="91">
        <f t="shared" si="5"/>
        <v>0</v>
      </c>
      <c r="J20" s="91">
        <f t="shared" si="5"/>
        <v>0</v>
      </c>
      <c r="K20" s="91">
        <f t="shared" si="5"/>
        <v>0</v>
      </c>
      <c r="L20" s="91">
        <f t="shared" si="5"/>
        <v>0</v>
      </c>
      <c r="M20" s="91">
        <f t="shared" si="5"/>
        <v>0</v>
      </c>
      <c r="N20" s="91">
        <f t="shared" si="5"/>
        <v>0</v>
      </c>
      <c r="O20" s="91">
        <f t="shared" si="5"/>
        <v>1</v>
      </c>
      <c r="P20" s="91">
        <f t="shared" si="5"/>
        <v>0</v>
      </c>
      <c r="Q20" s="91">
        <f t="shared" si="5"/>
        <v>0</v>
      </c>
      <c r="R20" s="92">
        <f t="shared" si="1"/>
        <v>29</v>
      </c>
      <c r="S20" s="92">
        <f t="shared" si="0"/>
        <v>3</v>
      </c>
      <c r="T20" s="92">
        <f t="shared" si="0"/>
        <v>0</v>
      </c>
      <c r="U20" s="90">
        <f>SUM(U18:U19)</f>
        <v>0</v>
      </c>
      <c r="V20" s="93">
        <f t="shared" si="3"/>
        <v>32</v>
      </c>
    </row>
    <row r="21" spans="1:22" s="96" customFormat="1" ht="32.25" customHeight="1" x14ac:dyDescent="0.25">
      <c r="A21" s="100" t="s">
        <v>148</v>
      </c>
      <c r="B21" s="88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8"/>
      <c r="S21" s="88"/>
      <c r="T21" s="88"/>
      <c r="U21" s="88"/>
      <c r="V21" s="93"/>
    </row>
    <row r="22" spans="1:22" s="98" customFormat="1" x14ac:dyDescent="0.25">
      <c r="A22" s="97" t="s">
        <v>260</v>
      </c>
      <c r="B22" s="88">
        <v>7</v>
      </c>
      <c r="C22" s="84">
        <v>8</v>
      </c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8">
        <f t="shared" si="1"/>
        <v>8</v>
      </c>
      <c r="S22" s="88">
        <f t="shared" si="0"/>
        <v>0</v>
      </c>
      <c r="T22" s="88">
        <f t="shared" si="0"/>
        <v>0</v>
      </c>
      <c r="U22" s="88">
        <v>1</v>
      </c>
      <c r="V22" s="89">
        <f t="shared" si="3"/>
        <v>9</v>
      </c>
    </row>
    <row r="23" spans="1:22" s="98" customFormat="1" x14ac:dyDescent="0.25">
      <c r="A23" s="97" t="s">
        <v>261</v>
      </c>
      <c r="B23" s="88">
        <v>24</v>
      </c>
      <c r="C23" s="84">
        <v>21</v>
      </c>
      <c r="D23" s="84">
        <v>2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>
        <v>1</v>
      </c>
      <c r="P23" s="84"/>
      <c r="Q23" s="84">
        <v>1</v>
      </c>
      <c r="R23" s="92">
        <f t="shared" si="1"/>
        <v>22</v>
      </c>
      <c r="S23" s="92">
        <f t="shared" si="0"/>
        <v>2</v>
      </c>
      <c r="T23" s="92">
        <f t="shared" si="0"/>
        <v>1</v>
      </c>
      <c r="U23" s="88"/>
      <c r="V23" s="89">
        <f t="shared" si="3"/>
        <v>25</v>
      </c>
    </row>
    <row r="24" spans="1:22" s="99" customFormat="1" ht="21" customHeight="1" x14ac:dyDescent="0.25">
      <c r="A24" s="95" t="s">
        <v>262</v>
      </c>
      <c r="B24" s="90">
        <f t="shared" ref="B24:Q24" si="6">SUM(B22:B23)</f>
        <v>31</v>
      </c>
      <c r="C24" s="91">
        <f t="shared" si="6"/>
        <v>29</v>
      </c>
      <c r="D24" s="91">
        <f t="shared" si="6"/>
        <v>2</v>
      </c>
      <c r="E24" s="91">
        <f t="shared" si="6"/>
        <v>0</v>
      </c>
      <c r="F24" s="91">
        <f t="shared" si="6"/>
        <v>0</v>
      </c>
      <c r="G24" s="91">
        <f t="shared" si="6"/>
        <v>0</v>
      </c>
      <c r="H24" s="91">
        <f t="shared" si="6"/>
        <v>0</v>
      </c>
      <c r="I24" s="91">
        <f t="shared" si="6"/>
        <v>0</v>
      </c>
      <c r="J24" s="91">
        <f t="shared" si="6"/>
        <v>0</v>
      </c>
      <c r="K24" s="91">
        <f t="shared" si="6"/>
        <v>0</v>
      </c>
      <c r="L24" s="91">
        <f t="shared" si="6"/>
        <v>0</v>
      </c>
      <c r="M24" s="91">
        <f t="shared" si="6"/>
        <v>0</v>
      </c>
      <c r="N24" s="91">
        <f t="shared" si="6"/>
        <v>0</v>
      </c>
      <c r="O24" s="91">
        <f t="shared" si="6"/>
        <v>1</v>
      </c>
      <c r="P24" s="91">
        <f t="shared" si="6"/>
        <v>0</v>
      </c>
      <c r="Q24" s="91">
        <f t="shared" si="6"/>
        <v>1</v>
      </c>
      <c r="R24" s="92">
        <f t="shared" si="1"/>
        <v>30</v>
      </c>
      <c r="S24" s="92">
        <f t="shared" si="0"/>
        <v>2</v>
      </c>
      <c r="T24" s="92">
        <f t="shared" si="0"/>
        <v>1</v>
      </c>
      <c r="U24" s="90">
        <f>SUM(U22:U23)</f>
        <v>1</v>
      </c>
      <c r="V24" s="93">
        <f t="shared" si="3"/>
        <v>34</v>
      </c>
    </row>
    <row r="25" spans="1:22" s="96" customFormat="1" x14ac:dyDescent="0.25">
      <c r="A25" s="95" t="s">
        <v>267</v>
      </c>
      <c r="B25" s="88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8"/>
      <c r="S25" s="88"/>
      <c r="T25" s="88"/>
      <c r="U25" s="88"/>
      <c r="V25" s="89"/>
    </row>
    <row r="26" spans="1:22" s="98" customFormat="1" x14ac:dyDescent="0.25">
      <c r="A26" s="97" t="s">
        <v>260</v>
      </c>
      <c r="B26" s="88">
        <v>47</v>
      </c>
      <c r="C26" s="84">
        <v>46</v>
      </c>
      <c r="D26" s="84"/>
      <c r="E26" s="84">
        <v>2</v>
      </c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8">
        <f t="shared" si="1"/>
        <v>46</v>
      </c>
      <c r="S26" s="88">
        <f t="shared" si="1"/>
        <v>0</v>
      </c>
      <c r="T26" s="88">
        <f t="shared" si="1"/>
        <v>2</v>
      </c>
      <c r="U26" s="88"/>
      <c r="V26" s="89">
        <f t="shared" si="3"/>
        <v>48</v>
      </c>
    </row>
    <row r="27" spans="1:22" s="98" customFormat="1" x14ac:dyDescent="0.25">
      <c r="A27" s="97" t="s">
        <v>261</v>
      </c>
      <c r="B27" s="88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8">
        <f t="shared" si="1"/>
        <v>0</v>
      </c>
      <c r="S27" s="88">
        <f t="shared" si="1"/>
        <v>0</v>
      </c>
      <c r="T27" s="88">
        <f t="shared" si="1"/>
        <v>0</v>
      </c>
      <c r="U27" s="88"/>
      <c r="V27" s="89">
        <f t="shared" si="3"/>
        <v>0</v>
      </c>
    </row>
    <row r="28" spans="1:22" s="99" customFormat="1" ht="23.25" customHeight="1" x14ac:dyDescent="0.25">
      <c r="A28" s="95" t="s">
        <v>262</v>
      </c>
      <c r="B28" s="90">
        <f>SUM(B26:B27)</f>
        <v>47</v>
      </c>
      <c r="C28" s="91">
        <f>SUM(C26:C27)</f>
        <v>46</v>
      </c>
      <c r="D28" s="91">
        <f>SUM(D26:D27)</f>
        <v>0</v>
      </c>
      <c r="E28" s="91">
        <f t="shared" ref="E28:Q28" si="7">SUM(E26:E27)</f>
        <v>2</v>
      </c>
      <c r="F28" s="91">
        <f t="shared" si="7"/>
        <v>0</v>
      </c>
      <c r="G28" s="91">
        <f t="shared" si="7"/>
        <v>0</v>
      </c>
      <c r="H28" s="91">
        <f t="shared" si="7"/>
        <v>0</v>
      </c>
      <c r="I28" s="91">
        <f t="shared" si="7"/>
        <v>0</v>
      </c>
      <c r="J28" s="91">
        <f t="shared" si="7"/>
        <v>0</v>
      </c>
      <c r="K28" s="91">
        <f t="shared" si="7"/>
        <v>0</v>
      </c>
      <c r="L28" s="91">
        <f t="shared" si="7"/>
        <v>0</v>
      </c>
      <c r="M28" s="91">
        <f t="shared" si="7"/>
        <v>0</v>
      </c>
      <c r="N28" s="91">
        <f t="shared" si="7"/>
        <v>0</v>
      </c>
      <c r="O28" s="91">
        <f t="shared" si="7"/>
        <v>0</v>
      </c>
      <c r="P28" s="91">
        <f t="shared" si="7"/>
        <v>0</v>
      </c>
      <c r="Q28" s="91">
        <f t="shared" si="7"/>
        <v>0</v>
      </c>
      <c r="R28" s="92">
        <f t="shared" si="1"/>
        <v>46</v>
      </c>
      <c r="S28" s="92">
        <f t="shared" si="1"/>
        <v>0</v>
      </c>
      <c r="T28" s="92">
        <f t="shared" si="1"/>
        <v>2</v>
      </c>
      <c r="U28" s="90">
        <f>SUM(U26:U27)</f>
        <v>0</v>
      </c>
      <c r="V28" s="93">
        <f t="shared" si="3"/>
        <v>48</v>
      </c>
    </row>
    <row r="29" spans="1:22" s="96" customFormat="1" x14ac:dyDescent="0.25">
      <c r="A29" s="95" t="s">
        <v>94</v>
      </c>
      <c r="B29" s="88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8"/>
      <c r="S29" s="88"/>
      <c r="T29" s="88"/>
      <c r="U29" s="88"/>
      <c r="V29" s="89"/>
    </row>
    <row r="30" spans="1:22" s="98" customFormat="1" x14ac:dyDescent="0.25">
      <c r="A30" s="97" t="s">
        <v>260</v>
      </c>
      <c r="B30" s="88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8">
        <f t="shared" si="1"/>
        <v>0</v>
      </c>
      <c r="S30" s="88">
        <f t="shared" si="1"/>
        <v>0</v>
      </c>
      <c r="T30" s="88">
        <f t="shared" si="1"/>
        <v>0</v>
      </c>
      <c r="U30" s="88"/>
      <c r="V30" s="89">
        <f t="shared" si="3"/>
        <v>0</v>
      </c>
    </row>
    <row r="31" spans="1:22" s="98" customFormat="1" x14ac:dyDescent="0.25">
      <c r="A31" s="97" t="s">
        <v>261</v>
      </c>
      <c r="B31" s="119">
        <v>38.75</v>
      </c>
      <c r="C31" s="84">
        <v>34</v>
      </c>
      <c r="D31" s="84">
        <v>1.5</v>
      </c>
      <c r="E31" s="84">
        <v>3.25</v>
      </c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8">
        <f t="shared" si="1"/>
        <v>34</v>
      </c>
      <c r="S31" s="88">
        <f t="shared" si="1"/>
        <v>1.5</v>
      </c>
      <c r="T31" s="88">
        <f t="shared" si="1"/>
        <v>3.25</v>
      </c>
      <c r="U31" s="88"/>
      <c r="V31" s="120">
        <f t="shared" si="3"/>
        <v>38.75</v>
      </c>
    </row>
    <row r="32" spans="1:22" s="99" customFormat="1" ht="21.75" customHeight="1" x14ac:dyDescent="0.25">
      <c r="A32" s="95" t="s">
        <v>262</v>
      </c>
      <c r="B32" s="90">
        <f>SUM(B30:B31)</f>
        <v>38.75</v>
      </c>
      <c r="C32" s="90">
        <f t="shared" ref="C32:Q32" si="8">SUM(C30:C31)</f>
        <v>34</v>
      </c>
      <c r="D32" s="90">
        <f t="shared" si="8"/>
        <v>1.5</v>
      </c>
      <c r="E32" s="90">
        <f t="shared" si="8"/>
        <v>3.25</v>
      </c>
      <c r="F32" s="90">
        <f t="shared" si="8"/>
        <v>0</v>
      </c>
      <c r="G32" s="90">
        <f t="shared" si="8"/>
        <v>0</v>
      </c>
      <c r="H32" s="90">
        <f t="shared" si="8"/>
        <v>0</v>
      </c>
      <c r="I32" s="90">
        <f t="shared" si="8"/>
        <v>0</v>
      </c>
      <c r="J32" s="90">
        <f t="shared" si="8"/>
        <v>0</v>
      </c>
      <c r="K32" s="90">
        <f t="shared" si="8"/>
        <v>0</v>
      </c>
      <c r="L32" s="90">
        <f t="shared" si="8"/>
        <v>0</v>
      </c>
      <c r="M32" s="90">
        <f t="shared" si="8"/>
        <v>0</v>
      </c>
      <c r="N32" s="90">
        <f t="shared" si="8"/>
        <v>0</v>
      </c>
      <c r="O32" s="90">
        <f t="shared" si="8"/>
        <v>0</v>
      </c>
      <c r="P32" s="90">
        <f t="shared" si="8"/>
        <v>0</v>
      </c>
      <c r="Q32" s="90">
        <f t="shared" si="8"/>
        <v>0</v>
      </c>
      <c r="R32" s="92">
        <f t="shared" si="1"/>
        <v>34</v>
      </c>
      <c r="S32" s="92">
        <f t="shared" si="1"/>
        <v>1.5</v>
      </c>
      <c r="T32" s="92">
        <f t="shared" si="1"/>
        <v>3.25</v>
      </c>
      <c r="U32" s="90">
        <f>SUM(U30:U31)</f>
        <v>0</v>
      </c>
      <c r="V32" s="93">
        <f t="shared" si="3"/>
        <v>38.75</v>
      </c>
    </row>
    <row r="33" spans="1:22" s="101" customFormat="1" ht="26.25" customHeight="1" x14ac:dyDescent="0.25">
      <c r="A33" s="103" t="s">
        <v>263</v>
      </c>
      <c r="B33" s="104">
        <f>SUM(B12+B16+B20+B24+B28+B32)</f>
        <v>174.25</v>
      </c>
      <c r="C33" s="104">
        <f t="shared" ref="C33:Q33" si="9">SUM(C12+C16+C20+C24+C28+C32)</f>
        <v>143</v>
      </c>
      <c r="D33" s="104">
        <f t="shared" si="9"/>
        <v>6.5</v>
      </c>
      <c r="E33" s="104">
        <f t="shared" si="9"/>
        <v>5.25</v>
      </c>
      <c r="F33" s="104">
        <f t="shared" si="9"/>
        <v>18</v>
      </c>
      <c r="G33" s="104">
        <f t="shared" si="9"/>
        <v>1</v>
      </c>
      <c r="H33" s="104">
        <f t="shared" si="9"/>
        <v>0</v>
      </c>
      <c r="I33" s="104">
        <f t="shared" si="9"/>
        <v>0</v>
      </c>
      <c r="J33" s="104">
        <f t="shared" si="9"/>
        <v>0</v>
      </c>
      <c r="K33" s="104">
        <f t="shared" si="9"/>
        <v>0</v>
      </c>
      <c r="L33" s="104">
        <f t="shared" si="9"/>
        <v>0</v>
      </c>
      <c r="M33" s="104">
        <f t="shared" si="9"/>
        <v>0</v>
      </c>
      <c r="N33" s="104">
        <f t="shared" si="9"/>
        <v>0</v>
      </c>
      <c r="O33" s="104">
        <f t="shared" si="9"/>
        <v>4</v>
      </c>
      <c r="P33" s="104">
        <f t="shared" si="9"/>
        <v>1</v>
      </c>
      <c r="Q33" s="104">
        <f t="shared" si="9"/>
        <v>1</v>
      </c>
      <c r="R33" s="104">
        <f t="shared" ref="R33" si="10">SUM(R12+R16+R20+R24+R28+R32)</f>
        <v>165</v>
      </c>
      <c r="S33" s="104">
        <f t="shared" ref="S33" si="11">SUM(S12+S16+S20+S24+S28+S32)</f>
        <v>8.5</v>
      </c>
      <c r="T33" s="104">
        <f t="shared" ref="T33" si="12">SUM(T12+T16+T20+T24+T28+T32)</f>
        <v>6.25</v>
      </c>
      <c r="U33" s="104">
        <f t="shared" ref="U33" si="13">SUM(U12+U16+U20+U24+U28+U32)</f>
        <v>1</v>
      </c>
      <c r="V33" s="102">
        <f t="shared" ref="V33" si="14">SUM(V12+V16+V20+V24+V28+V32)</f>
        <v>180.75</v>
      </c>
    </row>
    <row r="36" spans="1:22" s="106" customFormat="1" ht="13.9" x14ac:dyDescent="0.25">
      <c r="A36" s="235"/>
      <c r="B36" s="235"/>
      <c r="C36" s="235"/>
      <c r="D36" s="235"/>
      <c r="E36" s="235"/>
      <c r="F36" s="235"/>
      <c r="G36" s="235"/>
      <c r="H36" s="235"/>
      <c r="I36" s="105"/>
      <c r="J36" s="105"/>
    </row>
  </sheetData>
  <mergeCells count="25">
    <mergeCell ref="U5:U6"/>
    <mergeCell ref="V5:V6"/>
    <mergeCell ref="B7:B8"/>
    <mergeCell ref="C7:C8"/>
    <mergeCell ref="D7:E7"/>
    <mergeCell ref="F7:F8"/>
    <mergeCell ref="G7:H7"/>
    <mergeCell ref="I7:I8"/>
    <mergeCell ref="B5:B6"/>
    <mergeCell ref="C5:E6"/>
    <mergeCell ref="F5:H6"/>
    <mergeCell ref="I5:K6"/>
    <mergeCell ref="L5:N6"/>
    <mergeCell ref="J7:K7"/>
    <mergeCell ref="L7:L8"/>
    <mergeCell ref="M7:N7"/>
    <mergeCell ref="O7:O8"/>
    <mergeCell ref="P7:Q7"/>
    <mergeCell ref="R7:R8"/>
    <mergeCell ref="A36:H36"/>
    <mergeCell ref="A1:F1"/>
    <mergeCell ref="O5:Q6"/>
    <mergeCell ref="R5:T6"/>
    <mergeCell ref="A5:A8"/>
    <mergeCell ref="A3:G3"/>
  </mergeCells>
  <pageMargins left="0.51181102362204722" right="0.31496062992125984" top="0.35433070866141736" bottom="0.35433070866141736" header="0.31496062992125984" footer="0.31496062992125984"/>
  <pageSetup paperSize="9"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2"/>
  <sheetViews>
    <sheetView zoomScaleNormal="100" workbookViewId="0">
      <pane xSplit="2" ySplit="8" topLeftCell="D18" activePane="bottomRight" state="frozen"/>
      <selection pane="topRight" activeCell="C1" sqref="C1"/>
      <selection pane="bottomLeft" activeCell="A9" sqref="A9"/>
      <selection pane="bottomRight" activeCell="B53" sqref="B53"/>
    </sheetView>
  </sheetViews>
  <sheetFormatPr defaultRowHeight="15" x14ac:dyDescent="0.25"/>
  <cols>
    <col min="1" max="1" width="4.85546875" style="2" customWidth="1"/>
    <col min="2" max="2" width="43.7109375" customWidth="1"/>
    <col min="3" max="12" width="10.28515625" customWidth="1"/>
    <col min="13" max="13" width="10.85546875" customWidth="1"/>
    <col min="14" max="14" width="11.140625" customWidth="1"/>
    <col min="15" max="15" width="10.7109375" customWidth="1"/>
    <col min="16" max="16" width="9.85546875" bestFit="1" customWidth="1"/>
    <col min="257" max="257" width="4.85546875" customWidth="1"/>
    <col min="258" max="258" width="29.42578125" customWidth="1"/>
    <col min="259" max="268" width="10.28515625" customWidth="1"/>
    <col min="269" max="269" width="10.85546875" customWidth="1"/>
    <col min="270" max="270" width="11.140625" customWidth="1"/>
    <col min="271" max="271" width="10.7109375" customWidth="1"/>
    <col min="513" max="513" width="4.85546875" customWidth="1"/>
    <col min="514" max="514" width="29.42578125" customWidth="1"/>
    <col min="515" max="524" width="10.28515625" customWidth="1"/>
    <col min="525" max="525" width="10.85546875" customWidth="1"/>
    <col min="526" max="526" width="11.140625" customWidth="1"/>
    <col min="527" max="527" width="10.7109375" customWidth="1"/>
    <col min="769" max="769" width="4.85546875" customWidth="1"/>
    <col min="770" max="770" width="29.42578125" customWidth="1"/>
    <col min="771" max="780" width="10.28515625" customWidth="1"/>
    <col min="781" max="781" width="10.85546875" customWidth="1"/>
    <col min="782" max="782" width="11.140625" customWidth="1"/>
    <col min="783" max="783" width="10.7109375" customWidth="1"/>
    <col min="1025" max="1025" width="4.85546875" customWidth="1"/>
    <col min="1026" max="1026" width="29.42578125" customWidth="1"/>
    <col min="1027" max="1036" width="10.28515625" customWidth="1"/>
    <col min="1037" max="1037" width="10.85546875" customWidth="1"/>
    <col min="1038" max="1038" width="11.140625" customWidth="1"/>
    <col min="1039" max="1039" width="10.7109375" customWidth="1"/>
    <col min="1281" max="1281" width="4.85546875" customWidth="1"/>
    <col min="1282" max="1282" width="29.42578125" customWidth="1"/>
    <col min="1283" max="1292" width="10.28515625" customWidth="1"/>
    <col min="1293" max="1293" width="10.85546875" customWidth="1"/>
    <col min="1294" max="1294" width="11.140625" customWidth="1"/>
    <col min="1295" max="1295" width="10.7109375" customWidth="1"/>
    <col min="1537" max="1537" width="4.85546875" customWidth="1"/>
    <col min="1538" max="1538" width="29.42578125" customWidth="1"/>
    <col min="1539" max="1548" width="10.28515625" customWidth="1"/>
    <col min="1549" max="1549" width="10.85546875" customWidth="1"/>
    <col min="1550" max="1550" width="11.140625" customWidth="1"/>
    <col min="1551" max="1551" width="10.7109375" customWidth="1"/>
    <col min="1793" max="1793" width="4.85546875" customWidth="1"/>
    <col min="1794" max="1794" width="29.42578125" customWidth="1"/>
    <col min="1795" max="1804" width="10.28515625" customWidth="1"/>
    <col min="1805" max="1805" width="10.85546875" customWidth="1"/>
    <col min="1806" max="1806" width="11.140625" customWidth="1"/>
    <col min="1807" max="1807" width="10.7109375" customWidth="1"/>
    <col min="2049" max="2049" width="4.85546875" customWidth="1"/>
    <col min="2050" max="2050" width="29.42578125" customWidth="1"/>
    <col min="2051" max="2060" width="10.28515625" customWidth="1"/>
    <col min="2061" max="2061" width="10.85546875" customWidth="1"/>
    <col min="2062" max="2062" width="11.140625" customWidth="1"/>
    <col min="2063" max="2063" width="10.7109375" customWidth="1"/>
    <col min="2305" max="2305" width="4.85546875" customWidth="1"/>
    <col min="2306" max="2306" width="29.42578125" customWidth="1"/>
    <col min="2307" max="2316" width="10.28515625" customWidth="1"/>
    <col min="2317" max="2317" width="10.85546875" customWidth="1"/>
    <col min="2318" max="2318" width="11.140625" customWidth="1"/>
    <col min="2319" max="2319" width="10.7109375" customWidth="1"/>
    <col min="2561" max="2561" width="4.85546875" customWidth="1"/>
    <col min="2562" max="2562" width="29.42578125" customWidth="1"/>
    <col min="2563" max="2572" width="10.28515625" customWidth="1"/>
    <col min="2573" max="2573" width="10.85546875" customWidth="1"/>
    <col min="2574" max="2574" width="11.140625" customWidth="1"/>
    <col min="2575" max="2575" width="10.7109375" customWidth="1"/>
    <col min="2817" max="2817" width="4.85546875" customWidth="1"/>
    <col min="2818" max="2818" width="29.42578125" customWidth="1"/>
    <col min="2819" max="2828" width="10.28515625" customWidth="1"/>
    <col min="2829" max="2829" width="10.85546875" customWidth="1"/>
    <col min="2830" max="2830" width="11.140625" customWidth="1"/>
    <col min="2831" max="2831" width="10.7109375" customWidth="1"/>
    <col min="3073" max="3073" width="4.85546875" customWidth="1"/>
    <col min="3074" max="3074" width="29.42578125" customWidth="1"/>
    <col min="3075" max="3084" width="10.28515625" customWidth="1"/>
    <col min="3085" max="3085" width="10.85546875" customWidth="1"/>
    <col min="3086" max="3086" width="11.140625" customWidth="1"/>
    <col min="3087" max="3087" width="10.7109375" customWidth="1"/>
    <col min="3329" max="3329" width="4.85546875" customWidth="1"/>
    <col min="3330" max="3330" width="29.42578125" customWidth="1"/>
    <col min="3331" max="3340" width="10.28515625" customWidth="1"/>
    <col min="3341" max="3341" width="10.85546875" customWidth="1"/>
    <col min="3342" max="3342" width="11.140625" customWidth="1"/>
    <col min="3343" max="3343" width="10.7109375" customWidth="1"/>
    <col min="3585" max="3585" width="4.85546875" customWidth="1"/>
    <col min="3586" max="3586" width="29.42578125" customWidth="1"/>
    <col min="3587" max="3596" width="10.28515625" customWidth="1"/>
    <col min="3597" max="3597" width="10.85546875" customWidth="1"/>
    <col min="3598" max="3598" width="11.140625" customWidth="1"/>
    <col min="3599" max="3599" width="10.7109375" customWidth="1"/>
    <col min="3841" max="3841" width="4.85546875" customWidth="1"/>
    <col min="3842" max="3842" width="29.42578125" customWidth="1"/>
    <col min="3843" max="3852" width="10.28515625" customWidth="1"/>
    <col min="3853" max="3853" width="10.85546875" customWidth="1"/>
    <col min="3854" max="3854" width="11.140625" customWidth="1"/>
    <col min="3855" max="3855" width="10.7109375" customWidth="1"/>
    <col min="4097" max="4097" width="4.85546875" customWidth="1"/>
    <col min="4098" max="4098" width="29.42578125" customWidth="1"/>
    <col min="4099" max="4108" width="10.28515625" customWidth="1"/>
    <col min="4109" max="4109" width="10.85546875" customWidth="1"/>
    <col min="4110" max="4110" width="11.140625" customWidth="1"/>
    <col min="4111" max="4111" width="10.7109375" customWidth="1"/>
    <col min="4353" max="4353" width="4.85546875" customWidth="1"/>
    <col min="4354" max="4354" width="29.42578125" customWidth="1"/>
    <col min="4355" max="4364" width="10.28515625" customWidth="1"/>
    <col min="4365" max="4365" width="10.85546875" customWidth="1"/>
    <col min="4366" max="4366" width="11.140625" customWidth="1"/>
    <col min="4367" max="4367" width="10.7109375" customWidth="1"/>
    <col min="4609" max="4609" width="4.85546875" customWidth="1"/>
    <col min="4610" max="4610" width="29.42578125" customWidth="1"/>
    <col min="4611" max="4620" width="10.28515625" customWidth="1"/>
    <col min="4621" max="4621" width="10.85546875" customWidth="1"/>
    <col min="4622" max="4622" width="11.140625" customWidth="1"/>
    <col min="4623" max="4623" width="10.7109375" customWidth="1"/>
    <col min="4865" max="4865" width="4.85546875" customWidth="1"/>
    <col min="4866" max="4866" width="29.42578125" customWidth="1"/>
    <col min="4867" max="4876" width="10.28515625" customWidth="1"/>
    <col min="4877" max="4877" width="10.85546875" customWidth="1"/>
    <col min="4878" max="4878" width="11.140625" customWidth="1"/>
    <col min="4879" max="4879" width="10.7109375" customWidth="1"/>
    <col min="5121" max="5121" width="4.85546875" customWidth="1"/>
    <col min="5122" max="5122" width="29.42578125" customWidth="1"/>
    <col min="5123" max="5132" width="10.28515625" customWidth="1"/>
    <col min="5133" max="5133" width="10.85546875" customWidth="1"/>
    <col min="5134" max="5134" width="11.140625" customWidth="1"/>
    <col min="5135" max="5135" width="10.7109375" customWidth="1"/>
    <col min="5377" max="5377" width="4.85546875" customWidth="1"/>
    <col min="5378" max="5378" width="29.42578125" customWidth="1"/>
    <col min="5379" max="5388" width="10.28515625" customWidth="1"/>
    <col min="5389" max="5389" width="10.85546875" customWidth="1"/>
    <col min="5390" max="5390" width="11.140625" customWidth="1"/>
    <col min="5391" max="5391" width="10.7109375" customWidth="1"/>
    <col min="5633" max="5633" width="4.85546875" customWidth="1"/>
    <col min="5634" max="5634" width="29.42578125" customWidth="1"/>
    <col min="5635" max="5644" width="10.28515625" customWidth="1"/>
    <col min="5645" max="5645" width="10.85546875" customWidth="1"/>
    <col min="5646" max="5646" width="11.140625" customWidth="1"/>
    <col min="5647" max="5647" width="10.7109375" customWidth="1"/>
    <col min="5889" max="5889" width="4.85546875" customWidth="1"/>
    <col min="5890" max="5890" width="29.42578125" customWidth="1"/>
    <col min="5891" max="5900" width="10.28515625" customWidth="1"/>
    <col min="5901" max="5901" width="10.85546875" customWidth="1"/>
    <col min="5902" max="5902" width="11.140625" customWidth="1"/>
    <col min="5903" max="5903" width="10.7109375" customWidth="1"/>
    <col min="6145" max="6145" width="4.85546875" customWidth="1"/>
    <col min="6146" max="6146" width="29.42578125" customWidth="1"/>
    <col min="6147" max="6156" width="10.28515625" customWidth="1"/>
    <col min="6157" max="6157" width="10.85546875" customWidth="1"/>
    <col min="6158" max="6158" width="11.140625" customWidth="1"/>
    <col min="6159" max="6159" width="10.7109375" customWidth="1"/>
    <col min="6401" max="6401" width="4.85546875" customWidth="1"/>
    <col min="6402" max="6402" width="29.42578125" customWidth="1"/>
    <col min="6403" max="6412" width="10.28515625" customWidth="1"/>
    <col min="6413" max="6413" width="10.85546875" customWidth="1"/>
    <col min="6414" max="6414" width="11.140625" customWidth="1"/>
    <col min="6415" max="6415" width="10.7109375" customWidth="1"/>
    <col min="6657" max="6657" width="4.85546875" customWidth="1"/>
    <col min="6658" max="6658" width="29.42578125" customWidth="1"/>
    <col min="6659" max="6668" width="10.28515625" customWidth="1"/>
    <col min="6669" max="6669" width="10.85546875" customWidth="1"/>
    <col min="6670" max="6670" width="11.140625" customWidth="1"/>
    <col min="6671" max="6671" width="10.7109375" customWidth="1"/>
    <col min="6913" max="6913" width="4.85546875" customWidth="1"/>
    <col min="6914" max="6914" width="29.42578125" customWidth="1"/>
    <col min="6915" max="6924" width="10.28515625" customWidth="1"/>
    <col min="6925" max="6925" width="10.85546875" customWidth="1"/>
    <col min="6926" max="6926" width="11.140625" customWidth="1"/>
    <col min="6927" max="6927" width="10.7109375" customWidth="1"/>
    <col min="7169" max="7169" width="4.85546875" customWidth="1"/>
    <col min="7170" max="7170" width="29.42578125" customWidth="1"/>
    <col min="7171" max="7180" width="10.28515625" customWidth="1"/>
    <col min="7181" max="7181" width="10.85546875" customWidth="1"/>
    <col min="7182" max="7182" width="11.140625" customWidth="1"/>
    <col min="7183" max="7183" width="10.7109375" customWidth="1"/>
    <col min="7425" max="7425" width="4.85546875" customWidth="1"/>
    <col min="7426" max="7426" width="29.42578125" customWidth="1"/>
    <col min="7427" max="7436" width="10.28515625" customWidth="1"/>
    <col min="7437" max="7437" width="10.85546875" customWidth="1"/>
    <col min="7438" max="7438" width="11.140625" customWidth="1"/>
    <col min="7439" max="7439" width="10.7109375" customWidth="1"/>
    <col min="7681" max="7681" width="4.85546875" customWidth="1"/>
    <col min="7682" max="7682" width="29.42578125" customWidth="1"/>
    <col min="7683" max="7692" width="10.28515625" customWidth="1"/>
    <col min="7693" max="7693" width="10.85546875" customWidth="1"/>
    <col min="7694" max="7694" width="11.140625" customWidth="1"/>
    <col min="7695" max="7695" width="10.7109375" customWidth="1"/>
    <col min="7937" max="7937" width="4.85546875" customWidth="1"/>
    <col min="7938" max="7938" width="29.42578125" customWidth="1"/>
    <col min="7939" max="7948" width="10.28515625" customWidth="1"/>
    <col min="7949" max="7949" width="10.85546875" customWidth="1"/>
    <col min="7950" max="7950" width="11.140625" customWidth="1"/>
    <col min="7951" max="7951" width="10.7109375" customWidth="1"/>
    <col min="8193" max="8193" width="4.85546875" customWidth="1"/>
    <col min="8194" max="8194" width="29.42578125" customWidth="1"/>
    <col min="8195" max="8204" width="10.28515625" customWidth="1"/>
    <col min="8205" max="8205" width="10.85546875" customWidth="1"/>
    <col min="8206" max="8206" width="11.140625" customWidth="1"/>
    <col min="8207" max="8207" width="10.7109375" customWidth="1"/>
    <col min="8449" max="8449" width="4.85546875" customWidth="1"/>
    <col min="8450" max="8450" width="29.42578125" customWidth="1"/>
    <col min="8451" max="8460" width="10.28515625" customWidth="1"/>
    <col min="8461" max="8461" width="10.85546875" customWidth="1"/>
    <col min="8462" max="8462" width="11.140625" customWidth="1"/>
    <col min="8463" max="8463" width="10.7109375" customWidth="1"/>
    <col min="8705" max="8705" width="4.85546875" customWidth="1"/>
    <col min="8706" max="8706" width="29.42578125" customWidth="1"/>
    <col min="8707" max="8716" width="10.28515625" customWidth="1"/>
    <col min="8717" max="8717" width="10.85546875" customWidth="1"/>
    <col min="8718" max="8718" width="11.140625" customWidth="1"/>
    <col min="8719" max="8719" width="10.7109375" customWidth="1"/>
    <col min="8961" max="8961" width="4.85546875" customWidth="1"/>
    <col min="8962" max="8962" width="29.42578125" customWidth="1"/>
    <col min="8963" max="8972" width="10.28515625" customWidth="1"/>
    <col min="8973" max="8973" width="10.85546875" customWidth="1"/>
    <col min="8974" max="8974" width="11.140625" customWidth="1"/>
    <col min="8975" max="8975" width="10.7109375" customWidth="1"/>
    <col min="9217" max="9217" width="4.85546875" customWidth="1"/>
    <col min="9218" max="9218" width="29.42578125" customWidth="1"/>
    <col min="9219" max="9228" width="10.28515625" customWidth="1"/>
    <col min="9229" max="9229" width="10.85546875" customWidth="1"/>
    <col min="9230" max="9230" width="11.140625" customWidth="1"/>
    <col min="9231" max="9231" width="10.7109375" customWidth="1"/>
    <col min="9473" max="9473" width="4.85546875" customWidth="1"/>
    <col min="9474" max="9474" width="29.42578125" customWidth="1"/>
    <col min="9475" max="9484" width="10.28515625" customWidth="1"/>
    <col min="9485" max="9485" width="10.85546875" customWidth="1"/>
    <col min="9486" max="9486" width="11.140625" customWidth="1"/>
    <col min="9487" max="9487" width="10.7109375" customWidth="1"/>
    <col min="9729" max="9729" width="4.85546875" customWidth="1"/>
    <col min="9730" max="9730" width="29.42578125" customWidth="1"/>
    <col min="9731" max="9740" width="10.28515625" customWidth="1"/>
    <col min="9741" max="9741" width="10.85546875" customWidth="1"/>
    <col min="9742" max="9742" width="11.140625" customWidth="1"/>
    <col min="9743" max="9743" width="10.7109375" customWidth="1"/>
    <col min="9985" max="9985" width="4.85546875" customWidth="1"/>
    <col min="9986" max="9986" width="29.42578125" customWidth="1"/>
    <col min="9987" max="9996" width="10.28515625" customWidth="1"/>
    <col min="9997" max="9997" width="10.85546875" customWidth="1"/>
    <col min="9998" max="9998" width="11.140625" customWidth="1"/>
    <col min="9999" max="9999" width="10.7109375" customWidth="1"/>
    <col min="10241" max="10241" width="4.85546875" customWidth="1"/>
    <col min="10242" max="10242" width="29.42578125" customWidth="1"/>
    <col min="10243" max="10252" width="10.28515625" customWidth="1"/>
    <col min="10253" max="10253" width="10.85546875" customWidth="1"/>
    <col min="10254" max="10254" width="11.140625" customWidth="1"/>
    <col min="10255" max="10255" width="10.7109375" customWidth="1"/>
    <col min="10497" max="10497" width="4.85546875" customWidth="1"/>
    <col min="10498" max="10498" width="29.42578125" customWidth="1"/>
    <col min="10499" max="10508" width="10.28515625" customWidth="1"/>
    <col min="10509" max="10509" width="10.85546875" customWidth="1"/>
    <col min="10510" max="10510" width="11.140625" customWidth="1"/>
    <col min="10511" max="10511" width="10.7109375" customWidth="1"/>
    <col min="10753" max="10753" width="4.85546875" customWidth="1"/>
    <col min="10754" max="10754" width="29.42578125" customWidth="1"/>
    <col min="10755" max="10764" width="10.28515625" customWidth="1"/>
    <col min="10765" max="10765" width="10.85546875" customWidth="1"/>
    <col min="10766" max="10766" width="11.140625" customWidth="1"/>
    <col min="10767" max="10767" width="10.7109375" customWidth="1"/>
    <col min="11009" max="11009" width="4.85546875" customWidth="1"/>
    <col min="11010" max="11010" width="29.42578125" customWidth="1"/>
    <col min="11011" max="11020" width="10.28515625" customWidth="1"/>
    <col min="11021" max="11021" width="10.85546875" customWidth="1"/>
    <col min="11022" max="11022" width="11.140625" customWidth="1"/>
    <col min="11023" max="11023" width="10.7109375" customWidth="1"/>
    <col min="11265" max="11265" width="4.85546875" customWidth="1"/>
    <col min="11266" max="11266" width="29.42578125" customWidth="1"/>
    <col min="11267" max="11276" width="10.28515625" customWidth="1"/>
    <col min="11277" max="11277" width="10.85546875" customWidth="1"/>
    <col min="11278" max="11278" width="11.140625" customWidth="1"/>
    <col min="11279" max="11279" width="10.7109375" customWidth="1"/>
    <col min="11521" max="11521" width="4.85546875" customWidth="1"/>
    <col min="11522" max="11522" width="29.42578125" customWidth="1"/>
    <col min="11523" max="11532" width="10.28515625" customWidth="1"/>
    <col min="11533" max="11533" width="10.85546875" customWidth="1"/>
    <col min="11534" max="11534" width="11.140625" customWidth="1"/>
    <col min="11535" max="11535" width="10.7109375" customWidth="1"/>
    <col min="11777" max="11777" width="4.85546875" customWidth="1"/>
    <col min="11778" max="11778" width="29.42578125" customWidth="1"/>
    <col min="11779" max="11788" width="10.28515625" customWidth="1"/>
    <col min="11789" max="11789" width="10.85546875" customWidth="1"/>
    <col min="11790" max="11790" width="11.140625" customWidth="1"/>
    <col min="11791" max="11791" width="10.7109375" customWidth="1"/>
    <col min="12033" max="12033" width="4.85546875" customWidth="1"/>
    <col min="12034" max="12034" width="29.42578125" customWidth="1"/>
    <col min="12035" max="12044" width="10.28515625" customWidth="1"/>
    <col min="12045" max="12045" width="10.85546875" customWidth="1"/>
    <col min="12046" max="12046" width="11.140625" customWidth="1"/>
    <col min="12047" max="12047" width="10.7109375" customWidth="1"/>
    <col min="12289" max="12289" width="4.85546875" customWidth="1"/>
    <col min="12290" max="12290" width="29.42578125" customWidth="1"/>
    <col min="12291" max="12300" width="10.28515625" customWidth="1"/>
    <col min="12301" max="12301" width="10.85546875" customWidth="1"/>
    <col min="12302" max="12302" width="11.140625" customWidth="1"/>
    <col min="12303" max="12303" width="10.7109375" customWidth="1"/>
    <col min="12545" max="12545" width="4.85546875" customWidth="1"/>
    <col min="12546" max="12546" width="29.42578125" customWidth="1"/>
    <col min="12547" max="12556" width="10.28515625" customWidth="1"/>
    <col min="12557" max="12557" width="10.85546875" customWidth="1"/>
    <col min="12558" max="12558" width="11.140625" customWidth="1"/>
    <col min="12559" max="12559" width="10.7109375" customWidth="1"/>
    <col min="12801" max="12801" width="4.85546875" customWidth="1"/>
    <col min="12802" max="12802" width="29.42578125" customWidth="1"/>
    <col min="12803" max="12812" width="10.28515625" customWidth="1"/>
    <col min="12813" max="12813" width="10.85546875" customWidth="1"/>
    <col min="12814" max="12814" width="11.140625" customWidth="1"/>
    <col min="12815" max="12815" width="10.7109375" customWidth="1"/>
    <col min="13057" max="13057" width="4.85546875" customWidth="1"/>
    <col min="13058" max="13058" width="29.42578125" customWidth="1"/>
    <col min="13059" max="13068" width="10.28515625" customWidth="1"/>
    <col min="13069" max="13069" width="10.85546875" customWidth="1"/>
    <col min="13070" max="13070" width="11.140625" customWidth="1"/>
    <col min="13071" max="13071" width="10.7109375" customWidth="1"/>
    <col min="13313" max="13313" width="4.85546875" customWidth="1"/>
    <col min="13314" max="13314" width="29.42578125" customWidth="1"/>
    <col min="13315" max="13324" width="10.28515625" customWidth="1"/>
    <col min="13325" max="13325" width="10.85546875" customWidth="1"/>
    <col min="13326" max="13326" width="11.140625" customWidth="1"/>
    <col min="13327" max="13327" width="10.7109375" customWidth="1"/>
    <col min="13569" max="13569" width="4.85546875" customWidth="1"/>
    <col min="13570" max="13570" width="29.42578125" customWidth="1"/>
    <col min="13571" max="13580" width="10.28515625" customWidth="1"/>
    <col min="13581" max="13581" width="10.85546875" customWidth="1"/>
    <col min="13582" max="13582" width="11.140625" customWidth="1"/>
    <col min="13583" max="13583" width="10.7109375" customWidth="1"/>
    <col min="13825" max="13825" width="4.85546875" customWidth="1"/>
    <col min="13826" max="13826" width="29.42578125" customWidth="1"/>
    <col min="13827" max="13836" width="10.28515625" customWidth="1"/>
    <col min="13837" max="13837" width="10.85546875" customWidth="1"/>
    <col min="13838" max="13838" width="11.140625" customWidth="1"/>
    <col min="13839" max="13839" width="10.7109375" customWidth="1"/>
    <col min="14081" max="14081" width="4.85546875" customWidth="1"/>
    <col min="14082" max="14082" width="29.42578125" customWidth="1"/>
    <col min="14083" max="14092" width="10.28515625" customWidth="1"/>
    <col min="14093" max="14093" width="10.85546875" customWidth="1"/>
    <col min="14094" max="14094" width="11.140625" customWidth="1"/>
    <col min="14095" max="14095" width="10.7109375" customWidth="1"/>
    <col min="14337" max="14337" width="4.85546875" customWidth="1"/>
    <col min="14338" max="14338" width="29.42578125" customWidth="1"/>
    <col min="14339" max="14348" width="10.28515625" customWidth="1"/>
    <col min="14349" max="14349" width="10.85546875" customWidth="1"/>
    <col min="14350" max="14350" width="11.140625" customWidth="1"/>
    <col min="14351" max="14351" width="10.7109375" customWidth="1"/>
    <col min="14593" max="14593" width="4.85546875" customWidth="1"/>
    <col min="14594" max="14594" width="29.42578125" customWidth="1"/>
    <col min="14595" max="14604" width="10.28515625" customWidth="1"/>
    <col min="14605" max="14605" width="10.85546875" customWidth="1"/>
    <col min="14606" max="14606" width="11.140625" customWidth="1"/>
    <col min="14607" max="14607" width="10.7109375" customWidth="1"/>
    <col min="14849" max="14849" width="4.85546875" customWidth="1"/>
    <col min="14850" max="14850" width="29.42578125" customWidth="1"/>
    <col min="14851" max="14860" width="10.28515625" customWidth="1"/>
    <col min="14861" max="14861" width="10.85546875" customWidth="1"/>
    <col min="14862" max="14862" width="11.140625" customWidth="1"/>
    <col min="14863" max="14863" width="10.7109375" customWidth="1"/>
    <col min="15105" max="15105" width="4.85546875" customWidth="1"/>
    <col min="15106" max="15106" width="29.42578125" customWidth="1"/>
    <col min="15107" max="15116" width="10.28515625" customWidth="1"/>
    <col min="15117" max="15117" width="10.85546875" customWidth="1"/>
    <col min="15118" max="15118" width="11.140625" customWidth="1"/>
    <col min="15119" max="15119" width="10.7109375" customWidth="1"/>
    <col min="15361" max="15361" width="4.85546875" customWidth="1"/>
    <col min="15362" max="15362" width="29.42578125" customWidth="1"/>
    <col min="15363" max="15372" width="10.28515625" customWidth="1"/>
    <col min="15373" max="15373" width="10.85546875" customWidth="1"/>
    <col min="15374" max="15374" width="11.140625" customWidth="1"/>
    <col min="15375" max="15375" width="10.7109375" customWidth="1"/>
    <col min="15617" max="15617" width="4.85546875" customWidth="1"/>
    <col min="15618" max="15618" width="29.42578125" customWidth="1"/>
    <col min="15619" max="15628" width="10.28515625" customWidth="1"/>
    <col min="15629" max="15629" width="10.85546875" customWidth="1"/>
    <col min="15630" max="15630" width="11.140625" customWidth="1"/>
    <col min="15631" max="15631" width="10.7109375" customWidth="1"/>
    <col min="15873" max="15873" width="4.85546875" customWidth="1"/>
    <col min="15874" max="15874" width="29.42578125" customWidth="1"/>
    <col min="15875" max="15884" width="10.28515625" customWidth="1"/>
    <col min="15885" max="15885" width="10.85546875" customWidth="1"/>
    <col min="15886" max="15886" width="11.140625" customWidth="1"/>
    <col min="15887" max="15887" width="10.7109375" customWidth="1"/>
    <col min="16129" max="16129" width="4.85546875" customWidth="1"/>
    <col min="16130" max="16130" width="29.42578125" customWidth="1"/>
    <col min="16131" max="16140" width="10.28515625" customWidth="1"/>
    <col min="16141" max="16141" width="10.85546875" customWidth="1"/>
    <col min="16142" max="16142" width="11.140625" customWidth="1"/>
    <col min="16143" max="16143" width="10.7109375" customWidth="1"/>
  </cols>
  <sheetData>
    <row r="1" spans="1:16" x14ac:dyDescent="0.25">
      <c r="A1" s="182" t="s">
        <v>281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</row>
    <row r="2" spans="1:16" ht="14.45" x14ac:dyDescent="0.3">
      <c r="A2" s="34"/>
    </row>
    <row r="3" spans="1:16" x14ac:dyDescent="0.25">
      <c r="A3" s="261" t="s">
        <v>269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</row>
    <row r="4" spans="1:16" ht="14.45" x14ac:dyDescent="0.3">
      <c r="A4" s="35"/>
    </row>
    <row r="5" spans="1:16" ht="14.45" x14ac:dyDescent="0.3">
      <c r="A5" s="36"/>
    </row>
    <row r="6" spans="1:16" ht="14.45" x14ac:dyDescent="0.3">
      <c r="A6" s="37" t="s">
        <v>159</v>
      </c>
      <c r="B6" s="38" t="s">
        <v>0</v>
      </c>
      <c r="C6" s="39" t="s">
        <v>1</v>
      </c>
      <c r="D6" s="39" t="s">
        <v>2</v>
      </c>
      <c r="E6" s="39" t="s">
        <v>3</v>
      </c>
      <c r="F6" s="39" t="s">
        <v>4</v>
      </c>
      <c r="G6" s="39" t="s">
        <v>160</v>
      </c>
      <c r="H6" s="39" t="s">
        <v>161</v>
      </c>
      <c r="I6" s="39" t="s">
        <v>162</v>
      </c>
      <c r="J6" s="39" t="s">
        <v>163</v>
      </c>
      <c r="K6" s="39" t="s">
        <v>164</v>
      </c>
      <c r="L6" s="39" t="s">
        <v>165</v>
      </c>
      <c r="M6" s="39" t="s">
        <v>166</v>
      </c>
      <c r="N6" s="39" t="s">
        <v>167</v>
      </c>
      <c r="O6" s="39" t="s">
        <v>168</v>
      </c>
    </row>
    <row r="7" spans="1:16" ht="26.25" x14ac:dyDescent="0.25">
      <c r="A7" s="37" t="s">
        <v>169</v>
      </c>
      <c r="B7" s="38" t="s">
        <v>170</v>
      </c>
      <c r="C7" s="39" t="s">
        <v>171</v>
      </c>
      <c r="D7" s="39" t="s">
        <v>172</v>
      </c>
      <c r="E7" s="39" t="s">
        <v>173</v>
      </c>
      <c r="F7" s="39" t="s">
        <v>174</v>
      </c>
      <c r="G7" s="39" t="s">
        <v>175</v>
      </c>
      <c r="H7" s="39" t="s">
        <v>176</v>
      </c>
      <c r="I7" s="39" t="s">
        <v>177</v>
      </c>
      <c r="J7" s="39" t="s">
        <v>178</v>
      </c>
      <c r="K7" s="39" t="s">
        <v>179</v>
      </c>
      <c r="L7" s="39" t="s">
        <v>180</v>
      </c>
      <c r="M7" s="39" t="s">
        <v>181</v>
      </c>
      <c r="N7" s="39" t="s">
        <v>182</v>
      </c>
      <c r="O7" s="39" t="s">
        <v>95</v>
      </c>
    </row>
    <row r="8" spans="1:16" ht="23.25" customHeight="1" x14ac:dyDescent="0.25">
      <c r="A8" s="40" t="s">
        <v>11</v>
      </c>
      <c r="B8" s="41" t="s">
        <v>183</v>
      </c>
      <c r="C8" s="42">
        <f>SUM(C16+C24+C32+C40)</f>
        <v>118822778</v>
      </c>
      <c r="D8" s="42">
        <f t="shared" ref="D8:O8" si="0">SUM(D16+D24+D32+D40)</f>
        <v>130927854</v>
      </c>
      <c r="E8" s="42">
        <f t="shared" si="0"/>
        <v>144054234</v>
      </c>
      <c r="F8" s="42">
        <f t="shared" si="0"/>
        <v>142174234</v>
      </c>
      <c r="G8" s="42">
        <f t="shared" si="0"/>
        <v>142174234</v>
      </c>
      <c r="H8" s="42">
        <f t="shared" si="0"/>
        <v>144054234</v>
      </c>
      <c r="I8" s="42">
        <f t="shared" si="0"/>
        <v>142174234</v>
      </c>
      <c r="J8" s="42">
        <f t="shared" si="0"/>
        <v>142174234</v>
      </c>
      <c r="K8" s="42">
        <f t="shared" si="0"/>
        <v>144054234</v>
      </c>
      <c r="L8" s="42">
        <f t="shared" si="0"/>
        <v>142174234</v>
      </c>
      <c r="M8" s="42">
        <f t="shared" si="0"/>
        <v>142174234</v>
      </c>
      <c r="N8" s="42">
        <f t="shared" si="0"/>
        <v>144849977</v>
      </c>
      <c r="O8" s="42">
        <f t="shared" si="0"/>
        <v>1679808715</v>
      </c>
    </row>
    <row r="9" spans="1:16" ht="20.25" customHeight="1" x14ac:dyDescent="0.25">
      <c r="A9" s="111" t="s">
        <v>14</v>
      </c>
      <c r="B9" s="112" t="s">
        <v>283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</row>
    <row r="10" spans="1:16" x14ac:dyDescent="0.25">
      <c r="A10" s="45"/>
      <c r="B10" s="43" t="s">
        <v>96</v>
      </c>
      <c r="C10" s="44"/>
      <c r="D10" s="44"/>
      <c r="E10" s="44">
        <v>1880000</v>
      </c>
      <c r="F10" s="44"/>
      <c r="G10" s="44"/>
      <c r="H10" s="44">
        <v>1880000</v>
      </c>
      <c r="I10" s="44"/>
      <c r="J10" s="44"/>
      <c r="K10" s="44">
        <v>1880000</v>
      </c>
      <c r="L10" s="44"/>
      <c r="M10" s="44"/>
      <c r="N10" s="44">
        <v>1880000</v>
      </c>
      <c r="O10" s="42">
        <f t="shared" ref="O10:O15" si="1">SUM(C10:N10)</f>
        <v>7520000</v>
      </c>
    </row>
    <row r="11" spans="1:16" ht="25.5" x14ac:dyDescent="0.25">
      <c r="A11" s="45"/>
      <c r="B11" s="43" t="s">
        <v>91</v>
      </c>
      <c r="C11" s="44">
        <v>2110000</v>
      </c>
      <c r="D11" s="44">
        <v>2110000</v>
      </c>
      <c r="E11" s="44">
        <v>2110000</v>
      </c>
      <c r="F11" s="44">
        <v>2110000</v>
      </c>
      <c r="G11" s="44">
        <v>2110000</v>
      </c>
      <c r="H11" s="44">
        <v>2110000</v>
      </c>
      <c r="I11" s="44">
        <v>2110000</v>
      </c>
      <c r="J11" s="44">
        <v>2110000</v>
      </c>
      <c r="K11" s="44">
        <v>2110000</v>
      </c>
      <c r="L11" s="44">
        <v>2110000</v>
      </c>
      <c r="M11" s="44">
        <v>2110000</v>
      </c>
      <c r="N11" s="44">
        <v>2109958</v>
      </c>
      <c r="O11" s="42">
        <f t="shared" si="1"/>
        <v>25319958</v>
      </c>
    </row>
    <row r="12" spans="1:16" x14ac:dyDescent="0.25">
      <c r="A12" s="45"/>
      <c r="B12" s="43" t="s">
        <v>92</v>
      </c>
      <c r="C12" s="44">
        <v>627498</v>
      </c>
      <c r="D12" s="44">
        <v>627498</v>
      </c>
      <c r="E12" s="44">
        <v>627498</v>
      </c>
      <c r="F12" s="44">
        <v>627498</v>
      </c>
      <c r="G12" s="44">
        <v>627498</v>
      </c>
      <c r="H12" s="44">
        <v>627498</v>
      </c>
      <c r="I12" s="44">
        <v>627498</v>
      </c>
      <c r="J12" s="44">
        <v>627498</v>
      </c>
      <c r="K12" s="44">
        <v>627498</v>
      </c>
      <c r="L12" s="44">
        <v>627498</v>
      </c>
      <c r="M12" s="44">
        <v>627498</v>
      </c>
      <c r="N12" s="44">
        <v>627501</v>
      </c>
      <c r="O12" s="42">
        <f t="shared" si="1"/>
        <v>7529979</v>
      </c>
    </row>
    <row r="13" spans="1:16" x14ac:dyDescent="0.25">
      <c r="A13" s="45"/>
      <c r="B13" s="43" t="s">
        <v>148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2">
        <f t="shared" si="1"/>
        <v>0</v>
      </c>
    </row>
    <row r="14" spans="1:16" x14ac:dyDescent="0.25">
      <c r="A14" s="45"/>
      <c r="B14" s="43" t="s">
        <v>267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2">
        <f t="shared" si="1"/>
        <v>0</v>
      </c>
    </row>
    <row r="15" spans="1:16" x14ac:dyDescent="0.25">
      <c r="A15" s="45"/>
      <c r="B15" s="43" t="s">
        <v>94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>
        <v>796547</v>
      </c>
      <c r="O15" s="42">
        <f t="shared" si="1"/>
        <v>796547</v>
      </c>
      <c r="P15" s="128"/>
    </row>
    <row r="16" spans="1:16" ht="24" customHeight="1" x14ac:dyDescent="0.25">
      <c r="A16" s="111"/>
      <c r="B16" s="41" t="s">
        <v>284</v>
      </c>
      <c r="C16" s="42">
        <f t="shared" ref="C16:N16" si="2">SUM(C10:C15)</f>
        <v>2737498</v>
      </c>
      <c r="D16" s="42">
        <f t="shared" si="2"/>
        <v>2737498</v>
      </c>
      <c r="E16" s="42">
        <f t="shared" si="2"/>
        <v>4617498</v>
      </c>
      <c r="F16" s="42">
        <f t="shared" si="2"/>
        <v>2737498</v>
      </c>
      <c r="G16" s="42">
        <f t="shared" si="2"/>
        <v>2737498</v>
      </c>
      <c r="H16" s="42">
        <f t="shared" si="2"/>
        <v>4617498</v>
      </c>
      <c r="I16" s="42">
        <f t="shared" si="2"/>
        <v>2737498</v>
      </c>
      <c r="J16" s="42">
        <f t="shared" si="2"/>
        <v>2737498</v>
      </c>
      <c r="K16" s="42">
        <f t="shared" si="2"/>
        <v>4617498</v>
      </c>
      <c r="L16" s="42">
        <f t="shared" si="2"/>
        <v>2737498</v>
      </c>
      <c r="M16" s="42">
        <f t="shared" si="2"/>
        <v>2737498</v>
      </c>
      <c r="N16" s="42">
        <f t="shared" si="2"/>
        <v>5414006</v>
      </c>
      <c r="O16" s="42">
        <f>SUM(C16:N16)</f>
        <v>41166484</v>
      </c>
    </row>
    <row r="17" spans="1:15" x14ac:dyDescent="0.25">
      <c r="A17" s="111" t="s">
        <v>16</v>
      </c>
      <c r="B17" s="112" t="s">
        <v>51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</row>
    <row r="18" spans="1:15" x14ac:dyDescent="0.25">
      <c r="A18" s="45"/>
      <c r="B18" s="43" t="s">
        <v>96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2">
        <f>SUM(C18:N18)</f>
        <v>0</v>
      </c>
    </row>
    <row r="19" spans="1:15" ht="25.5" x14ac:dyDescent="0.25">
      <c r="A19" s="45"/>
      <c r="B19" s="43" t="s">
        <v>91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2">
        <f>SUM(C19:N19)</f>
        <v>0</v>
      </c>
    </row>
    <row r="20" spans="1:15" ht="15.75" customHeight="1" x14ac:dyDescent="0.25">
      <c r="A20" s="45"/>
      <c r="B20" s="43" t="s">
        <v>92</v>
      </c>
      <c r="C20" s="44">
        <v>5554250</v>
      </c>
      <c r="D20" s="44">
        <v>5554250</v>
      </c>
      <c r="E20" s="44">
        <v>5554250</v>
      </c>
      <c r="F20" s="44">
        <v>5554250</v>
      </c>
      <c r="G20" s="44">
        <v>5554250</v>
      </c>
      <c r="H20" s="44">
        <v>5554250</v>
      </c>
      <c r="I20" s="44">
        <v>5554250</v>
      </c>
      <c r="J20" s="44">
        <v>5554250</v>
      </c>
      <c r="K20" s="44">
        <v>5554250</v>
      </c>
      <c r="L20" s="44">
        <v>5554250</v>
      </c>
      <c r="M20" s="44">
        <v>5554250</v>
      </c>
      <c r="N20" s="44">
        <v>5554250</v>
      </c>
      <c r="O20" s="42">
        <f>SUM(C20:N20)</f>
        <v>66651000</v>
      </c>
    </row>
    <row r="21" spans="1:15" ht="19.5" customHeight="1" x14ac:dyDescent="0.25">
      <c r="A21" s="45"/>
      <c r="B21" s="43" t="s">
        <v>148</v>
      </c>
      <c r="C21" s="44">
        <v>9493700</v>
      </c>
      <c r="D21" s="44">
        <v>9493700</v>
      </c>
      <c r="E21" s="44">
        <v>9493700</v>
      </c>
      <c r="F21" s="44">
        <v>9493700</v>
      </c>
      <c r="G21" s="44">
        <v>9493700</v>
      </c>
      <c r="H21" s="44">
        <v>9493700</v>
      </c>
      <c r="I21" s="44">
        <v>9493700</v>
      </c>
      <c r="J21" s="44">
        <v>9493700</v>
      </c>
      <c r="K21" s="44">
        <v>9493700</v>
      </c>
      <c r="L21" s="44">
        <v>9493700</v>
      </c>
      <c r="M21" s="44">
        <v>9493700</v>
      </c>
      <c r="N21" s="44">
        <v>9493699</v>
      </c>
      <c r="O21" s="42">
        <f>SUM(C21:N21)</f>
        <v>113924399</v>
      </c>
    </row>
    <row r="22" spans="1:15" ht="18" customHeight="1" x14ac:dyDescent="0.25">
      <c r="A22" s="45"/>
      <c r="B22" s="43" t="s">
        <v>267</v>
      </c>
      <c r="C22" s="44">
        <v>2270746</v>
      </c>
      <c r="D22" s="44">
        <v>9485637</v>
      </c>
      <c r="E22" s="44">
        <v>9485637</v>
      </c>
      <c r="F22" s="44">
        <v>9485637</v>
      </c>
      <c r="G22" s="44">
        <v>9485637</v>
      </c>
      <c r="H22" s="44">
        <v>9485637</v>
      </c>
      <c r="I22" s="44">
        <v>9485637</v>
      </c>
      <c r="J22" s="44">
        <v>9485637</v>
      </c>
      <c r="K22" s="44">
        <v>9485637</v>
      </c>
      <c r="L22" s="44">
        <v>9485637</v>
      </c>
      <c r="M22" s="44">
        <v>9485637</v>
      </c>
      <c r="N22" s="44">
        <v>9485641</v>
      </c>
      <c r="O22" s="42">
        <f t="shared" ref="O22:O23" si="3">SUM(C22:N22)</f>
        <v>106612757</v>
      </c>
    </row>
    <row r="23" spans="1:15" x14ac:dyDescent="0.25">
      <c r="A23" s="45"/>
      <c r="B23" s="43" t="s">
        <v>94</v>
      </c>
      <c r="C23" s="44">
        <v>7254167</v>
      </c>
      <c r="D23" s="44">
        <v>7254167</v>
      </c>
      <c r="E23" s="44">
        <v>7254167</v>
      </c>
      <c r="F23" s="44">
        <v>7254167</v>
      </c>
      <c r="G23" s="44">
        <v>7254167</v>
      </c>
      <c r="H23" s="44">
        <v>7254167</v>
      </c>
      <c r="I23" s="44">
        <v>7254167</v>
      </c>
      <c r="J23" s="44">
        <v>7254167</v>
      </c>
      <c r="K23" s="44">
        <v>7254167</v>
      </c>
      <c r="L23" s="44">
        <v>7254167</v>
      </c>
      <c r="M23" s="44">
        <v>7254167</v>
      </c>
      <c r="N23" s="44">
        <v>7254163</v>
      </c>
      <c r="O23" s="42">
        <f t="shared" si="3"/>
        <v>87050000</v>
      </c>
    </row>
    <row r="24" spans="1:15" ht="22.5" customHeight="1" x14ac:dyDescent="0.25">
      <c r="A24" s="111"/>
      <c r="B24" s="41" t="s">
        <v>270</v>
      </c>
      <c r="C24" s="42">
        <f t="shared" ref="C24:N24" si="4">SUM(C18:C23)</f>
        <v>24572863</v>
      </c>
      <c r="D24" s="42">
        <f t="shared" si="4"/>
        <v>31787754</v>
      </c>
      <c r="E24" s="42">
        <f t="shared" si="4"/>
        <v>31787754</v>
      </c>
      <c r="F24" s="42">
        <f t="shared" si="4"/>
        <v>31787754</v>
      </c>
      <c r="G24" s="42">
        <f t="shared" si="4"/>
        <v>31787754</v>
      </c>
      <c r="H24" s="42">
        <f t="shared" si="4"/>
        <v>31787754</v>
      </c>
      <c r="I24" s="42">
        <f t="shared" si="4"/>
        <v>31787754</v>
      </c>
      <c r="J24" s="42">
        <f t="shared" si="4"/>
        <v>31787754</v>
      </c>
      <c r="K24" s="42">
        <f t="shared" si="4"/>
        <v>31787754</v>
      </c>
      <c r="L24" s="42">
        <f t="shared" si="4"/>
        <v>31787754</v>
      </c>
      <c r="M24" s="42">
        <f t="shared" si="4"/>
        <v>31787754</v>
      </c>
      <c r="N24" s="42">
        <f t="shared" si="4"/>
        <v>31787753</v>
      </c>
      <c r="O24" s="42">
        <f>SUM(C24:N24)</f>
        <v>374238156</v>
      </c>
    </row>
    <row r="25" spans="1:15" ht="22.5" customHeight="1" x14ac:dyDescent="0.25">
      <c r="A25" s="111" t="s">
        <v>26</v>
      </c>
      <c r="B25" s="112" t="s">
        <v>285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5" x14ac:dyDescent="0.25">
      <c r="A26" s="45"/>
      <c r="B26" s="43" t="s">
        <v>96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2">
        <f>SUM(C26:N26)</f>
        <v>0</v>
      </c>
    </row>
    <row r="27" spans="1:15" ht="25.5" x14ac:dyDescent="0.25">
      <c r="A27" s="45"/>
      <c r="B27" s="43" t="s">
        <v>91</v>
      </c>
      <c r="C27" s="44">
        <v>23442000</v>
      </c>
      <c r="D27" s="44">
        <v>23442000</v>
      </c>
      <c r="E27" s="44">
        <v>23442000</v>
      </c>
      <c r="F27" s="44">
        <v>23442000</v>
      </c>
      <c r="G27" s="44">
        <v>23442000</v>
      </c>
      <c r="H27" s="44">
        <v>23442000</v>
      </c>
      <c r="I27" s="44">
        <v>23442000</v>
      </c>
      <c r="J27" s="44">
        <v>23442000</v>
      </c>
      <c r="K27" s="44">
        <v>23442000</v>
      </c>
      <c r="L27" s="44">
        <v>23442000</v>
      </c>
      <c r="M27" s="44">
        <v>23442000</v>
      </c>
      <c r="N27" s="44">
        <v>23439086</v>
      </c>
      <c r="O27" s="42">
        <f>SUM(C27:N27)</f>
        <v>281301086</v>
      </c>
    </row>
    <row r="28" spans="1:15" ht="20.25" customHeight="1" x14ac:dyDescent="0.25">
      <c r="A28" s="45"/>
      <c r="B28" s="43" t="s">
        <v>92</v>
      </c>
      <c r="C28" s="44">
        <v>15216000</v>
      </c>
      <c r="D28" s="44">
        <v>15216000</v>
      </c>
      <c r="E28" s="44">
        <v>15216000</v>
      </c>
      <c r="F28" s="44">
        <v>15216000</v>
      </c>
      <c r="G28" s="44">
        <v>15216000</v>
      </c>
      <c r="H28" s="44">
        <v>15216000</v>
      </c>
      <c r="I28" s="44">
        <v>15216000</v>
      </c>
      <c r="J28" s="44">
        <v>15216000</v>
      </c>
      <c r="K28" s="44">
        <v>15216000</v>
      </c>
      <c r="L28" s="44">
        <v>15216000</v>
      </c>
      <c r="M28" s="44">
        <v>15216000</v>
      </c>
      <c r="N28" s="44">
        <v>15219148</v>
      </c>
      <c r="O28" s="42">
        <f t="shared" ref="O28:O30" si="5">SUM(C28:N28)</f>
        <v>182595148</v>
      </c>
    </row>
    <row r="29" spans="1:15" ht="18.75" customHeight="1" x14ac:dyDescent="0.25">
      <c r="A29" s="45"/>
      <c r="B29" s="43" t="s">
        <v>148</v>
      </c>
      <c r="C29" s="44">
        <v>20972055</v>
      </c>
      <c r="D29" s="44">
        <v>20972055</v>
      </c>
      <c r="E29" s="44">
        <v>20972055</v>
      </c>
      <c r="F29" s="44">
        <v>20972055</v>
      </c>
      <c r="G29" s="44">
        <v>20972055</v>
      </c>
      <c r="H29" s="44">
        <v>20972055</v>
      </c>
      <c r="I29" s="44">
        <v>20972055</v>
      </c>
      <c r="J29" s="44">
        <v>20972055</v>
      </c>
      <c r="K29" s="44">
        <v>20972055</v>
      </c>
      <c r="L29" s="44">
        <v>20972055</v>
      </c>
      <c r="M29" s="44">
        <v>20972055</v>
      </c>
      <c r="N29" s="44">
        <v>20972053</v>
      </c>
      <c r="O29" s="42">
        <f t="shared" si="5"/>
        <v>251664658</v>
      </c>
    </row>
    <row r="30" spans="1:15" ht="17.25" customHeight="1" x14ac:dyDescent="0.25">
      <c r="A30" s="45"/>
      <c r="B30" s="43" t="s">
        <v>267</v>
      </c>
      <c r="C30" s="44">
        <v>11009630</v>
      </c>
      <c r="D30" s="44">
        <v>15899815</v>
      </c>
      <c r="E30" s="44">
        <v>27146195</v>
      </c>
      <c r="F30" s="44">
        <v>27146195</v>
      </c>
      <c r="G30" s="44">
        <v>27146195</v>
      </c>
      <c r="H30" s="44">
        <v>27146195</v>
      </c>
      <c r="I30" s="44">
        <v>27146195</v>
      </c>
      <c r="J30" s="44">
        <v>27146195</v>
      </c>
      <c r="K30" s="44">
        <v>27146195</v>
      </c>
      <c r="L30" s="44">
        <v>27146195</v>
      </c>
      <c r="M30" s="44">
        <v>27146195</v>
      </c>
      <c r="N30" s="44">
        <v>27146190</v>
      </c>
      <c r="O30" s="42">
        <f t="shared" si="5"/>
        <v>298371390</v>
      </c>
    </row>
    <row r="31" spans="1:15" x14ac:dyDescent="0.25">
      <c r="A31" s="45"/>
      <c r="B31" s="43" t="s">
        <v>94</v>
      </c>
      <c r="C31" s="44">
        <v>18937380</v>
      </c>
      <c r="D31" s="44">
        <v>18937380</v>
      </c>
      <c r="E31" s="44">
        <v>18937380</v>
      </c>
      <c r="F31" s="44">
        <v>18937380</v>
      </c>
      <c r="G31" s="44">
        <v>18937380</v>
      </c>
      <c r="H31" s="44">
        <v>18937380</v>
      </c>
      <c r="I31" s="44">
        <v>18937380</v>
      </c>
      <c r="J31" s="44">
        <v>18937380</v>
      </c>
      <c r="K31" s="44">
        <v>18937380</v>
      </c>
      <c r="L31" s="44">
        <v>18937380</v>
      </c>
      <c r="M31" s="44">
        <v>18937380</v>
      </c>
      <c r="N31" s="44">
        <v>18937374</v>
      </c>
      <c r="O31" s="42">
        <f>SUM(C31:N31)</f>
        <v>227248554</v>
      </c>
    </row>
    <row r="32" spans="1:15" x14ac:dyDescent="0.25">
      <c r="A32" s="111"/>
      <c r="B32" s="112" t="s">
        <v>286</v>
      </c>
      <c r="C32" s="42">
        <f t="shared" ref="C32:H32" si="6">SUM(C26:C31)</f>
        <v>89577065</v>
      </c>
      <c r="D32" s="42">
        <f t="shared" si="6"/>
        <v>94467250</v>
      </c>
      <c r="E32" s="42">
        <f t="shared" si="6"/>
        <v>105713630</v>
      </c>
      <c r="F32" s="42">
        <f>SUM(F26:F31)</f>
        <v>105713630</v>
      </c>
      <c r="G32" s="42">
        <f t="shared" si="6"/>
        <v>105713630</v>
      </c>
      <c r="H32" s="42">
        <f t="shared" si="6"/>
        <v>105713630</v>
      </c>
      <c r="I32" s="42">
        <f t="shared" ref="I32:M32" si="7">SUM(I26:I31)</f>
        <v>105713630</v>
      </c>
      <c r="J32" s="42">
        <f t="shared" si="7"/>
        <v>105713630</v>
      </c>
      <c r="K32" s="42">
        <f t="shared" si="7"/>
        <v>105713630</v>
      </c>
      <c r="L32" s="42">
        <f t="shared" si="7"/>
        <v>105713630</v>
      </c>
      <c r="M32" s="42">
        <f t="shared" si="7"/>
        <v>105713630</v>
      </c>
      <c r="N32" s="42">
        <f>SUM(N26:N31)</f>
        <v>105713851</v>
      </c>
      <c r="O32" s="42">
        <f>SUM(C32:N32)</f>
        <v>1241180836</v>
      </c>
    </row>
    <row r="33" spans="1:17" x14ac:dyDescent="0.25">
      <c r="A33" s="111" t="s">
        <v>184</v>
      </c>
      <c r="B33" s="112" t="s">
        <v>185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</row>
    <row r="34" spans="1:17" x14ac:dyDescent="0.25">
      <c r="A34" s="111"/>
      <c r="B34" s="43" t="s">
        <v>96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2">
        <f>SUM(C34:N34)</f>
        <v>0</v>
      </c>
    </row>
    <row r="35" spans="1:17" ht="25.5" x14ac:dyDescent="0.25">
      <c r="A35" s="111"/>
      <c r="B35" s="43" t="s">
        <v>91</v>
      </c>
      <c r="C35" s="44">
        <v>630000</v>
      </c>
      <c r="D35" s="44">
        <v>630000</v>
      </c>
      <c r="E35" s="44">
        <v>630000</v>
      </c>
      <c r="F35" s="44">
        <v>630000</v>
      </c>
      <c r="G35" s="44">
        <v>630000</v>
      </c>
      <c r="H35" s="44">
        <v>630000</v>
      </c>
      <c r="I35" s="44">
        <v>630000</v>
      </c>
      <c r="J35" s="44">
        <v>630000</v>
      </c>
      <c r="K35" s="44">
        <v>630000</v>
      </c>
      <c r="L35" s="44">
        <v>630000</v>
      </c>
      <c r="M35" s="44">
        <v>630000</v>
      </c>
      <c r="N35" s="44">
        <v>629015</v>
      </c>
      <c r="O35" s="42">
        <f>SUM(C35:N35)</f>
        <v>7559015</v>
      </c>
    </row>
    <row r="36" spans="1:17" ht="20.25" customHeight="1" x14ac:dyDescent="0.25">
      <c r="A36" s="111"/>
      <c r="B36" s="43" t="s">
        <v>92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2">
        <f t="shared" ref="O36:O39" si="8">SUM(C36:N36)</f>
        <v>0</v>
      </c>
    </row>
    <row r="37" spans="1:17" ht="18.75" customHeight="1" x14ac:dyDescent="0.25">
      <c r="A37" s="111"/>
      <c r="B37" s="43" t="s">
        <v>148</v>
      </c>
      <c r="C37" s="44">
        <v>1305352</v>
      </c>
      <c r="D37" s="44">
        <v>1305352</v>
      </c>
      <c r="E37" s="44">
        <v>1305352</v>
      </c>
      <c r="F37" s="44">
        <v>1305352</v>
      </c>
      <c r="G37" s="44">
        <v>1305352</v>
      </c>
      <c r="H37" s="44">
        <v>1305352</v>
      </c>
      <c r="I37" s="44">
        <v>1305352</v>
      </c>
      <c r="J37" s="44">
        <v>1305352</v>
      </c>
      <c r="K37" s="44">
        <v>1305352</v>
      </c>
      <c r="L37" s="44">
        <v>1305352</v>
      </c>
      <c r="M37" s="44">
        <v>1305352</v>
      </c>
      <c r="N37" s="44">
        <v>1305352</v>
      </c>
      <c r="O37" s="42">
        <f t="shared" si="8"/>
        <v>15664224</v>
      </c>
    </row>
    <row r="38" spans="1:17" ht="16.5" customHeight="1" x14ac:dyDescent="0.25">
      <c r="A38" s="111"/>
      <c r="B38" s="43" t="s">
        <v>267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2">
        <f t="shared" si="8"/>
        <v>0</v>
      </c>
    </row>
    <row r="39" spans="1:17" x14ac:dyDescent="0.25">
      <c r="A39" s="45"/>
      <c r="B39" s="43" t="s">
        <v>94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2">
        <f t="shared" si="8"/>
        <v>0</v>
      </c>
      <c r="Q39" s="46"/>
    </row>
    <row r="40" spans="1:17" ht="23.25" customHeight="1" x14ac:dyDescent="0.25">
      <c r="A40" s="111"/>
      <c r="B40" s="41" t="s">
        <v>271</v>
      </c>
      <c r="C40" s="42">
        <f t="shared" ref="C40:I40" si="9">SUM(C34:C39)</f>
        <v>1935352</v>
      </c>
      <c r="D40" s="42">
        <f t="shared" si="9"/>
        <v>1935352</v>
      </c>
      <c r="E40" s="42">
        <f t="shared" si="9"/>
        <v>1935352</v>
      </c>
      <c r="F40" s="42">
        <f t="shared" si="9"/>
        <v>1935352</v>
      </c>
      <c r="G40" s="42">
        <f t="shared" si="9"/>
        <v>1935352</v>
      </c>
      <c r="H40" s="42">
        <f t="shared" si="9"/>
        <v>1935352</v>
      </c>
      <c r="I40" s="42">
        <f t="shared" si="9"/>
        <v>1935352</v>
      </c>
      <c r="J40" s="42">
        <f t="shared" ref="J40:M40" si="10">SUM(J34:J39)</f>
        <v>1935352</v>
      </c>
      <c r="K40" s="42">
        <f t="shared" si="10"/>
        <v>1935352</v>
      </c>
      <c r="L40" s="42">
        <f t="shared" si="10"/>
        <v>1935352</v>
      </c>
      <c r="M40" s="42">
        <f t="shared" si="10"/>
        <v>1935352</v>
      </c>
      <c r="N40" s="42">
        <f>SUM(N34:N39)</f>
        <v>1934367</v>
      </c>
      <c r="O40" s="42">
        <f>SUM(C40:N40)</f>
        <v>23223239</v>
      </c>
      <c r="Q40" s="46"/>
    </row>
    <row r="41" spans="1:17" ht="38.25" customHeight="1" x14ac:dyDescent="0.25">
      <c r="A41" s="262" t="s">
        <v>186</v>
      </c>
      <c r="B41" s="262"/>
      <c r="C41" s="262"/>
      <c r="D41" s="262"/>
      <c r="E41" s="262"/>
      <c r="F41" s="262"/>
      <c r="G41" s="262"/>
      <c r="H41" s="262"/>
      <c r="I41" s="262"/>
      <c r="J41" s="262"/>
      <c r="K41" s="262"/>
      <c r="L41" s="262"/>
      <c r="M41" s="262"/>
      <c r="N41" s="262"/>
      <c r="O41" s="262"/>
    </row>
    <row r="42" spans="1:17" ht="28.5" customHeight="1" x14ac:dyDescent="0.25">
      <c r="A42" s="47" t="s">
        <v>43</v>
      </c>
      <c r="B42" s="41" t="s">
        <v>157</v>
      </c>
      <c r="C42" s="42">
        <f>SUM(C50+C58+C66+C74+C82)</f>
        <v>138764710</v>
      </c>
      <c r="D42" s="42">
        <f t="shared" ref="D42:N42" si="11">SUM(D50+D58+D66+D74+D82)</f>
        <v>138764711</v>
      </c>
      <c r="E42" s="42">
        <f t="shared" si="11"/>
        <v>142414711</v>
      </c>
      <c r="F42" s="42">
        <f t="shared" si="11"/>
        <v>138764711</v>
      </c>
      <c r="G42" s="42">
        <f t="shared" si="11"/>
        <v>136764711</v>
      </c>
      <c r="H42" s="42">
        <f t="shared" si="11"/>
        <v>142414711</v>
      </c>
      <c r="I42" s="42">
        <f t="shared" si="11"/>
        <v>139764711</v>
      </c>
      <c r="J42" s="42">
        <f t="shared" si="11"/>
        <v>139764711</v>
      </c>
      <c r="K42" s="42">
        <f t="shared" si="11"/>
        <v>142414711</v>
      </c>
      <c r="L42" s="42">
        <f t="shared" si="11"/>
        <v>138764711</v>
      </c>
      <c r="M42" s="42">
        <f t="shared" si="11"/>
        <v>138764711</v>
      </c>
      <c r="N42" s="42">
        <f t="shared" si="11"/>
        <v>142446895</v>
      </c>
      <c r="O42" s="42">
        <f>SUM(C42:N42)</f>
        <v>1679808715</v>
      </c>
    </row>
    <row r="43" spans="1:17" x14ac:dyDescent="0.25">
      <c r="A43" s="47" t="s">
        <v>46</v>
      </c>
      <c r="B43" s="41" t="s">
        <v>187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</row>
    <row r="44" spans="1:17" x14ac:dyDescent="0.25">
      <c r="A44" s="48"/>
      <c r="B44" s="43" t="s">
        <v>96</v>
      </c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2">
        <f t="shared" ref="O44:O50" si="12">SUM(C44:N44)</f>
        <v>0</v>
      </c>
    </row>
    <row r="45" spans="1:17" ht="25.5" x14ac:dyDescent="0.25">
      <c r="A45" s="48"/>
      <c r="B45" s="43" t="s">
        <v>91</v>
      </c>
      <c r="C45" s="44">
        <v>18893000</v>
      </c>
      <c r="D45" s="44">
        <v>18893000</v>
      </c>
      <c r="E45" s="44">
        <v>18893000</v>
      </c>
      <c r="F45" s="44">
        <v>18893000</v>
      </c>
      <c r="G45" s="44">
        <v>18893000</v>
      </c>
      <c r="H45" s="44">
        <v>18893000</v>
      </c>
      <c r="I45" s="44">
        <v>18893000</v>
      </c>
      <c r="J45" s="44">
        <v>18893000</v>
      </c>
      <c r="K45" s="44">
        <v>18893000</v>
      </c>
      <c r="L45" s="44">
        <v>18893000</v>
      </c>
      <c r="M45" s="44">
        <v>18893000</v>
      </c>
      <c r="N45" s="44">
        <v>18893147</v>
      </c>
      <c r="O45" s="42">
        <f>SUM(C45:N45)</f>
        <v>226716147</v>
      </c>
    </row>
    <row r="46" spans="1:17" x14ac:dyDescent="0.25">
      <c r="A46" s="48"/>
      <c r="B46" s="43" t="s">
        <v>92</v>
      </c>
      <c r="C46" s="44">
        <v>14026000</v>
      </c>
      <c r="D46" s="44">
        <v>14026000</v>
      </c>
      <c r="E46" s="44">
        <v>14026000</v>
      </c>
      <c r="F46" s="44">
        <v>14026000</v>
      </c>
      <c r="G46" s="44">
        <v>14026000</v>
      </c>
      <c r="H46" s="44">
        <v>14026000</v>
      </c>
      <c r="I46" s="44">
        <v>14026000</v>
      </c>
      <c r="J46" s="44">
        <v>14026000</v>
      </c>
      <c r="K46" s="44">
        <v>14026000</v>
      </c>
      <c r="L46" s="44">
        <v>14026000</v>
      </c>
      <c r="M46" s="44">
        <v>14026000</v>
      </c>
      <c r="N46" s="44">
        <v>14032402</v>
      </c>
      <c r="O46" s="42">
        <f t="shared" si="12"/>
        <v>168318402</v>
      </c>
    </row>
    <row r="47" spans="1:17" ht="20.25" customHeight="1" x14ac:dyDescent="0.25">
      <c r="A47" s="48"/>
      <c r="B47" s="43" t="s">
        <v>148</v>
      </c>
      <c r="C47" s="44">
        <v>18929029</v>
      </c>
      <c r="D47" s="44">
        <v>18929029</v>
      </c>
      <c r="E47" s="44">
        <v>18929029</v>
      </c>
      <c r="F47" s="44">
        <v>18929029</v>
      </c>
      <c r="G47" s="44">
        <v>18929029</v>
      </c>
      <c r="H47" s="44">
        <v>18929029</v>
      </c>
      <c r="I47" s="44">
        <v>18929029</v>
      </c>
      <c r="J47" s="44">
        <v>18929029</v>
      </c>
      <c r="K47" s="44">
        <v>18929029</v>
      </c>
      <c r="L47" s="44">
        <v>18929029</v>
      </c>
      <c r="M47" s="44">
        <v>18929029</v>
      </c>
      <c r="N47" s="44">
        <v>18929031</v>
      </c>
      <c r="O47" s="42">
        <f t="shared" si="12"/>
        <v>227148350</v>
      </c>
    </row>
    <row r="48" spans="1:17" ht="21" customHeight="1" x14ac:dyDescent="0.25">
      <c r="A48" s="48"/>
      <c r="B48" s="43" t="s">
        <v>267</v>
      </c>
      <c r="C48" s="44">
        <v>19937026</v>
      </c>
      <c r="D48" s="44">
        <v>19937028</v>
      </c>
      <c r="E48" s="44">
        <v>19937028</v>
      </c>
      <c r="F48" s="44">
        <v>19937028</v>
      </c>
      <c r="G48" s="44">
        <v>19937028</v>
      </c>
      <c r="H48" s="44">
        <v>19937028</v>
      </c>
      <c r="I48" s="44">
        <v>19937028</v>
      </c>
      <c r="J48" s="44">
        <v>19937028</v>
      </c>
      <c r="K48" s="44">
        <v>19937028</v>
      </c>
      <c r="L48" s="44">
        <v>19937028</v>
      </c>
      <c r="M48" s="44">
        <v>19937028</v>
      </c>
      <c r="N48" s="44">
        <v>19937028</v>
      </c>
      <c r="O48" s="42">
        <f t="shared" si="12"/>
        <v>239244334</v>
      </c>
    </row>
    <row r="49" spans="1:15" x14ac:dyDescent="0.25">
      <c r="A49" s="48"/>
      <c r="B49" s="43" t="s">
        <v>94</v>
      </c>
      <c r="C49" s="44">
        <v>18919180</v>
      </c>
      <c r="D49" s="44">
        <v>18919180</v>
      </c>
      <c r="E49" s="44">
        <v>18919180</v>
      </c>
      <c r="F49" s="44">
        <v>18919180</v>
      </c>
      <c r="G49" s="44">
        <v>18919180</v>
      </c>
      <c r="H49" s="44">
        <v>18919180</v>
      </c>
      <c r="I49" s="44">
        <v>18919180</v>
      </c>
      <c r="J49" s="44">
        <v>18919180</v>
      </c>
      <c r="K49" s="44">
        <v>18919180</v>
      </c>
      <c r="L49" s="44">
        <v>18919180</v>
      </c>
      <c r="M49" s="44">
        <v>18919180</v>
      </c>
      <c r="N49" s="44">
        <v>18919178</v>
      </c>
      <c r="O49" s="42">
        <f t="shared" si="12"/>
        <v>227030158</v>
      </c>
    </row>
    <row r="50" spans="1:15" x14ac:dyDescent="0.25">
      <c r="A50" s="47"/>
      <c r="B50" s="41" t="s">
        <v>272</v>
      </c>
      <c r="C50" s="42">
        <f>SUM(C44:C49)</f>
        <v>90704235</v>
      </c>
      <c r="D50" s="42">
        <f>SUM(D44:D49)</f>
        <v>90704237</v>
      </c>
      <c r="E50" s="42">
        <f>SUM(E44:E49)</f>
        <v>90704237</v>
      </c>
      <c r="F50" s="42">
        <f t="shared" ref="F50:M50" si="13">SUM(F44:F49)</f>
        <v>90704237</v>
      </c>
      <c r="G50" s="42">
        <f t="shared" si="13"/>
        <v>90704237</v>
      </c>
      <c r="H50" s="42">
        <f t="shared" si="13"/>
        <v>90704237</v>
      </c>
      <c r="I50" s="42">
        <f t="shared" si="13"/>
        <v>90704237</v>
      </c>
      <c r="J50" s="42">
        <f t="shared" si="13"/>
        <v>90704237</v>
      </c>
      <c r="K50" s="42">
        <f t="shared" si="13"/>
        <v>90704237</v>
      </c>
      <c r="L50" s="42">
        <f t="shared" si="13"/>
        <v>90704237</v>
      </c>
      <c r="M50" s="42">
        <f t="shared" si="13"/>
        <v>90704237</v>
      </c>
      <c r="N50" s="42">
        <f>SUM(N44:N49)</f>
        <v>90710786</v>
      </c>
      <c r="O50" s="42">
        <f t="shared" si="12"/>
        <v>1088457391</v>
      </c>
    </row>
    <row r="51" spans="1:15" ht="19.5" customHeight="1" x14ac:dyDescent="0.25">
      <c r="A51" s="111" t="s">
        <v>48</v>
      </c>
      <c r="B51" s="112" t="s">
        <v>188</v>
      </c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</row>
    <row r="52" spans="1:15" x14ac:dyDescent="0.25">
      <c r="A52" s="48"/>
      <c r="B52" s="43" t="s">
        <v>96</v>
      </c>
      <c r="C52" s="44"/>
      <c r="D52" s="44"/>
      <c r="E52" s="44">
        <v>530000</v>
      </c>
      <c r="F52" s="44"/>
      <c r="G52" s="44"/>
      <c r="H52" s="44">
        <v>530000</v>
      </c>
      <c r="I52" s="44"/>
      <c r="J52" s="44"/>
      <c r="K52" s="44">
        <v>530000</v>
      </c>
      <c r="L52" s="44"/>
      <c r="M52" s="44"/>
      <c r="N52" s="44">
        <v>530000</v>
      </c>
      <c r="O52" s="42">
        <f>SUM(C52:N52)</f>
        <v>2120000</v>
      </c>
    </row>
    <row r="53" spans="1:15" ht="18.75" customHeight="1" x14ac:dyDescent="0.25">
      <c r="A53" s="48"/>
      <c r="B53" s="43" t="s">
        <v>91</v>
      </c>
      <c r="C53" s="44">
        <v>5112000</v>
      </c>
      <c r="D53" s="44">
        <v>5112000</v>
      </c>
      <c r="E53" s="44">
        <v>5112000</v>
      </c>
      <c r="F53" s="44">
        <v>5112000</v>
      </c>
      <c r="G53" s="44">
        <v>5112000</v>
      </c>
      <c r="H53" s="44">
        <v>5112000</v>
      </c>
      <c r="I53" s="44">
        <v>5112000</v>
      </c>
      <c r="J53" s="44">
        <v>5112000</v>
      </c>
      <c r="K53" s="44">
        <v>5112000</v>
      </c>
      <c r="L53" s="44">
        <v>5112000</v>
      </c>
      <c r="M53" s="44">
        <v>5112000</v>
      </c>
      <c r="N53" s="44">
        <v>5108046</v>
      </c>
      <c r="O53" s="42">
        <f t="shared" ref="O53:O57" si="14">SUM(C53:N53)</f>
        <v>61340046</v>
      </c>
    </row>
    <row r="54" spans="1:15" ht="18" customHeight="1" x14ac:dyDescent="0.25">
      <c r="A54" s="48"/>
      <c r="B54" s="43" t="s">
        <v>92</v>
      </c>
      <c r="C54" s="44">
        <v>7096000</v>
      </c>
      <c r="D54" s="44">
        <v>7096000</v>
      </c>
      <c r="E54" s="44">
        <v>7096000</v>
      </c>
      <c r="F54" s="44">
        <v>7096000</v>
      </c>
      <c r="G54" s="44">
        <v>7096000</v>
      </c>
      <c r="H54" s="44">
        <v>7096000</v>
      </c>
      <c r="I54" s="44">
        <v>7096000</v>
      </c>
      <c r="J54" s="44">
        <v>7096000</v>
      </c>
      <c r="K54" s="44">
        <v>7096000</v>
      </c>
      <c r="L54" s="44">
        <v>7096000</v>
      </c>
      <c r="M54" s="44">
        <v>7096000</v>
      </c>
      <c r="N54" s="44">
        <v>7096480</v>
      </c>
      <c r="O54" s="42">
        <f t="shared" si="14"/>
        <v>85152480</v>
      </c>
    </row>
    <row r="55" spans="1:15" ht="21.75" customHeight="1" x14ac:dyDescent="0.25">
      <c r="A55" s="48"/>
      <c r="B55" s="43" t="s">
        <v>148</v>
      </c>
      <c r="C55" s="44">
        <v>11921328</v>
      </c>
      <c r="D55" s="44">
        <v>11921328</v>
      </c>
      <c r="E55" s="44">
        <v>11921328</v>
      </c>
      <c r="F55" s="44">
        <v>11921328</v>
      </c>
      <c r="G55" s="44">
        <v>11921328</v>
      </c>
      <c r="H55" s="44">
        <v>11921328</v>
      </c>
      <c r="I55" s="44">
        <v>11921328</v>
      </c>
      <c r="J55" s="44">
        <v>11921328</v>
      </c>
      <c r="K55" s="44">
        <v>11921328</v>
      </c>
      <c r="L55" s="44">
        <v>11921328</v>
      </c>
      <c r="M55" s="44">
        <v>11921328</v>
      </c>
      <c r="N55" s="44">
        <v>11921323</v>
      </c>
      <c r="O55" s="42">
        <f>SUM(C55:N55)</f>
        <v>143055931</v>
      </c>
    </row>
    <row r="56" spans="1:15" ht="15" customHeight="1" x14ac:dyDescent="0.25">
      <c r="A56" s="48"/>
      <c r="B56" s="43" t="s">
        <v>267</v>
      </c>
      <c r="C56" s="44">
        <v>13811652</v>
      </c>
      <c r="D56" s="44">
        <v>13811651</v>
      </c>
      <c r="E56" s="44">
        <v>13811651</v>
      </c>
      <c r="F56" s="44">
        <v>13811651</v>
      </c>
      <c r="G56" s="44">
        <v>13811651</v>
      </c>
      <c r="H56" s="44">
        <v>13811651</v>
      </c>
      <c r="I56" s="44">
        <v>13811651</v>
      </c>
      <c r="J56" s="44">
        <v>13811651</v>
      </c>
      <c r="K56" s="44">
        <v>13811651</v>
      </c>
      <c r="L56" s="44">
        <v>13811651</v>
      </c>
      <c r="M56" s="44">
        <v>13811651</v>
      </c>
      <c r="N56" s="44">
        <v>13811651</v>
      </c>
      <c r="O56" s="42">
        <f t="shared" si="14"/>
        <v>165739813</v>
      </c>
    </row>
    <row r="57" spans="1:15" x14ac:dyDescent="0.25">
      <c r="A57" s="48"/>
      <c r="B57" s="43" t="s">
        <v>94</v>
      </c>
      <c r="C57" s="44">
        <v>7248745</v>
      </c>
      <c r="D57" s="44">
        <v>7248745</v>
      </c>
      <c r="E57" s="44">
        <v>7248745</v>
      </c>
      <c r="F57" s="44">
        <v>7248745</v>
      </c>
      <c r="G57" s="44">
        <v>5248745</v>
      </c>
      <c r="H57" s="44">
        <v>7248745</v>
      </c>
      <c r="I57" s="44">
        <v>8248745</v>
      </c>
      <c r="J57" s="44">
        <v>8248745</v>
      </c>
      <c r="K57" s="44">
        <v>7248745</v>
      </c>
      <c r="L57" s="44">
        <v>7248745</v>
      </c>
      <c r="M57" s="44">
        <v>7248745</v>
      </c>
      <c r="N57" s="44">
        <v>7248748</v>
      </c>
      <c r="O57" s="42">
        <f t="shared" si="14"/>
        <v>86984943</v>
      </c>
    </row>
    <row r="58" spans="1:15" ht="18" customHeight="1" x14ac:dyDescent="0.25">
      <c r="A58" s="47"/>
      <c r="B58" s="41" t="s">
        <v>273</v>
      </c>
      <c r="C58" s="42">
        <f>SUM(C52:C57)</f>
        <v>45189725</v>
      </c>
      <c r="D58" s="42">
        <f t="shared" ref="D58:M58" si="15">SUM(D52:D57)</f>
        <v>45189724</v>
      </c>
      <c r="E58" s="42">
        <f>SUM(E52:E57)</f>
        <v>45719724</v>
      </c>
      <c r="F58" s="42">
        <f t="shared" si="15"/>
        <v>45189724</v>
      </c>
      <c r="G58" s="42">
        <f t="shared" si="15"/>
        <v>43189724</v>
      </c>
      <c r="H58" s="42">
        <f t="shared" si="15"/>
        <v>45719724</v>
      </c>
      <c r="I58" s="42">
        <f t="shared" si="15"/>
        <v>46189724</v>
      </c>
      <c r="J58" s="42">
        <f t="shared" si="15"/>
        <v>46189724</v>
      </c>
      <c r="K58" s="42">
        <f t="shared" si="15"/>
        <v>45719724</v>
      </c>
      <c r="L58" s="42">
        <f t="shared" si="15"/>
        <v>45189724</v>
      </c>
      <c r="M58" s="42">
        <f t="shared" si="15"/>
        <v>45189724</v>
      </c>
      <c r="N58" s="42">
        <f>SUM(N52:N57)</f>
        <v>45716248</v>
      </c>
      <c r="O58" s="42">
        <f>SUM(C58:N58)</f>
        <v>544393213</v>
      </c>
    </row>
    <row r="59" spans="1:15" x14ac:dyDescent="0.25">
      <c r="A59" s="111" t="s">
        <v>105</v>
      </c>
      <c r="B59" s="112" t="s">
        <v>189</v>
      </c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</row>
    <row r="60" spans="1:15" x14ac:dyDescent="0.25">
      <c r="A60" s="111"/>
      <c r="B60" s="43" t="s">
        <v>96</v>
      </c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2">
        <f>SUM(C60:N60)</f>
        <v>0</v>
      </c>
    </row>
    <row r="61" spans="1:15" ht="21" customHeight="1" x14ac:dyDescent="0.25">
      <c r="A61" s="111"/>
      <c r="B61" s="43" t="s">
        <v>91</v>
      </c>
      <c r="C61" s="44">
        <v>1675000</v>
      </c>
      <c r="D61" s="44">
        <v>1675000</v>
      </c>
      <c r="E61" s="44">
        <v>1675000</v>
      </c>
      <c r="F61" s="44">
        <v>1675000</v>
      </c>
      <c r="G61" s="44">
        <v>1675000</v>
      </c>
      <c r="H61" s="44">
        <v>1675000</v>
      </c>
      <c r="I61" s="44">
        <v>1675000</v>
      </c>
      <c r="J61" s="44">
        <v>1675000</v>
      </c>
      <c r="K61" s="44">
        <v>1675000</v>
      </c>
      <c r="L61" s="44">
        <v>1675000</v>
      </c>
      <c r="M61" s="44">
        <v>1675000</v>
      </c>
      <c r="N61" s="44">
        <v>1698866</v>
      </c>
      <c r="O61" s="42">
        <f t="shared" ref="O61:O65" si="16">SUM(C61:N61)</f>
        <v>20123866</v>
      </c>
    </row>
    <row r="62" spans="1:15" ht="18.75" customHeight="1" x14ac:dyDescent="0.25">
      <c r="A62" s="111"/>
      <c r="B62" s="43" t="s">
        <v>92</v>
      </c>
      <c r="C62" s="44">
        <v>275000</v>
      </c>
      <c r="D62" s="44">
        <v>275000</v>
      </c>
      <c r="E62" s="44">
        <v>275000</v>
      </c>
      <c r="F62" s="44">
        <v>275000</v>
      </c>
      <c r="G62" s="44">
        <v>275000</v>
      </c>
      <c r="H62" s="44">
        <v>275000</v>
      </c>
      <c r="I62" s="44">
        <v>275000</v>
      </c>
      <c r="J62" s="44">
        <v>275000</v>
      </c>
      <c r="K62" s="44">
        <v>275000</v>
      </c>
      <c r="L62" s="44">
        <v>275000</v>
      </c>
      <c r="M62" s="44">
        <v>275000</v>
      </c>
      <c r="N62" s="44">
        <v>280245</v>
      </c>
      <c r="O62" s="42">
        <f t="shared" si="16"/>
        <v>3305245</v>
      </c>
    </row>
    <row r="63" spans="1:15" ht="18" customHeight="1" x14ac:dyDescent="0.25">
      <c r="A63" s="111"/>
      <c r="B63" s="43" t="s">
        <v>148</v>
      </c>
      <c r="C63" s="44">
        <v>920750</v>
      </c>
      <c r="D63" s="44">
        <v>920750</v>
      </c>
      <c r="E63" s="44">
        <v>920750</v>
      </c>
      <c r="F63" s="44">
        <v>920750</v>
      </c>
      <c r="G63" s="44">
        <v>920750</v>
      </c>
      <c r="H63" s="44">
        <v>920750</v>
      </c>
      <c r="I63" s="44">
        <v>920750</v>
      </c>
      <c r="J63" s="44">
        <v>920750</v>
      </c>
      <c r="K63" s="44">
        <v>920750</v>
      </c>
      <c r="L63" s="44">
        <v>920750</v>
      </c>
      <c r="M63" s="44">
        <v>920750</v>
      </c>
      <c r="N63" s="44">
        <v>920750</v>
      </c>
      <c r="O63" s="42">
        <f t="shared" si="16"/>
        <v>11049000</v>
      </c>
    </row>
    <row r="64" spans="1:15" ht="18" customHeight="1" x14ac:dyDescent="0.25">
      <c r="A64" s="111"/>
      <c r="B64" s="43" t="s">
        <v>267</v>
      </c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2">
        <f t="shared" si="16"/>
        <v>0</v>
      </c>
    </row>
    <row r="65" spans="1:17" x14ac:dyDescent="0.25">
      <c r="A65" s="111"/>
      <c r="B65" s="43" t="s">
        <v>94</v>
      </c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2">
        <f t="shared" si="16"/>
        <v>0</v>
      </c>
    </row>
    <row r="66" spans="1:17" x14ac:dyDescent="0.25">
      <c r="A66" s="111"/>
      <c r="B66" s="112" t="s">
        <v>274</v>
      </c>
      <c r="C66" s="42">
        <f>SUM(C60:C65)</f>
        <v>2870750</v>
      </c>
      <c r="D66" s="42">
        <f t="shared" ref="D66:N66" si="17">SUM(D60:D65)</f>
        <v>2870750</v>
      </c>
      <c r="E66" s="42">
        <f t="shared" si="17"/>
        <v>2870750</v>
      </c>
      <c r="F66" s="42">
        <f t="shared" si="17"/>
        <v>2870750</v>
      </c>
      <c r="G66" s="42">
        <f t="shared" si="17"/>
        <v>2870750</v>
      </c>
      <c r="H66" s="42">
        <f t="shared" si="17"/>
        <v>2870750</v>
      </c>
      <c r="I66" s="42">
        <f t="shared" si="17"/>
        <v>2870750</v>
      </c>
      <c r="J66" s="42">
        <f t="shared" si="17"/>
        <v>2870750</v>
      </c>
      <c r="K66" s="42">
        <f t="shared" si="17"/>
        <v>2870750</v>
      </c>
      <c r="L66" s="42">
        <f t="shared" si="17"/>
        <v>2870750</v>
      </c>
      <c r="M66" s="42">
        <f t="shared" si="17"/>
        <v>2870750</v>
      </c>
      <c r="N66" s="42">
        <f t="shared" si="17"/>
        <v>2899861</v>
      </c>
      <c r="O66" s="42">
        <f>SUM(C66:N66)</f>
        <v>34478111</v>
      </c>
    </row>
    <row r="67" spans="1:17" x14ac:dyDescent="0.25">
      <c r="A67" s="111" t="s">
        <v>107</v>
      </c>
      <c r="B67" s="112" t="s">
        <v>190</v>
      </c>
      <c r="C67" s="113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</row>
    <row r="68" spans="1:17" x14ac:dyDescent="0.25">
      <c r="A68" s="111"/>
      <c r="B68" s="43" t="s">
        <v>96</v>
      </c>
      <c r="C68" s="116"/>
      <c r="D68" s="44"/>
      <c r="E68" s="44">
        <v>1350000</v>
      </c>
      <c r="F68" s="44"/>
      <c r="G68" s="44"/>
      <c r="H68" s="44">
        <v>1350000</v>
      </c>
      <c r="I68" s="44"/>
      <c r="J68" s="44"/>
      <c r="K68" s="44">
        <v>1350000</v>
      </c>
      <c r="L68" s="44"/>
      <c r="M68" s="44"/>
      <c r="N68" s="44">
        <v>1350000</v>
      </c>
      <c r="O68" s="42">
        <f t="shared" ref="O68:O74" si="18">SUM(C68:N68)</f>
        <v>5400000</v>
      </c>
    </row>
    <row r="69" spans="1:17" ht="17.25" customHeight="1" x14ac:dyDescent="0.25">
      <c r="A69" s="111"/>
      <c r="B69" s="43" t="s">
        <v>91</v>
      </c>
      <c r="C69" s="116"/>
      <c r="D69" s="44"/>
      <c r="E69" s="44">
        <v>1500000</v>
      </c>
      <c r="F69" s="44"/>
      <c r="G69" s="44"/>
      <c r="H69" s="44">
        <v>1500000</v>
      </c>
      <c r="I69" s="44"/>
      <c r="J69" s="44"/>
      <c r="K69" s="44">
        <v>1500000</v>
      </c>
      <c r="L69" s="44"/>
      <c r="M69" s="44"/>
      <c r="N69" s="44">
        <v>1500000</v>
      </c>
      <c r="O69" s="42">
        <f t="shared" si="18"/>
        <v>6000000</v>
      </c>
    </row>
    <row r="70" spans="1:17" ht="20.25" customHeight="1" x14ac:dyDescent="0.25">
      <c r="A70" s="111"/>
      <c r="B70" s="43" t="s">
        <v>92</v>
      </c>
      <c r="C70" s="116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2">
        <f t="shared" si="18"/>
        <v>0</v>
      </c>
    </row>
    <row r="71" spans="1:17" ht="18.75" customHeight="1" x14ac:dyDescent="0.25">
      <c r="A71" s="111"/>
      <c r="B71" s="43" t="s">
        <v>148</v>
      </c>
      <c r="C71" s="116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2">
        <f t="shared" si="18"/>
        <v>0</v>
      </c>
    </row>
    <row r="72" spans="1:17" ht="15.75" customHeight="1" x14ac:dyDescent="0.25">
      <c r="A72" s="111"/>
      <c r="B72" s="43" t="s">
        <v>267</v>
      </c>
      <c r="C72" s="116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2">
        <f t="shared" si="18"/>
        <v>0</v>
      </c>
    </row>
    <row r="73" spans="1:17" x14ac:dyDescent="0.25">
      <c r="A73" s="111"/>
      <c r="B73" s="43" t="s">
        <v>94</v>
      </c>
      <c r="C73" s="116"/>
      <c r="D73" s="44"/>
      <c r="E73" s="44">
        <v>270000</v>
      </c>
      <c r="F73" s="44"/>
      <c r="G73" s="44"/>
      <c r="H73" s="44">
        <v>270000</v>
      </c>
      <c r="I73" s="44"/>
      <c r="J73" s="44"/>
      <c r="K73" s="44">
        <v>270000</v>
      </c>
      <c r="L73" s="44"/>
      <c r="M73" s="44"/>
      <c r="N73" s="44">
        <v>270000</v>
      </c>
      <c r="O73" s="42">
        <f t="shared" si="18"/>
        <v>1080000</v>
      </c>
    </row>
    <row r="74" spans="1:17" ht="14.25" customHeight="1" x14ac:dyDescent="0.25">
      <c r="A74" s="111"/>
      <c r="B74" s="112" t="s">
        <v>275</v>
      </c>
      <c r="C74" s="113">
        <f>SUM(C68:C73)</f>
        <v>0</v>
      </c>
      <c r="D74" s="113">
        <f t="shared" ref="D74:N74" si="19">SUM(D68:D73)</f>
        <v>0</v>
      </c>
      <c r="E74" s="113">
        <f t="shared" si="19"/>
        <v>3120000</v>
      </c>
      <c r="F74" s="113">
        <f t="shared" si="19"/>
        <v>0</v>
      </c>
      <c r="G74" s="113">
        <f t="shared" si="19"/>
        <v>0</v>
      </c>
      <c r="H74" s="113">
        <f t="shared" si="19"/>
        <v>3120000</v>
      </c>
      <c r="I74" s="113">
        <f t="shared" si="19"/>
        <v>0</v>
      </c>
      <c r="J74" s="113">
        <f t="shared" si="19"/>
        <v>0</v>
      </c>
      <c r="K74" s="113">
        <f t="shared" si="19"/>
        <v>3120000</v>
      </c>
      <c r="L74" s="113">
        <f t="shared" si="19"/>
        <v>0</v>
      </c>
      <c r="M74" s="113">
        <f t="shared" si="19"/>
        <v>0</v>
      </c>
      <c r="N74" s="113">
        <f t="shared" si="19"/>
        <v>3120000</v>
      </c>
      <c r="O74" s="42">
        <f t="shared" si="18"/>
        <v>12480000</v>
      </c>
    </row>
    <row r="75" spans="1:17" x14ac:dyDescent="0.25">
      <c r="A75" s="111" t="s">
        <v>109</v>
      </c>
      <c r="B75" s="112" t="s">
        <v>191</v>
      </c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Q75" s="46"/>
    </row>
    <row r="76" spans="1:17" x14ac:dyDescent="0.25">
      <c r="A76" s="111"/>
      <c r="B76" s="43" t="s">
        <v>96</v>
      </c>
      <c r="C76" s="116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2">
        <f>SUM(C76:N76)</f>
        <v>0</v>
      </c>
    </row>
    <row r="77" spans="1:17" ht="20.25" customHeight="1" x14ac:dyDescent="0.25">
      <c r="A77" s="111"/>
      <c r="B77" s="43" t="s">
        <v>91</v>
      </c>
      <c r="C77" s="116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2">
        <f t="shared" ref="O77:O81" si="20">SUM(C77:N77)</f>
        <v>0</v>
      </c>
    </row>
    <row r="78" spans="1:17" ht="21" customHeight="1" x14ac:dyDescent="0.25">
      <c r="A78" s="111"/>
      <c r="B78" s="43" t="s">
        <v>92</v>
      </c>
      <c r="C78" s="116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2">
        <f t="shared" si="20"/>
        <v>0</v>
      </c>
    </row>
    <row r="79" spans="1:17" ht="20.25" customHeight="1" x14ac:dyDescent="0.25">
      <c r="A79" s="111"/>
      <c r="B79" s="43" t="s">
        <v>148</v>
      </c>
      <c r="C79" s="116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2">
        <f t="shared" si="20"/>
        <v>0</v>
      </c>
    </row>
    <row r="80" spans="1:17" ht="16.5" customHeight="1" x14ac:dyDescent="0.25">
      <c r="A80" s="111"/>
      <c r="B80" s="43" t="s">
        <v>267</v>
      </c>
      <c r="C80" s="116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2">
        <f t="shared" si="20"/>
        <v>0</v>
      </c>
    </row>
    <row r="81" spans="1:15" x14ac:dyDescent="0.25">
      <c r="A81" s="111"/>
      <c r="B81" s="43" t="s">
        <v>94</v>
      </c>
      <c r="C81" s="116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2">
        <f t="shared" si="20"/>
        <v>0</v>
      </c>
    </row>
    <row r="82" spans="1:15" ht="17.25" customHeight="1" x14ac:dyDescent="0.25">
      <c r="A82" s="114"/>
      <c r="B82" s="112" t="s">
        <v>276</v>
      </c>
      <c r="C82" s="115">
        <f>SUM(C76:C81)</f>
        <v>0</v>
      </c>
      <c r="D82" s="115">
        <f>SUM(D76:D81)</f>
        <v>0</v>
      </c>
      <c r="E82" s="115">
        <f>SUM(E76:E81)</f>
        <v>0</v>
      </c>
      <c r="F82" s="115">
        <f t="shared" ref="F82:N82" si="21">SUM(F76:F81)</f>
        <v>0</v>
      </c>
      <c r="G82" s="115">
        <f t="shared" si="21"/>
        <v>0</v>
      </c>
      <c r="H82" s="115">
        <f t="shared" si="21"/>
        <v>0</v>
      </c>
      <c r="I82" s="115">
        <f t="shared" si="21"/>
        <v>0</v>
      </c>
      <c r="J82" s="115">
        <f t="shared" si="21"/>
        <v>0</v>
      </c>
      <c r="K82" s="115">
        <f t="shared" si="21"/>
        <v>0</v>
      </c>
      <c r="L82" s="115">
        <f t="shared" si="21"/>
        <v>0</v>
      </c>
      <c r="M82" s="115">
        <f t="shared" si="21"/>
        <v>0</v>
      </c>
      <c r="N82" s="115">
        <f t="shared" si="21"/>
        <v>0</v>
      </c>
      <c r="O82" s="42">
        <f>SUM(C82:N82)</f>
        <v>0</v>
      </c>
    </row>
  </sheetData>
  <mergeCells count="3">
    <mergeCell ref="A1:O1"/>
    <mergeCell ref="A3:O3"/>
    <mergeCell ref="A41:O41"/>
  </mergeCells>
  <pageMargins left="0.70866141732283472" right="0.31496062992125984" top="0.74803149606299213" bottom="0.35433070866141736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4</vt:i4>
      </vt:variant>
    </vt:vector>
  </HeadingPairs>
  <TitlesOfParts>
    <vt:vector size="12" baseType="lpstr">
      <vt:lpstr>1._Bevételek</vt:lpstr>
      <vt:lpstr>2._Kiadások</vt:lpstr>
      <vt:lpstr>3._Kiemelt ei. Bevételek</vt:lpstr>
      <vt:lpstr>4._Kiemelt ei.Kiadások</vt:lpstr>
      <vt:lpstr>5._Kiegészítő támogatás</vt:lpstr>
      <vt:lpstr>6._Munkaszervezet</vt:lpstr>
      <vt:lpstr>7._Létszám</vt:lpstr>
      <vt:lpstr>8._Ei felhasználási ütemterv</vt:lpstr>
      <vt:lpstr>'1._Bevételek'!Nyomtatási_cím</vt:lpstr>
      <vt:lpstr>'8._Ei felhasználási ütemterv'!Nyomtatási_cím</vt:lpstr>
      <vt:lpstr>'1._Bevételek'!Nyomtatási_terület</vt:lpstr>
      <vt:lpstr>'5._Kiegészítő támogatás'!Nyomtatási_terület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gacsiszi</dc:creator>
  <cp:lastModifiedBy>Kádár Szélné Solti Renáta</cp:lastModifiedBy>
  <cp:lastPrinted>2026-02-16T09:19:50Z</cp:lastPrinted>
  <dcterms:created xsi:type="dcterms:W3CDTF">2026-02-02T07:50:21Z</dcterms:created>
  <dcterms:modified xsi:type="dcterms:W3CDTF">2026-02-16T09:31:09Z</dcterms:modified>
</cp:coreProperties>
</file>