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2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60" windowWidth="19440" windowHeight="8250" firstSheet="1" activeTab="3"/>
  </bookViews>
  <sheets>
    <sheet name="1.melléklet" sheetId="1" r:id="rId1"/>
    <sheet name="2.melléklet" sheetId="2" r:id="rId2"/>
    <sheet name="3. melléklet" sheetId="3" r:id="rId3"/>
    <sheet name="4. melléklet" sheetId="4" r:id="rId4"/>
    <sheet name="5. melléklet" sheetId="5" r:id="rId5"/>
    <sheet name="5a) melléklet" sheetId="9" r:id="rId6"/>
    <sheet name="5b) melléklet" sheetId="11" r:id="rId7"/>
    <sheet name="5c) melléklet " sheetId="21" r:id="rId8"/>
    <sheet name="6. mellélet" sheetId="6" r:id="rId9"/>
    <sheet name="6a) melléklet" sheetId="10" r:id="rId10"/>
    <sheet name="6b) melléklet" sheetId="12" r:id="rId11"/>
    <sheet name="6c) melléklet" sheetId="22" r:id="rId12"/>
    <sheet name="7. melléklet" sheetId="7" r:id="rId13"/>
    <sheet name="8. melléklet" sheetId="8" r:id="rId14"/>
    <sheet name="9. melléklet" sheetId="13" r:id="rId15"/>
    <sheet name="10. melléklet" sheetId="14" r:id="rId16"/>
    <sheet name="11. melléklet" sheetId="15" r:id="rId17"/>
    <sheet name="12. melléklet" sheetId="16" r:id="rId18"/>
    <sheet name="13. melléklet" sheetId="17" r:id="rId19"/>
    <sheet name="14. melléklet" sheetId="18" r:id="rId20"/>
    <sheet name="15a) melléklet" sheetId="19" r:id="rId21"/>
    <sheet name="15b) mellélet" sheetId="20" r:id="rId22"/>
  </sheets>
  <calcPr calcId="124519"/>
</workbook>
</file>

<file path=xl/calcChain.xml><?xml version="1.0" encoding="utf-8"?>
<calcChain xmlns="http://schemas.openxmlformats.org/spreadsheetml/2006/main">
  <c r="I25" i="20"/>
  <c r="H25"/>
  <c r="H24"/>
  <c r="E25"/>
  <c r="D25"/>
  <c r="K25"/>
  <c r="K24"/>
  <c r="C25"/>
  <c r="H22"/>
  <c r="H18"/>
  <c r="E22"/>
  <c r="D22"/>
  <c r="C22"/>
  <c r="K22"/>
  <c r="E25" i="19"/>
  <c r="E22"/>
  <c r="C25"/>
  <c r="C22"/>
  <c r="C18"/>
  <c r="E14" i="6"/>
  <c r="E14" i="2" s="1"/>
  <c r="F14" i="6"/>
  <c r="E13"/>
  <c r="E13" i="2"/>
  <c r="F13" i="6"/>
  <c r="E11"/>
  <c r="E11" i="2" s="1"/>
  <c r="F11" i="6"/>
  <c r="F11" i="2"/>
  <c r="E15" i="6"/>
  <c r="F15"/>
  <c r="E9"/>
  <c r="F9"/>
  <c r="F14" i="2"/>
  <c r="F13"/>
  <c r="E9"/>
  <c r="F9"/>
  <c r="D22" i="19"/>
  <c r="E18"/>
  <c r="G22"/>
  <c r="L25" i="20"/>
  <c r="L24"/>
  <c r="G28" i="19"/>
  <c r="D26" i="20"/>
  <c r="C26"/>
  <c r="K26"/>
  <c r="E40" i="6"/>
  <c r="F40"/>
  <c r="E39"/>
  <c r="F39"/>
  <c r="E38"/>
  <c r="F38"/>
  <c r="E37"/>
  <c r="E37" i="2" s="1"/>
  <c r="F37" i="6"/>
  <c r="F37" i="2" s="1"/>
  <c r="E36" i="6"/>
  <c r="E36" i="2" s="1"/>
  <c r="F36" i="6"/>
  <c r="F36" i="2" s="1"/>
  <c r="E35" i="6"/>
  <c r="E35" i="2" s="1"/>
  <c r="F35" i="6"/>
  <c r="F35" i="2" s="1"/>
  <c r="E34" i="6"/>
  <c r="E34" i="2" s="1"/>
  <c r="F34" i="6"/>
  <c r="F34" i="2" s="1"/>
  <c r="E33" i="6"/>
  <c r="F33"/>
  <c r="E32"/>
  <c r="E32" i="2" s="1"/>
  <c r="F32" i="6"/>
  <c r="F32" i="2" s="1"/>
  <c r="E31" i="6"/>
  <c r="E31" i="2" s="1"/>
  <c r="F31" i="6"/>
  <c r="F31" i="2" s="1"/>
  <c r="E30" i="6"/>
  <c r="E30" i="2" s="1"/>
  <c r="F30" i="6"/>
  <c r="F30" i="2" s="1"/>
  <c r="E29" i="6"/>
  <c r="E29" i="2" s="1"/>
  <c r="F29" i="6"/>
  <c r="F29" i="2" s="1"/>
  <c r="E28" i="6"/>
  <c r="E28" i="2" s="1"/>
  <c r="F28" i="6"/>
  <c r="F28" i="2" s="1"/>
  <c r="E27" i="6"/>
  <c r="E27" i="2" s="1"/>
  <c r="F27" i="6"/>
  <c r="F27" i="2" s="1"/>
  <c r="E26" i="6"/>
  <c r="E26" i="2" s="1"/>
  <c r="F26" i="6"/>
  <c r="F26" i="2" s="1"/>
  <c r="E25" i="6"/>
  <c r="E25" i="2" s="1"/>
  <c r="F25" i="6"/>
  <c r="F25" i="2" s="1"/>
  <c r="E24" i="6"/>
  <c r="E24" i="2" s="1"/>
  <c r="F24" i="6"/>
  <c r="F24" i="2" s="1"/>
  <c r="E23" i="6"/>
  <c r="E23" i="2" s="1"/>
  <c r="F23" i="6"/>
  <c r="F23" i="2" s="1"/>
  <c r="E22" i="6"/>
  <c r="E22" i="2" s="1"/>
  <c r="F22" i="6"/>
  <c r="F22" i="2" s="1"/>
  <c r="E21" i="6"/>
  <c r="E21" i="2" s="1"/>
  <c r="F21" i="6"/>
  <c r="F21" i="2" s="1"/>
  <c r="E20" i="6"/>
  <c r="F20"/>
  <c r="E19"/>
  <c r="E19" i="2" s="1"/>
  <c r="F19" i="6"/>
  <c r="F19" i="2" s="1"/>
  <c r="E18" i="6"/>
  <c r="E18" i="2" s="1"/>
  <c r="F18" i="6"/>
  <c r="F18" i="2" s="1"/>
  <c r="E17" i="6"/>
  <c r="E17" i="2" s="1"/>
  <c r="F17" i="6"/>
  <c r="F17" i="2" s="1"/>
  <c r="E16" i="6"/>
  <c r="E16" i="2" s="1"/>
  <c r="F16" i="6"/>
  <c r="F16" i="2" s="1"/>
  <c r="E12" i="6"/>
  <c r="E12" i="2" s="1"/>
  <c r="F12" i="6"/>
  <c r="F12" i="2" s="1"/>
  <c r="E10" i="6"/>
  <c r="E10" i="2" s="1"/>
  <c r="F10" i="6"/>
  <c r="F10" i="2" s="1"/>
  <c r="E8" i="6"/>
  <c r="E8" i="2" s="1"/>
  <c r="F8" i="6"/>
  <c r="F8" i="2" s="1"/>
  <c r="E7" i="6"/>
  <c r="E7" i="2" s="1"/>
  <c r="F7" i="6"/>
  <c r="F7" i="2" s="1"/>
  <c r="E6" i="6"/>
  <c r="E6" i="2" s="1"/>
  <c r="F6" i="6"/>
  <c r="F6" i="2" s="1"/>
  <c r="D28" i="19"/>
  <c r="E43" i="5"/>
  <c r="F43"/>
  <c r="E41"/>
  <c r="F41"/>
  <c r="E40"/>
  <c r="E40" i="1" s="1"/>
  <c r="E42" s="1"/>
  <c r="F40" i="5"/>
  <c r="F40" i="1" s="1"/>
  <c r="F42" s="1"/>
  <c r="E39" i="5"/>
  <c r="E39" i="1" s="1"/>
  <c r="F39" i="5"/>
  <c r="F39" i="1" s="1"/>
  <c r="E38" i="5"/>
  <c r="E38" i="1" s="1"/>
  <c r="F38" i="5"/>
  <c r="E37"/>
  <c r="E37" i="1" s="1"/>
  <c r="F37" i="5"/>
  <c r="F37" i="1" s="1"/>
  <c r="E36" i="5"/>
  <c r="E36" i="1" s="1"/>
  <c r="F36" i="5"/>
  <c r="F36" i="1" s="1"/>
  <c r="E35" i="5"/>
  <c r="E35" i="1" s="1"/>
  <c r="F35" i="5"/>
  <c r="F35" i="1" s="1"/>
  <c r="E34" i="5"/>
  <c r="E34" i="1" s="1"/>
  <c r="F34" i="5"/>
  <c r="F34" i="1" s="1"/>
  <c r="E33" i="5"/>
  <c r="E33" i="1" s="1"/>
  <c r="F33" i="5"/>
  <c r="F33" i="1" s="1"/>
  <c r="E32" i="5"/>
  <c r="E32" i="1" s="1"/>
  <c r="F32" i="5"/>
  <c r="F32" i="1" s="1"/>
  <c r="E31" i="5"/>
  <c r="E31" i="1" s="1"/>
  <c r="F31" i="5"/>
  <c r="F31" i="1" s="1"/>
  <c r="E30" i="5"/>
  <c r="E30" i="1" s="1"/>
  <c r="F30" i="5"/>
  <c r="F30" i="1" s="1"/>
  <c r="E29" i="5"/>
  <c r="E29" i="1" s="1"/>
  <c r="F29" i="5"/>
  <c r="F29" i="1" s="1"/>
  <c r="E28" i="5"/>
  <c r="E28" i="1" s="1"/>
  <c r="F28" i="5"/>
  <c r="F28" i="1" s="1"/>
  <c r="E27" i="5"/>
  <c r="E27" i="1" s="1"/>
  <c r="F27" i="5"/>
  <c r="F27" i="1" s="1"/>
  <c r="E26" i="5"/>
  <c r="E26" i="1" s="1"/>
  <c r="F26" i="5"/>
  <c r="F26" i="1" s="1"/>
  <c r="E25" i="5"/>
  <c r="E25" i="1" s="1"/>
  <c r="F25" i="5"/>
  <c r="F25" i="1" s="1"/>
  <c r="E24" i="5"/>
  <c r="E24" i="1" s="1"/>
  <c r="F24" i="5"/>
  <c r="F24" i="1" s="1"/>
  <c r="E23" i="5"/>
  <c r="E23" i="1" s="1"/>
  <c r="F23" i="5"/>
  <c r="F23" i="1" s="1"/>
  <c r="E22" i="5"/>
  <c r="E22" i="1" s="1"/>
  <c r="F22" i="5"/>
  <c r="F22" i="1" s="1"/>
  <c r="E21" i="5"/>
  <c r="E21" i="1" s="1"/>
  <c r="F21" i="5"/>
  <c r="F21" i="1" s="1"/>
  <c r="E20" i="5"/>
  <c r="E20" i="1" s="1"/>
  <c r="F20" i="5"/>
  <c r="F20" i="1" s="1"/>
  <c r="E19" i="5"/>
  <c r="E19" i="1" s="1"/>
  <c r="F19" i="5"/>
  <c r="F19" i="1" s="1"/>
  <c r="E18" i="5"/>
  <c r="E18" i="1" s="1"/>
  <c r="F18" i="5"/>
  <c r="F18" i="1" s="1"/>
  <c r="E17" i="5"/>
  <c r="E17" i="1" s="1"/>
  <c r="F17" i="5"/>
  <c r="F17" i="1" s="1"/>
  <c r="E16" i="5"/>
  <c r="E16" i="1" s="1"/>
  <c r="F16" i="5"/>
  <c r="F16" i="1" s="1"/>
  <c r="E15" i="5"/>
  <c r="E15" i="1" s="1"/>
  <c r="F15" i="5"/>
  <c r="F15" i="1" s="1"/>
  <c r="E14" i="5"/>
  <c r="E14" i="1" s="1"/>
  <c r="F14" i="5"/>
  <c r="F14" i="1" s="1"/>
  <c r="E13" i="5"/>
  <c r="F13"/>
  <c r="E12"/>
  <c r="E12" i="1" s="1"/>
  <c r="F12" i="5"/>
  <c r="F12" i="1" s="1"/>
  <c r="E11" i="5"/>
  <c r="E11" i="1" s="1"/>
  <c r="F11" i="5"/>
  <c r="F11" i="1" s="1"/>
  <c r="E10" i="5"/>
  <c r="E10" i="1" s="1"/>
  <c r="F10" i="5"/>
  <c r="F10" i="1" s="1"/>
  <c r="E9" i="5"/>
  <c r="E9" i="1" s="1"/>
  <c r="F9" i="5"/>
  <c r="F9" i="1" s="1"/>
  <c r="E8" i="5"/>
  <c r="F8"/>
  <c r="E7"/>
  <c r="E7" i="1" s="1"/>
  <c r="F7" i="5"/>
  <c r="F7" i="1" s="1"/>
  <c r="E6" i="5"/>
  <c r="F6"/>
  <c r="D39" i="4"/>
  <c r="D20" i="14"/>
  <c r="D15"/>
  <c r="D20" i="4"/>
  <c r="D15"/>
  <c r="L26" i="20"/>
  <c r="O8" i="18"/>
  <c r="O11"/>
  <c r="O10"/>
  <c r="D40" i="17"/>
  <c r="D20" i="16"/>
  <c r="D15"/>
  <c r="D20" i="8"/>
  <c r="D15"/>
  <c r="D13" i="15"/>
  <c r="C7" i="17"/>
  <c r="C11"/>
  <c r="C14"/>
  <c r="D7" i="6"/>
  <c r="D7" i="2" s="1"/>
  <c r="D8" i="6"/>
  <c r="D8" i="2" s="1"/>
  <c r="D10" i="6"/>
  <c r="D10" i="2" s="1"/>
  <c r="D11" i="6"/>
  <c r="D11" i="2" s="1"/>
  <c r="D12" i="6"/>
  <c r="D12" i="2" s="1"/>
  <c r="D13" i="6"/>
  <c r="D13" i="2" s="1"/>
  <c r="D14" i="6"/>
  <c r="D14" i="2" s="1"/>
  <c r="D16" i="6"/>
  <c r="D16" i="2" s="1"/>
  <c r="D17" i="6"/>
  <c r="D18"/>
  <c r="D18" i="2"/>
  <c r="D19" i="6"/>
  <c r="D19" i="2"/>
  <c r="D21" i="6"/>
  <c r="D21" i="2"/>
  <c r="D22" i="6"/>
  <c r="D22" i="2"/>
  <c r="D23" i="6"/>
  <c r="D23" i="2"/>
  <c r="D24" i="6"/>
  <c r="D24" i="2"/>
  <c r="D25" i="6"/>
  <c r="D25" i="2"/>
  <c r="D26" i="6"/>
  <c r="D26" i="2"/>
  <c r="D27" i="6"/>
  <c r="D27" i="2"/>
  <c r="D29" i="6"/>
  <c r="D29" i="2"/>
  <c r="D30" i="6"/>
  <c r="D30" i="2"/>
  <c r="D31" i="6"/>
  <c r="D31" i="2"/>
  <c r="D32" i="6"/>
  <c r="D32" i="2"/>
  <c r="D34" i="6"/>
  <c r="D34" i="2"/>
  <c r="D35" i="6"/>
  <c r="D35" i="2"/>
  <c r="D36" i="6"/>
  <c r="D36" i="2"/>
  <c r="D37" i="6"/>
  <c r="D37" i="2"/>
  <c r="D27" i="5"/>
  <c r="D27" i="1"/>
  <c r="D16" i="5"/>
  <c r="D16" i="1"/>
  <c r="D17" i="5"/>
  <c r="D18"/>
  <c r="D18" i="1" s="1"/>
  <c r="D19" i="5"/>
  <c r="D19" i="1" s="1"/>
  <c r="D20" i="5"/>
  <c r="D20" i="1" s="1"/>
  <c r="D21" i="5"/>
  <c r="D21" i="1" s="1"/>
  <c r="D22" i="5"/>
  <c r="D22" i="1" s="1"/>
  <c r="D24" i="5"/>
  <c r="D24" i="1" s="1"/>
  <c r="D25" i="5"/>
  <c r="D25" i="1" s="1"/>
  <c r="D28" i="5"/>
  <c r="D28" i="1" s="1"/>
  <c r="D29" i="5"/>
  <c r="D29" i="1" s="1"/>
  <c r="D30" i="5"/>
  <c r="D30" i="1" s="1"/>
  <c r="D31" i="5"/>
  <c r="D31" i="1" s="1"/>
  <c r="D32" i="5"/>
  <c r="D32" i="1" s="1"/>
  <c r="D33" i="5"/>
  <c r="D33" i="1" s="1"/>
  <c r="D34" i="5"/>
  <c r="D34" i="1" s="1"/>
  <c r="D36" i="5"/>
  <c r="D37"/>
  <c r="D37" i="1"/>
  <c r="D39" i="5"/>
  <c r="D39" i="1"/>
  <c r="D40" i="5"/>
  <c r="D40" i="1"/>
  <c r="D42" s="1"/>
  <c r="D9" i="5"/>
  <c r="D9" i="1" s="1"/>
  <c r="D10" i="5"/>
  <c r="D10" i="1"/>
  <c r="D11" i="5"/>
  <c r="D11" i="1"/>
  <c r="D12" i="5"/>
  <c r="D12" i="1"/>
  <c r="D14" i="5"/>
  <c r="D14" i="1"/>
  <c r="D15" i="5"/>
  <c r="D15" i="1"/>
  <c r="D7" i="5"/>
  <c r="D7" i="1"/>
  <c r="F33" i="22"/>
  <c r="F39"/>
  <c r="E33"/>
  <c r="E39"/>
  <c r="D33"/>
  <c r="D39"/>
  <c r="F28"/>
  <c r="E28"/>
  <c r="D28"/>
  <c r="F20"/>
  <c r="F15"/>
  <c r="F38"/>
  <c r="E20"/>
  <c r="E15"/>
  <c r="E38"/>
  <c r="E40"/>
  <c r="D20"/>
  <c r="D15"/>
  <c r="F9"/>
  <c r="E9"/>
  <c r="D9"/>
  <c r="F6"/>
  <c r="F40"/>
  <c r="E6"/>
  <c r="D6"/>
  <c r="D38"/>
  <c r="D40"/>
  <c r="F38" i="21"/>
  <c r="E38"/>
  <c r="D38"/>
  <c r="F35"/>
  <c r="E35"/>
  <c r="D35"/>
  <c r="F26"/>
  <c r="E26"/>
  <c r="D26"/>
  <c r="F23"/>
  <c r="E23"/>
  <c r="D23"/>
  <c r="F13"/>
  <c r="E13"/>
  <c r="E6"/>
  <c r="D13"/>
  <c r="D6"/>
  <c r="F8"/>
  <c r="F6"/>
  <c r="F41"/>
  <c r="F43"/>
  <c r="E8"/>
  <c r="D8"/>
  <c r="H21" i="19"/>
  <c r="L20" i="20"/>
  <c r="L21"/>
  <c r="L22"/>
  <c r="L18"/>
  <c r="L23"/>
  <c r="L19"/>
  <c r="K20"/>
  <c r="M20"/>
  <c r="K21"/>
  <c r="M21"/>
  <c r="K23"/>
  <c r="M23"/>
  <c r="K19"/>
  <c r="J18"/>
  <c r="I18"/>
  <c r="G18"/>
  <c r="F18"/>
  <c r="E18"/>
  <c r="D18"/>
  <c r="C18"/>
  <c r="G18" i="19"/>
  <c r="F18"/>
  <c r="D18"/>
  <c r="D14"/>
  <c r="E27" i="17"/>
  <c r="D27"/>
  <c r="C27"/>
  <c r="D13" i="11"/>
  <c r="D13" i="5"/>
  <c r="H28" i="19"/>
  <c r="H19"/>
  <c r="H20"/>
  <c r="H22"/>
  <c r="H23"/>
  <c r="D24"/>
  <c r="E24"/>
  <c r="F24"/>
  <c r="G24"/>
  <c r="G14"/>
  <c r="C24"/>
  <c r="O17" i="18"/>
  <c r="O18"/>
  <c r="O19"/>
  <c r="O20"/>
  <c r="O12"/>
  <c r="O13"/>
  <c r="D16"/>
  <c r="E16"/>
  <c r="F16"/>
  <c r="G16"/>
  <c r="H16"/>
  <c r="I16"/>
  <c r="J16"/>
  <c r="K16"/>
  <c r="L16"/>
  <c r="M16"/>
  <c r="N16"/>
  <c r="C16"/>
  <c r="C8"/>
  <c r="D17" i="1"/>
  <c r="D17" i="2"/>
  <c r="D36" i="1"/>
  <c r="F33" i="16"/>
  <c r="F38"/>
  <c r="F40"/>
  <c r="E33"/>
  <c r="D33"/>
  <c r="F28"/>
  <c r="E28"/>
  <c r="D28"/>
  <c r="D38"/>
  <c r="D40"/>
  <c r="F20"/>
  <c r="F15"/>
  <c r="E15"/>
  <c r="E38"/>
  <c r="E40"/>
  <c r="F9"/>
  <c r="E9"/>
  <c r="D9"/>
  <c r="F6"/>
  <c r="E6"/>
  <c r="D6"/>
  <c r="F33" i="14"/>
  <c r="E33"/>
  <c r="D33"/>
  <c r="F28"/>
  <c r="E28"/>
  <c r="D28"/>
  <c r="F20"/>
  <c r="F15"/>
  <c r="E15"/>
  <c r="F9"/>
  <c r="E9"/>
  <c r="D9"/>
  <c r="D38"/>
  <c r="D40"/>
  <c r="F6"/>
  <c r="F38"/>
  <c r="F40"/>
  <c r="E6"/>
  <c r="D6"/>
  <c r="F38" i="15"/>
  <c r="E38"/>
  <c r="D38"/>
  <c r="F35"/>
  <c r="E35"/>
  <c r="D35"/>
  <c r="F26"/>
  <c r="E26"/>
  <c r="D26"/>
  <c r="F23"/>
  <c r="E23"/>
  <c r="D23"/>
  <c r="F13"/>
  <c r="E6"/>
  <c r="F8"/>
  <c r="F6"/>
  <c r="F41"/>
  <c r="F43"/>
  <c r="E8"/>
  <c r="D8"/>
  <c r="D6"/>
  <c r="D41"/>
  <c r="D43"/>
  <c r="F38" i="13"/>
  <c r="E38"/>
  <c r="E41"/>
  <c r="E43"/>
  <c r="D38"/>
  <c r="F35"/>
  <c r="E35"/>
  <c r="D35"/>
  <c r="F26"/>
  <c r="F41"/>
  <c r="F43"/>
  <c r="E26"/>
  <c r="D26"/>
  <c r="F23"/>
  <c r="E23"/>
  <c r="D23"/>
  <c r="F13"/>
  <c r="E13"/>
  <c r="E6"/>
  <c r="D13"/>
  <c r="D6"/>
  <c r="D41"/>
  <c r="D43"/>
  <c r="F8"/>
  <c r="F6"/>
  <c r="E8"/>
  <c r="D8"/>
  <c r="F38" i="11"/>
  <c r="E38"/>
  <c r="E41"/>
  <c r="E43"/>
  <c r="D38"/>
  <c r="F35"/>
  <c r="E35"/>
  <c r="D35"/>
  <c r="F26"/>
  <c r="E26"/>
  <c r="D26"/>
  <c r="F23"/>
  <c r="E23"/>
  <c r="D23"/>
  <c r="D23" i="5"/>
  <c r="F13" i="11"/>
  <c r="E13"/>
  <c r="E6"/>
  <c r="F8"/>
  <c r="E8"/>
  <c r="D8"/>
  <c r="D6"/>
  <c r="D41"/>
  <c r="D43"/>
  <c r="F33" i="12"/>
  <c r="F39"/>
  <c r="E33"/>
  <c r="E39"/>
  <c r="D33"/>
  <c r="D39"/>
  <c r="F28"/>
  <c r="E28"/>
  <c r="D28"/>
  <c r="F20"/>
  <c r="F15"/>
  <c r="F38"/>
  <c r="F40"/>
  <c r="E20"/>
  <c r="E15"/>
  <c r="D20"/>
  <c r="D15"/>
  <c r="F9"/>
  <c r="E9"/>
  <c r="D9"/>
  <c r="F6"/>
  <c r="E6"/>
  <c r="D6"/>
  <c r="F33" i="10"/>
  <c r="F39"/>
  <c r="E33"/>
  <c r="E39"/>
  <c r="D33"/>
  <c r="D33" i="6"/>
  <c r="F28" i="10"/>
  <c r="E28"/>
  <c r="D28"/>
  <c r="D28" i="6"/>
  <c r="F20" i="10"/>
  <c r="F15"/>
  <c r="E20"/>
  <c r="E15"/>
  <c r="D20"/>
  <c r="D20" i="6"/>
  <c r="F9" i="10"/>
  <c r="E9"/>
  <c r="D9"/>
  <c r="F6"/>
  <c r="E6"/>
  <c r="D6"/>
  <c r="F33" i="8"/>
  <c r="F39"/>
  <c r="E33"/>
  <c r="E39"/>
  <c r="D33"/>
  <c r="D39"/>
  <c r="F28"/>
  <c r="E28"/>
  <c r="D28"/>
  <c r="F20"/>
  <c r="F15"/>
  <c r="F38"/>
  <c r="F40"/>
  <c r="E20"/>
  <c r="E15"/>
  <c r="F9"/>
  <c r="E9"/>
  <c r="D9"/>
  <c r="F6"/>
  <c r="E6"/>
  <c r="D6"/>
  <c r="F33" i="4"/>
  <c r="F33" i="2"/>
  <c r="E33" i="4"/>
  <c r="E33" i="2"/>
  <c r="D33" i="4"/>
  <c r="F28"/>
  <c r="E28"/>
  <c r="D28"/>
  <c r="F20"/>
  <c r="F20" i="2"/>
  <c r="E20" i="4"/>
  <c r="E20" i="2"/>
  <c r="E15" i="4"/>
  <c r="E15" i="2"/>
  <c r="F9" i="4"/>
  <c r="E9"/>
  <c r="D9"/>
  <c r="F6"/>
  <c r="E6"/>
  <c r="D6"/>
  <c r="F38" i="9"/>
  <c r="F41"/>
  <c r="F43"/>
  <c r="E38"/>
  <c r="E41"/>
  <c r="E43"/>
  <c r="D38"/>
  <c r="D38" i="5"/>
  <c r="D38" i="1" s="1"/>
  <c r="F35" i="9"/>
  <c r="E35"/>
  <c r="D35"/>
  <c r="D35" i="5"/>
  <c r="D35" i="1"/>
  <c r="F26" i="9"/>
  <c r="E26"/>
  <c r="D26"/>
  <c r="F23"/>
  <c r="E23"/>
  <c r="D23"/>
  <c r="F13"/>
  <c r="E13"/>
  <c r="E6"/>
  <c r="D13"/>
  <c r="F8"/>
  <c r="F6"/>
  <c r="E8"/>
  <c r="D8"/>
  <c r="D6"/>
  <c r="F38" i="7"/>
  <c r="E38"/>
  <c r="D38"/>
  <c r="F35"/>
  <c r="E35"/>
  <c r="D35"/>
  <c r="F26"/>
  <c r="E26"/>
  <c r="D26"/>
  <c r="F23"/>
  <c r="E23"/>
  <c r="D23"/>
  <c r="F13"/>
  <c r="D13"/>
  <c r="F8"/>
  <c r="F6"/>
  <c r="F41"/>
  <c r="F43"/>
  <c r="E8"/>
  <c r="D8"/>
  <c r="D6"/>
  <c r="F38" i="3"/>
  <c r="F38" i="1"/>
  <c r="E38" i="3"/>
  <c r="D38"/>
  <c r="F35"/>
  <c r="E35"/>
  <c r="D35"/>
  <c r="F26"/>
  <c r="E26"/>
  <c r="D26"/>
  <c r="F23"/>
  <c r="E23"/>
  <c r="D23"/>
  <c r="D23" i="1"/>
  <c r="F13" i="3"/>
  <c r="F13" i="1"/>
  <c r="E13" i="3"/>
  <c r="E13" i="1"/>
  <c r="D13" i="3"/>
  <c r="F8"/>
  <c r="F8" i="1"/>
  <c r="E8" i="3"/>
  <c r="E8" i="1"/>
  <c r="D8" i="3"/>
  <c r="D6"/>
  <c r="F24" i="20"/>
  <c r="F17"/>
  <c r="I24"/>
  <c r="I17"/>
  <c r="G24"/>
  <c r="G17"/>
  <c r="J24"/>
  <c r="J17"/>
  <c r="E24"/>
  <c r="E17"/>
  <c r="D24"/>
  <c r="D8" i="18"/>
  <c r="D21"/>
  <c r="E8"/>
  <c r="E21"/>
  <c r="F8"/>
  <c r="F21"/>
  <c r="G8"/>
  <c r="G21"/>
  <c r="H8"/>
  <c r="H21"/>
  <c r="I8"/>
  <c r="I21"/>
  <c r="J8"/>
  <c r="J21"/>
  <c r="K8"/>
  <c r="L8"/>
  <c r="L21"/>
  <c r="M8"/>
  <c r="M21"/>
  <c r="N8"/>
  <c r="N21"/>
  <c r="D20" i="2"/>
  <c r="D8" i="5"/>
  <c r="D8" i="1" s="1"/>
  <c r="D33" i="2"/>
  <c r="D9" i="6"/>
  <c r="D9" i="2"/>
  <c r="D26" i="5"/>
  <c r="D26" i="1" s="1"/>
  <c r="D38" i="4"/>
  <c r="D6" i="6"/>
  <c r="D6" i="2"/>
  <c r="E6" i="7"/>
  <c r="D40" i="4"/>
  <c r="E38" i="8"/>
  <c r="E40"/>
  <c r="E41" i="7"/>
  <c r="E43"/>
  <c r="D28" i="2"/>
  <c r="D41" i="7"/>
  <c r="D43"/>
  <c r="D13" i="1"/>
  <c r="D41" i="9"/>
  <c r="D38" i="8"/>
  <c r="D40"/>
  <c r="D38" i="12"/>
  <c r="D40"/>
  <c r="D41" i="21"/>
  <c r="D43"/>
  <c r="D41" i="3"/>
  <c r="D39" i="10"/>
  <c r="D39" i="6"/>
  <c r="D39" i="2" s="1"/>
  <c r="F38" i="10"/>
  <c r="F40"/>
  <c r="F14" i="19"/>
  <c r="D6" i="5"/>
  <c r="D6" i="1"/>
  <c r="D15" i="10"/>
  <c r="D15" i="6"/>
  <c r="D15" i="2" s="1"/>
  <c r="F6" i="11"/>
  <c r="F41"/>
  <c r="F43"/>
  <c r="D41" i="5"/>
  <c r="D43" i="9"/>
  <c r="D43" i="5"/>
  <c r="D38" i="10"/>
  <c r="D43" i="3"/>
  <c r="D41" i="1"/>
  <c r="D43" s="1"/>
  <c r="D38" i="6"/>
  <c r="D38" i="2" s="1"/>
  <c r="D40" i="10"/>
  <c r="D40" i="6"/>
  <c r="D40" i="2"/>
  <c r="E41" i="21"/>
  <c r="E43"/>
  <c r="E41" i="15"/>
  <c r="E43"/>
  <c r="E38" i="14"/>
  <c r="E40"/>
  <c r="M26" i="20"/>
  <c r="C24"/>
  <c r="M19"/>
  <c r="E38" i="12"/>
  <c r="E40"/>
  <c r="E38" i="10"/>
  <c r="E40"/>
  <c r="F15" i="4"/>
  <c r="F15" i="2"/>
  <c r="F39" i="4"/>
  <c r="F39" i="2"/>
  <c r="E39" i="4"/>
  <c r="E39" i="2"/>
  <c r="E38" i="4"/>
  <c r="F6" i="3"/>
  <c r="F6" i="1"/>
  <c r="E6" i="3"/>
  <c r="E6" i="1"/>
  <c r="F38" i="4"/>
  <c r="F40"/>
  <c r="F40" i="2"/>
  <c r="E38"/>
  <c r="E40" i="4"/>
  <c r="E40" i="2"/>
  <c r="F41" i="3"/>
  <c r="F41" i="1"/>
  <c r="F43" s="1"/>
  <c r="E41" i="3"/>
  <c r="E43"/>
  <c r="E41" i="1"/>
  <c r="E43" s="1"/>
  <c r="F38" i="2"/>
  <c r="F43" i="3"/>
  <c r="L17" i="20"/>
  <c r="H17"/>
  <c r="D17"/>
  <c r="C17"/>
  <c r="M25"/>
  <c r="M24"/>
  <c r="M22"/>
  <c r="M18"/>
  <c r="K18"/>
  <c r="K17"/>
  <c r="H24" i="19"/>
  <c r="E14"/>
  <c r="E17"/>
  <c r="H18"/>
  <c r="C14"/>
  <c r="M17" i="20"/>
  <c r="H14" i="19"/>
  <c r="K21" i="18"/>
  <c r="O16"/>
  <c r="C21"/>
</calcChain>
</file>

<file path=xl/sharedStrings.xml><?xml version="1.0" encoding="utf-8"?>
<sst xmlns="http://schemas.openxmlformats.org/spreadsheetml/2006/main" count="1933" uniqueCount="354">
  <si>
    <t>A</t>
  </si>
  <si>
    <t>B</t>
  </si>
  <si>
    <t>C</t>
  </si>
  <si>
    <t>D</t>
  </si>
  <si>
    <t>E</t>
  </si>
  <si>
    <t>Előirányzat csoportok, kiemelt előirányzatok</t>
  </si>
  <si>
    <t>Teljesítés</t>
  </si>
  <si>
    <t>1.</t>
  </si>
  <si>
    <t>Működési célú támogatás Államháztartáson belülről</t>
  </si>
  <si>
    <t>Működési célú támogatás Székhely települési Önkormányzattól (állami normatívák)</t>
  </si>
  <si>
    <t>Működési támogatás értékű bevétel tagönkormányzatoktól (közös költségekre)</t>
  </si>
  <si>
    <t>Csanytelek önkormányzatától  közös költségekre átvett forrás</t>
  </si>
  <si>
    <t>Tömörkény önkormányzatáról  közös költségekre átvett forrás</t>
  </si>
  <si>
    <t>Felgyő önkormányzatától  közös költségekre átvett forrás</t>
  </si>
  <si>
    <t>Csongrád Város Önkormányzattól közös költségekre átvett forrás</t>
  </si>
  <si>
    <t>Egyéb működési célú támogatások Államháztartáson belülről</t>
  </si>
  <si>
    <t>Működési célú támogatás Tömörkény Község Önkormányzattól a Gondozási Központ Rózsafüzér Szociális Otthonnak</t>
  </si>
  <si>
    <t>Jelzőrendszeres házi segítségnyújtáshoz forrásátvétel Szociális Gyermekvédelmi Főigazgatóságtól</t>
  </si>
  <si>
    <t>Eredeti előirányzat</t>
  </si>
  <si>
    <t>Módosított előirányzat</t>
  </si>
  <si>
    <t>Előirányzat rovat</t>
  </si>
  <si>
    <t>2.</t>
  </si>
  <si>
    <t xml:space="preserve">Felhalmozási célú támogatások államháztartáson belülről </t>
  </si>
  <si>
    <t>3.</t>
  </si>
  <si>
    <t>Működési bevételek</t>
  </si>
  <si>
    <t xml:space="preserve">Áru- és készletértékesítés bevétele </t>
  </si>
  <si>
    <t>Egyéb szolgáltatások nyújtása miatti bevétel</t>
  </si>
  <si>
    <t xml:space="preserve">Továbbszámlázott közvetített szolgáltatás államháztartáson belülre </t>
  </si>
  <si>
    <t>Áfa bevétel (működési bevételek után)</t>
  </si>
  <si>
    <t>Áfa visszatérülés adóhatóságtól</t>
  </si>
  <si>
    <t>Kamatbevételek</t>
  </si>
  <si>
    <t>4.</t>
  </si>
  <si>
    <r>
      <t>M</t>
    </r>
    <r>
      <rPr>
        <b/>
        <sz val="11"/>
        <color indexed="8"/>
        <rFont val="Times New Roman"/>
        <family val="1"/>
        <charset val="238"/>
      </rPr>
      <t>űködési célú átvett pénzeszközök</t>
    </r>
  </si>
  <si>
    <t>5.</t>
  </si>
  <si>
    <t>Finanszírozási bevételek</t>
  </si>
  <si>
    <t>Előző évi költségvetési maradvány igénybevétele (tervezett)</t>
  </si>
  <si>
    <t>Központi irányító szervi működési célú  támogatások (tagintézményi finanszírozások)</t>
  </si>
  <si>
    <t>1.-5.</t>
  </si>
  <si>
    <t xml:space="preserve">BEVÉTELEK ÖSSZESEN: </t>
  </si>
  <si>
    <t>6.</t>
  </si>
  <si>
    <t>Belső finanszírozás kiszűrése</t>
  </si>
  <si>
    <t>7.</t>
  </si>
  <si>
    <t>BEVÉTELEK ÖSSZESEN:  (Halmozott adatok)</t>
  </si>
  <si>
    <t>Működési célú támogatás  Csanyteleki önkormányzattól RSZAK részére</t>
  </si>
  <si>
    <t>Sorszám</t>
  </si>
  <si>
    <t>1.1</t>
  </si>
  <si>
    <t>1.2</t>
  </si>
  <si>
    <t>1.2.1</t>
  </si>
  <si>
    <t>1.2.2</t>
  </si>
  <si>
    <t>1.2.3</t>
  </si>
  <si>
    <t>1.2.4</t>
  </si>
  <si>
    <t>1.3</t>
  </si>
  <si>
    <t>1.3.1</t>
  </si>
  <si>
    <t>1.3.2</t>
  </si>
  <si>
    <t>1.3.3</t>
  </si>
  <si>
    <t>1.3.4</t>
  </si>
  <si>
    <t>1.3.5</t>
  </si>
  <si>
    <t>1.3.6</t>
  </si>
  <si>
    <t>1.3.7</t>
  </si>
  <si>
    <t>1.3.8</t>
  </si>
  <si>
    <t>1.3.9</t>
  </si>
  <si>
    <t>2.1</t>
  </si>
  <si>
    <t>3.1</t>
  </si>
  <si>
    <t>3.2</t>
  </si>
  <si>
    <t>3.3</t>
  </si>
  <si>
    <t>3.4</t>
  </si>
  <si>
    <t>3.5</t>
  </si>
  <si>
    <t>3.6</t>
  </si>
  <si>
    <t>3.7</t>
  </si>
  <si>
    <t>3.8</t>
  </si>
  <si>
    <t>4.1</t>
  </si>
  <si>
    <t>4.2</t>
  </si>
  <si>
    <t>5.1</t>
  </si>
  <si>
    <t>5.2</t>
  </si>
  <si>
    <t>Család- és Gyermrkjóléti Központ állami támogatásának átvétele Csongrád Város Önkormányzattól</t>
  </si>
  <si>
    <t xml:space="preserve">Működési célú támogatás elkülönített pénzalapoktól </t>
  </si>
  <si>
    <r>
      <t>M</t>
    </r>
    <r>
      <rPr>
        <sz val="11"/>
        <color indexed="8"/>
        <rFont val="Times New Roman"/>
        <family val="1"/>
        <charset val="238"/>
      </rPr>
      <t>űködési célú visszatérítendő támogatás</t>
    </r>
  </si>
  <si>
    <r>
      <t>Egyéb m</t>
    </r>
    <r>
      <rPr>
        <sz val="11"/>
        <color indexed="8"/>
        <rFont val="Times New Roman"/>
        <family val="1"/>
        <charset val="238"/>
      </rPr>
      <t>űködési célú  átvett pénzeszközök</t>
    </r>
  </si>
  <si>
    <t xml:space="preserve">Fejlesztési célú támogatás  önkormányzattól </t>
  </si>
  <si>
    <t>Egyéb felhalmozási célú bevétel</t>
  </si>
  <si>
    <t>2.2</t>
  </si>
  <si>
    <t>Személyi juttatások</t>
  </si>
  <si>
    <t>Foglalkoztatottak személyi juttatásai</t>
  </si>
  <si>
    <t>Egyéb külső személyi juttatások</t>
  </si>
  <si>
    <t>Munkaadókat terhelő járulékok</t>
  </si>
  <si>
    <t>Szociális hozzájárulási adó</t>
  </si>
  <si>
    <t>Egészségügyi hozzájárulás</t>
  </si>
  <si>
    <t>Táppénz hozzájárulás</t>
  </si>
  <si>
    <t>Munkáltatót terhelő Szja</t>
  </si>
  <si>
    <t>Rehabilitációs hozzájárulás</t>
  </si>
  <si>
    <t>Dologi kiadások</t>
  </si>
  <si>
    <t>Készlet beszerzések</t>
  </si>
  <si>
    <t>Kommunikációs szolgáltatások</t>
  </si>
  <si>
    <t>Szolgáltatási kiadások</t>
  </si>
  <si>
    <t>Belföldi kiküldetés, reklám, propaganda költségek</t>
  </si>
  <si>
    <t>Egyéb befizetések, egyéb dologi kiadások</t>
  </si>
  <si>
    <t>Működési célú előzetesen felszámított Áfa</t>
  </si>
  <si>
    <t>Befizetendő Áfa</t>
  </si>
  <si>
    <t>Kamat kiadások</t>
  </si>
  <si>
    <t>Egyéb dologi kiadások</t>
  </si>
  <si>
    <t>Ellátottak pénzbeli juttatása</t>
  </si>
  <si>
    <t>Egyéb működési célú kiadások</t>
  </si>
  <si>
    <t xml:space="preserve">6. </t>
  </si>
  <si>
    <t>Beruházások, felújítások (áfával)</t>
  </si>
  <si>
    <t>Működési célú pénzeszköz átadás önkormányzatnak és költségvetési szerveinek</t>
  </si>
  <si>
    <t>Működési célú támogatás Csanyteleki Polgármesteri Hivatal, Önkormányzat  számára (többletfeladat, bankköltség)</t>
  </si>
  <si>
    <t>Tartalék</t>
  </si>
  <si>
    <t>8.</t>
  </si>
  <si>
    <t>Felhalmozási célú támogatások Államháztartáson belülre</t>
  </si>
  <si>
    <t>9.</t>
  </si>
  <si>
    <t xml:space="preserve">Finanszírozási kiadások (állami támogatások tagintézményeknek) </t>
  </si>
  <si>
    <t>Gondozási Központ Rózsafüzér Szociális Otthon</t>
  </si>
  <si>
    <t>Remény Szociális Alapszolgáltató Központ</t>
  </si>
  <si>
    <t>1.-9.</t>
  </si>
  <si>
    <t>KIADÁSOK ÖSSZESEN:</t>
  </si>
  <si>
    <t>10.</t>
  </si>
  <si>
    <t xml:space="preserve">Belső finanszírozás kiszűrése: </t>
  </si>
  <si>
    <t>11.</t>
  </si>
  <si>
    <t>2.3</t>
  </si>
  <si>
    <t>2.4</t>
  </si>
  <si>
    <t>2.5</t>
  </si>
  <si>
    <t>3.5.1</t>
  </si>
  <si>
    <t>3.5.2</t>
  </si>
  <si>
    <t>3.5.3</t>
  </si>
  <si>
    <t>3.5.4</t>
  </si>
  <si>
    <t>7.1</t>
  </si>
  <si>
    <t>7.2</t>
  </si>
  <si>
    <t>7.3</t>
  </si>
  <si>
    <t>9.1</t>
  </si>
  <si>
    <t>9.2</t>
  </si>
  <si>
    <t>9.3</t>
  </si>
  <si>
    <t>9.4</t>
  </si>
  <si>
    <t>KIADÁSOK ÖSSZESEN: (halmozott adatok)</t>
  </si>
  <si>
    <t xml:space="preserve">Intézményi ellátási díj  </t>
  </si>
  <si>
    <r>
      <t>Egyéb m</t>
    </r>
    <r>
      <rPr>
        <sz val="11"/>
        <color indexed="8"/>
        <rFont val="Times New Roman"/>
        <family val="1"/>
        <charset val="238"/>
      </rPr>
      <t>űködési bevételek (kerekítés)</t>
    </r>
  </si>
  <si>
    <t>09/16</t>
  </si>
  <si>
    <t>09/25</t>
  </si>
  <si>
    <t>09/4</t>
  </si>
  <si>
    <t>09/6</t>
  </si>
  <si>
    <t>09/8</t>
  </si>
  <si>
    <t>09/1-8</t>
  </si>
  <si>
    <t>05/1</t>
  </si>
  <si>
    <t>05/2</t>
  </si>
  <si>
    <t>05/3</t>
  </si>
  <si>
    <t>05/4</t>
  </si>
  <si>
    <t>05/5</t>
  </si>
  <si>
    <t>05/6</t>
  </si>
  <si>
    <t>05/8</t>
  </si>
  <si>
    <t>05/9</t>
  </si>
  <si>
    <t>05/1-9</t>
  </si>
  <si>
    <t>Sor-szám</t>
  </si>
  <si>
    <t>Közös költségek megnevezése</t>
  </si>
  <si>
    <t>Közös költségek éves összege forintban</t>
  </si>
  <si>
    <t xml:space="preserve">Dologi kiadások </t>
  </si>
  <si>
    <t>Irodaszer, nyomtatvány egyéb anyag költség (bruttó)</t>
  </si>
  <si>
    <t xml:space="preserve">Bankköltségek (átutalások, zárlati díjak) </t>
  </si>
  <si>
    <t>Belső ellenőri díj (esetenkénti összege)</t>
  </si>
  <si>
    <t xml:space="preserve">Működési célú támogatás államháztartáson belül </t>
  </si>
  <si>
    <t>Működési célú pénzeszköz átadás a Csanyteleki Polgármesteri Hivatal számára feladat-ellátási megállapodás szerint</t>
  </si>
  <si>
    <t>Közös költségek összesen:</t>
  </si>
  <si>
    <r>
      <t>(</t>
    </r>
    <r>
      <rPr>
        <i/>
        <sz val="11"/>
        <color indexed="8"/>
        <rFont val="Garamond"/>
        <family val="1"/>
        <charset val="238"/>
      </rPr>
      <t>1-4 sor</t>
    </r>
    <r>
      <rPr>
        <sz val="11"/>
        <color indexed="8"/>
        <rFont val="Garamond"/>
        <family val="1"/>
        <charset val="238"/>
      </rPr>
      <t xml:space="preserve"> a </t>
    </r>
    <r>
      <rPr>
        <i/>
        <sz val="11"/>
        <color indexed="8"/>
        <rFont val="Garamond"/>
        <family val="1"/>
        <charset val="238"/>
      </rPr>
      <t>2016. évi</t>
    </r>
    <r>
      <rPr>
        <sz val="11"/>
        <color indexed="8"/>
        <rFont val="Garamond"/>
        <family val="1"/>
        <charset val="238"/>
      </rPr>
      <t xml:space="preserve"> </t>
    </r>
    <r>
      <rPr>
        <i/>
        <sz val="11"/>
        <color indexed="8"/>
        <rFont val="Garamond"/>
        <family val="1"/>
        <charset val="238"/>
      </rPr>
      <t>központi</t>
    </r>
    <r>
      <rPr>
        <sz val="11"/>
        <color indexed="8"/>
        <rFont val="Garamond"/>
        <family val="1"/>
        <charset val="238"/>
      </rPr>
      <t xml:space="preserve"> </t>
    </r>
    <r>
      <rPr>
        <i/>
        <sz val="11"/>
        <color indexed="8"/>
        <rFont val="Garamond"/>
        <family val="1"/>
        <charset val="238"/>
      </rPr>
      <t>kiegészítő állami támogatás arányában)</t>
    </r>
  </si>
  <si>
    <t>Tagönkormányzat megnevezése</t>
  </si>
  <si>
    <t xml:space="preserve">Közös költségekre Társulásnak átadott támogatás összege </t>
  </si>
  <si>
    <t>forintban</t>
  </si>
  <si>
    <t>%-ban</t>
  </si>
  <si>
    <t>Csanytelek Község</t>
  </si>
  <si>
    <t>Felgyő Község</t>
  </si>
  <si>
    <t>Tömörkény Község</t>
  </si>
  <si>
    <t xml:space="preserve">Csongrád Város Önkormányzata  </t>
  </si>
  <si>
    <t>Összesen:</t>
  </si>
  <si>
    <t>Teljesítés időpontja</t>
  </si>
  <si>
    <t>Teljesítés összege: negyedévente</t>
  </si>
  <si>
    <t xml:space="preserve"> (Ft-ban)</t>
  </si>
  <si>
    <t>(év, hónap, nap)</t>
  </si>
  <si>
    <t>Csongrád Város</t>
  </si>
  <si>
    <t>Teljesítés összesen:</t>
  </si>
  <si>
    <t>1. – 4. sor együtt x 4 alkalom</t>
  </si>
  <si>
    <t>A tagönkormányzatok a közös költség címén befizetett támogatásának teljesítését követően a Társulás számlájáról az adott hónapban való átutalással kerül a Feladatellátó hivatal számlájára a támogatás összege, a  felmerülő költségek fedezetének folyamatos, egyenletes elosztása érdekében</t>
  </si>
  <si>
    <t xml:space="preserve">Az Alsó- Tisza-menti Önkormányzati Társulás közös költségeinek  alakulása </t>
  </si>
  <si>
    <t>1.4</t>
  </si>
  <si>
    <t>Sor-</t>
  </si>
  <si>
    <t>szám</t>
  </si>
  <si>
    <t>F</t>
  </si>
  <si>
    <t>G</t>
  </si>
  <si>
    <t>H</t>
  </si>
  <si>
    <t>I</t>
  </si>
  <si>
    <t>J</t>
  </si>
  <si>
    <t>K</t>
  </si>
  <si>
    <t>L</t>
  </si>
  <si>
    <t>M</t>
  </si>
  <si>
    <t>N</t>
  </si>
  <si>
    <t>Megnevezés</t>
  </si>
  <si>
    <t>Január</t>
  </si>
  <si>
    <t>Február</t>
  </si>
  <si>
    <t>Március</t>
  </si>
  <si>
    <t>Április</t>
  </si>
  <si>
    <t>Május</t>
  </si>
  <si>
    <t>Június</t>
  </si>
  <si>
    <t>Július</t>
  </si>
  <si>
    <t>Augusztus</t>
  </si>
  <si>
    <t>Szeptember</t>
  </si>
  <si>
    <t>Október</t>
  </si>
  <si>
    <t>November</t>
  </si>
  <si>
    <t>December</t>
  </si>
  <si>
    <t>Összesen</t>
  </si>
  <si>
    <t>BEVÉTELEK ÖSSZESEN:</t>
  </si>
  <si>
    <t>Előző havi záró (januártól)</t>
  </si>
  <si>
    <t>Támogatások államháztartáson belülről (működés, fejlesztés)</t>
  </si>
  <si>
    <t>Előző évi pénzmaradvány</t>
  </si>
  <si>
    <t>* Megjegyzés: A bevétel összesen adatból kiszűrésre került az előző havi záró sor adata.</t>
  </si>
  <si>
    <t>Bér + járulék költség</t>
  </si>
  <si>
    <t>Dologi és egyéb működési kiadások</t>
  </si>
  <si>
    <t>Beruházások, felújítások (ÁFA-val)</t>
  </si>
  <si>
    <t>Működési célú pénzeszköz átadás</t>
  </si>
  <si>
    <t>Maradvány</t>
  </si>
  <si>
    <t>Intézményi működési és közhatalmi  bevétel</t>
  </si>
  <si>
    <t>Támogatásértékű és átvett pénzeszköz</t>
  </si>
  <si>
    <t>Felhalmozási bevételek</t>
  </si>
  <si>
    <t>Mindösszesen</t>
  </si>
  <si>
    <t>1.-2.</t>
  </si>
  <si>
    <t>Alsó- Tisza-menti Önkormányzati Társulás</t>
  </si>
  <si>
    <t>Kötelező közfeladatai: ebből</t>
  </si>
  <si>
    <t xml:space="preserve">Köznevelési feladatok </t>
  </si>
  <si>
    <t>Óvodai étkeztetés</t>
  </si>
  <si>
    <t>Szociális alapszolgáltatási feladatok</t>
  </si>
  <si>
    <t>Társulások elszámolásai</t>
  </si>
  <si>
    <t>Önként vállalt feladatok: ebből</t>
  </si>
  <si>
    <t>Szociális szakellátás (bentlakásos szociális otthoni ellátás)</t>
  </si>
  <si>
    <t xml:space="preserve">Vendég étkeztetés (Tömörkény Gondozási Központ Rózsafüzér Szociális Otthon) </t>
  </si>
  <si>
    <t>1.5</t>
  </si>
  <si>
    <t>Állami támogatások (általános, kötött és egyéb)</t>
  </si>
  <si>
    <t>Finanszírozási bevételek (előző évi pénzmaradvány)</t>
  </si>
  <si>
    <t xml:space="preserve"> Megnevezés </t>
  </si>
  <si>
    <t xml:space="preserve"> Személyi juttatás </t>
  </si>
  <si>
    <t xml:space="preserve">Munkaadót terhelő járulékok </t>
  </si>
  <si>
    <t xml:space="preserve"> Dologi kiadások  </t>
  </si>
  <si>
    <t xml:space="preserve"> Egyéb működési kiadások </t>
  </si>
  <si>
    <t xml:space="preserve">Ellátottak pénzbeli </t>
  </si>
  <si>
    <t xml:space="preserve"> Összes kiadás </t>
  </si>
  <si>
    <t xml:space="preserve"> Működés </t>
  </si>
  <si>
    <t xml:space="preserve"> Beruházás </t>
  </si>
  <si>
    <t xml:space="preserve"> Felújítás </t>
  </si>
  <si>
    <t xml:space="preserve"> Egyéb felhalmozási kiadás </t>
  </si>
  <si>
    <t xml:space="preserve">Felhalmozás </t>
  </si>
  <si>
    <t xml:space="preserve"> Összesen </t>
  </si>
  <si>
    <t xml:space="preserve"> B </t>
  </si>
  <si>
    <t xml:space="preserve"> C </t>
  </si>
  <si>
    <t xml:space="preserve"> D </t>
  </si>
  <si>
    <t xml:space="preserve"> E </t>
  </si>
  <si>
    <t xml:space="preserve"> F </t>
  </si>
  <si>
    <t xml:space="preserve"> G </t>
  </si>
  <si>
    <t xml:space="preserve"> H </t>
  </si>
  <si>
    <t xml:space="preserve"> I </t>
  </si>
  <si>
    <t xml:space="preserve"> J </t>
  </si>
  <si>
    <t xml:space="preserve"> K </t>
  </si>
  <si>
    <t xml:space="preserve"> L </t>
  </si>
  <si>
    <t>Alsó- Tisza- menti Önkormányzati Társulás</t>
  </si>
  <si>
    <t>Köznevelési feladatok</t>
  </si>
  <si>
    <t>Társulás elszámolása</t>
  </si>
  <si>
    <t>Önként vállalt feladatok:  ebből</t>
  </si>
  <si>
    <t>Szociális szakellátás és feladatai (bentlakásos szociális otthoni ellátás)</t>
  </si>
  <si>
    <t xml:space="preserve"> Felhalmozási kiadások                                                                                                          </t>
  </si>
  <si>
    <t xml:space="preserve"> Kötelező közfeladatai:  ebből </t>
  </si>
  <si>
    <t>Bölcsődei ellátás</t>
  </si>
  <si>
    <t>Működési célú támogatás (belső ellenőri feladatok, energetikai tanúsítványok fedezetére átvett forrás)</t>
  </si>
  <si>
    <t>Működési célú támogatás (belső ellenőri feladatok,  energetikai tanúsítványok fedezetére átvett forrás)</t>
  </si>
  <si>
    <t>Közfoglalkoztatás</t>
  </si>
  <si>
    <t>Felhalmozási célú bevétel</t>
  </si>
  <si>
    <t>Működési célú támogatás a Csanyteleki, Felgyői és Tömörkényi önkormányzattól az óvoda, mini bölcsőde tagintézményeinek</t>
  </si>
  <si>
    <t>Működési célú támogatás a Csanyteleki, Felgyői és Tömörkényi önkormányzattól az óvoda,mini bölcsőde tagintézményeinek</t>
  </si>
  <si>
    <t>Közfoglalkoztatott:</t>
  </si>
  <si>
    <t xml:space="preserve">Részmunkaidős: </t>
  </si>
  <si>
    <t xml:space="preserve">Egyéb működési célú támogatás </t>
  </si>
  <si>
    <t>Egyéb működési célú támogatás</t>
  </si>
  <si>
    <t>Működési célú támogatás (belső ellenőri feladatok, előző évi bérkompenzáció)</t>
  </si>
  <si>
    <t>Család- és Gyermekjóléti Központ állami támogatásának átvétele Csongrád Város Önkormányzattól</t>
  </si>
  <si>
    <t>Belső finanszírozás kiszűrése (-)</t>
  </si>
  <si>
    <t>Előző évi (2018.) szabad pénzmaradvány (-)</t>
  </si>
  <si>
    <t xml:space="preserve">Az Alsó- Tisza-menti Többcélú Óvodák és Mini Bölcsődék </t>
  </si>
  <si>
    <t>Kiegészítő támogatás 2020. éves összege (forintban)</t>
  </si>
  <si>
    <t>2020. április 10.; július 10.; október 10.; december 31.  (negyedévente)</t>
  </si>
  <si>
    <t>A közös költségek felosztása 2021. évben</t>
  </si>
  <si>
    <t>A közös költségek összege teljesítése 2021. évben</t>
  </si>
  <si>
    <t>2021. évben</t>
  </si>
  <si>
    <t>Az Alsó- Tisza-menti Önkormányzati Társulás 2021. évi előirányzat felhasználási ütemterve (halmozódás nélkül)  (ezer forintban)</t>
  </si>
  <si>
    <t>2021. évi bevételek társulási szintű kiemelt előirányzatok, előirányzat-csoportok, kötelező és önként vállalt feladatok szerint (forintban)</t>
  </si>
  <si>
    <t>2021. évi kiadások társulási szintű kiemelt előirányzatok, előirányzat csoportok, kötelező és önként vállalt feladatok szerint (forintban)</t>
  </si>
  <si>
    <t>A Társulás 2021. évi költségvetési bevételei (forintban)</t>
  </si>
  <si>
    <t>A Társulás 2021. évi költségvetési kiadásai (forintban)</t>
  </si>
  <si>
    <t>Az Alsó- Tisza-menti Többcélú Óvodák és Mini Bölcsődék (Felgyő) 2021. évi költségvetési bevételei (forintban)</t>
  </si>
  <si>
    <t>Az Alsó- Tisza-menti Többcélú Óvodák és Mini Bölcsődék (Csanytelek) 2021. évi költségvetési bevételei (forintban)</t>
  </si>
  <si>
    <t>Az Alsó- Tisza-menti Többcélú Óvodák és Mini Bölcsődék (Felgyő) 2021. évi költségvetési kiadásai (forintban)</t>
  </si>
  <si>
    <t>Az Alsó- Tisza-menti Többcélú Óvodák és Mini Bölcsődék (Csanytelek) 2021. évi költségvetési kiadásai (forintban)</t>
  </si>
  <si>
    <t>Az Alsó- Tisza-menti Többcélú Óvodák és Mini Bölcsődék (Tömörkényi Mini Bölcsőde) 2021. évi költségvetési kiadásai (forintban)</t>
  </si>
  <si>
    <t>A Remény Szociális Alapszolgáltató Központ 2021. évi költségvetési bevételei (forintban)</t>
  </si>
  <si>
    <t>A Remény Szociális Alapszolgáltató Központ 2021. évi költségvetési kiadásai (forintban)</t>
  </si>
  <si>
    <t>A Gondozási Központ Rózsafüzér Szociális Otthon (Tömörkény)  2021. évi költségvetési bevételei (forintban)</t>
  </si>
  <si>
    <t>A Gondozási Központ Rózsafüzér Szociális Otthon (Tömörkény)  2021. évi költségvetési kiadásai (forintban)</t>
  </si>
  <si>
    <t>Teljes munkaidős:                  44 fő</t>
  </si>
  <si>
    <t>Engedélyezett létszámkeret:  49 fő</t>
  </si>
  <si>
    <t>ebből: közfoglalkoztatott:       2 fő</t>
  </si>
  <si>
    <t>Részmunkaidős:                      3 fő</t>
  </si>
  <si>
    <t>ebből: megváltozott munkaképességű: 3 fő</t>
  </si>
  <si>
    <t>Az Alsó- Tisza-menti Önkormányzati Társulás 2021. évi költségvetési bevételei (forintban)</t>
  </si>
  <si>
    <t>Az Alsó- Tisza-menti Önkormányzati Társulás 2021. évi költségvetési kiadásai (forintban)</t>
  </si>
  <si>
    <t>Az Alsó- Tisza-menti Többcélú Óvodák és Mini Bölcsődék 2021. évi költségvetési bevételei (forintban)</t>
  </si>
  <si>
    <t>Az Alsó- Tisza-menti Többcélú Óvodák és Mini Bölcsődék (Tömörkényi Mini Bölcsőde) 2021. évi költségvetési bevételei (forintban)</t>
  </si>
  <si>
    <t>Az Alsó- Tisza-menti Többcélú Óvodák és Mini Bölcsődék  2021. évi költségvetési kiadásai (forintban)</t>
  </si>
  <si>
    <t>Engedélyezett létszámkeret:  5 fő</t>
  </si>
  <si>
    <t>Teljes munkaidős:  5 fő</t>
  </si>
  <si>
    <t>Engedélyezett létszámkeret:  18 fő</t>
  </si>
  <si>
    <t>Részmunkaidős:  1 fő</t>
  </si>
  <si>
    <t>Engedélyezett létszámkeret: 2 fő</t>
  </si>
  <si>
    <t>Teljes munkaidős:  2 fő</t>
  </si>
  <si>
    <t>Teljes munkaidős:  22 fő</t>
  </si>
  <si>
    <t>Részmunkaidős: 4 fő</t>
  </si>
  <si>
    <t>További jogviszonyos részmunkaidős: 1 fő</t>
  </si>
  <si>
    <t>Közfoglalkoztatott: 1 fő</t>
  </si>
  <si>
    <t>Engedélyezett létszámkeret: 29 fő</t>
  </si>
  <si>
    <t>Engedélyezett létszámkeret: 30 fő</t>
  </si>
  <si>
    <t>Teljes munkaidős: 27 fő</t>
  </si>
  <si>
    <t>Részmunkaidős:  3 fő</t>
  </si>
  <si>
    <t>Alsó- Tisza-menti Többcélú Óvodák és Mini Bölcsődék</t>
  </si>
  <si>
    <t>Esély Szociális Alapellátási Központ</t>
  </si>
  <si>
    <t>Pénzeszköz átadás Esély Szociális  Alapellátási Központ részére jelzőrendszeres házi segítségnyújtás feladataihoz</t>
  </si>
  <si>
    <t>Működési célú támogatás a Csongrádi önkormányzattól  az Esély Szociális  Alapellátási Központnak</t>
  </si>
  <si>
    <t>Esély Szociális  Alapellátási Központ</t>
  </si>
  <si>
    <t>Az Esély Szociális  Alapellátási Központ 2021. évi költségvetési bevételei (forintban)</t>
  </si>
  <si>
    <t>Az Esély Szociális  Alapellátási Központ 2021. évi költségvetési kiadásai (forintban)</t>
  </si>
  <si>
    <r>
      <t>7.)</t>
    </r>
    <r>
      <rPr>
        <i/>
        <sz val="7"/>
        <color indexed="8"/>
        <rFont val="Times New Roman"/>
        <family val="1"/>
        <charset val="238"/>
      </rPr>
      <t xml:space="preserve">      </t>
    </r>
    <r>
      <rPr>
        <i/>
        <sz val="11"/>
        <color indexed="8"/>
        <rFont val="Garamond"/>
        <family val="1"/>
        <charset val="238"/>
      </rPr>
      <t>melléklet az Alsó- Tisza-menti Önkormányzati Társulás Társulási Tanácsa  …./2022. (V. ….) határozatához</t>
    </r>
  </si>
  <si>
    <r>
      <t>1.)</t>
    </r>
    <r>
      <rPr>
        <i/>
        <sz val="7"/>
        <color indexed="8"/>
        <rFont val="Times New Roman"/>
        <family val="1"/>
        <charset val="238"/>
      </rPr>
      <t xml:space="preserve">       </t>
    </r>
    <r>
      <rPr>
        <i/>
        <sz val="11"/>
        <color indexed="8"/>
        <rFont val="Garamond"/>
        <family val="1"/>
        <charset val="238"/>
      </rPr>
      <t>melléklet az Alsó- Tisza-menti Önkormányzati Társulás Társulási Tanácsa  …./2022. (V. ….) határozatához</t>
    </r>
  </si>
  <si>
    <r>
      <t>2.)</t>
    </r>
    <r>
      <rPr>
        <i/>
        <sz val="7"/>
        <color indexed="8"/>
        <rFont val="Times New Roman"/>
        <family val="1"/>
        <charset val="238"/>
      </rPr>
      <t xml:space="preserve">       </t>
    </r>
    <r>
      <rPr>
        <i/>
        <sz val="11"/>
        <color indexed="8"/>
        <rFont val="Garamond"/>
        <family val="1"/>
        <charset val="238"/>
      </rPr>
      <t>melléklet az Alsó- Tisza-menti Önkormányzati Társulás Társulási Tanácsa  …./2022. (V. ….) határozatához</t>
    </r>
  </si>
  <si>
    <r>
      <t>3.)</t>
    </r>
    <r>
      <rPr>
        <i/>
        <sz val="7"/>
        <color indexed="8"/>
        <rFont val="Times New Roman"/>
        <family val="1"/>
        <charset val="238"/>
      </rPr>
      <t xml:space="preserve">       </t>
    </r>
    <r>
      <rPr>
        <i/>
        <sz val="11"/>
        <color indexed="8"/>
        <rFont val="Garamond"/>
        <family val="1"/>
        <charset val="238"/>
      </rPr>
      <t>melléklet az Alsó- Tisza-menti Önkormányzati Társulás Társulási Tanácsa  …./2022. (V. ….) határozatához</t>
    </r>
  </si>
  <si>
    <r>
      <t>4.)</t>
    </r>
    <r>
      <rPr>
        <i/>
        <sz val="7"/>
        <color indexed="8"/>
        <rFont val="Times New Roman"/>
        <family val="1"/>
        <charset val="238"/>
      </rPr>
      <t xml:space="preserve">       </t>
    </r>
    <r>
      <rPr>
        <i/>
        <sz val="11"/>
        <color indexed="8"/>
        <rFont val="Garamond"/>
        <family val="1"/>
        <charset val="238"/>
      </rPr>
      <t>melléklet az Alsó- Tisza-menti Önkormányzati Társulás Társulási Tanácsa  …./2022. (V. ….) határozatához</t>
    </r>
  </si>
  <si>
    <r>
      <t>5.)</t>
    </r>
    <r>
      <rPr>
        <i/>
        <sz val="7"/>
        <color indexed="8"/>
        <rFont val="Times New Roman"/>
        <family val="1"/>
        <charset val="238"/>
      </rPr>
      <t xml:space="preserve">       </t>
    </r>
    <r>
      <rPr>
        <i/>
        <sz val="11"/>
        <color indexed="8"/>
        <rFont val="Garamond"/>
        <family val="1"/>
        <charset val="238"/>
      </rPr>
      <t>melléklet az Alsó- Tisza-menti Önkormányzati Társulás Társulási Tanácsa  …./2022. (V . ….) határozatához</t>
    </r>
  </si>
  <si>
    <r>
      <t>5/a)</t>
    </r>
    <r>
      <rPr>
        <i/>
        <sz val="7"/>
        <color indexed="8"/>
        <rFont val="Times New Roman"/>
        <family val="1"/>
        <charset val="238"/>
      </rPr>
      <t xml:space="preserve">       </t>
    </r>
    <r>
      <rPr>
        <i/>
        <sz val="11"/>
        <color indexed="8"/>
        <rFont val="Garamond"/>
        <family val="1"/>
        <charset val="238"/>
      </rPr>
      <t>melléklet az Alsó- Tisza-menti Önkormányzati Társulás Társulási Tanácsa  …./2022. (V. ….) határozatához</t>
    </r>
  </si>
  <si>
    <r>
      <t>5/b)</t>
    </r>
    <r>
      <rPr>
        <i/>
        <sz val="7"/>
        <color indexed="8"/>
        <rFont val="Times New Roman"/>
        <family val="1"/>
        <charset val="238"/>
      </rPr>
      <t xml:space="preserve">     </t>
    </r>
    <r>
      <rPr>
        <i/>
        <sz val="11"/>
        <color indexed="8"/>
        <rFont val="Garamond"/>
        <family val="1"/>
        <charset val="238"/>
      </rPr>
      <t>melléklet az Alsó- Tisza-menti Önkormányzati Társulás Társulási Tanácsa  …./2022. (V. ….) határozatához</t>
    </r>
  </si>
  <si>
    <r>
      <t>5/c)</t>
    </r>
    <r>
      <rPr>
        <i/>
        <sz val="7"/>
        <color indexed="8"/>
        <rFont val="Times New Roman"/>
        <family val="1"/>
        <charset val="238"/>
      </rPr>
      <t xml:space="preserve">       </t>
    </r>
    <r>
      <rPr>
        <i/>
        <sz val="11"/>
        <color indexed="8"/>
        <rFont val="Garamond"/>
        <family val="1"/>
        <charset val="238"/>
      </rPr>
      <t>melléklet az Alsó- Tisza-menti Önkormányzati Társulás Társulási Tanácsa  …./2022. (V. ….) határozatához</t>
    </r>
  </si>
  <si>
    <r>
      <t>6.)</t>
    </r>
    <r>
      <rPr>
        <i/>
        <sz val="7"/>
        <color indexed="8"/>
        <rFont val="Times New Roman"/>
        <family val="1"/>
        <charset val="238"/>
      </rPr>
      <t xml:space="preserve">      </t>
    </r>
    <r>
      <rPr>
        <i/>
        <sz val="11"/>
        <color indexed="8"/>
        <rFont val="Garamond"/>
        <family val="1"/>
        <charset val="238"/>
      </rPr>
      <t>melléklet az Alsó- Tisza-menti Önkormányzati Társulás Társulási Tanácsa  …./2022. (V. ….) határozatához</t>
    </r>
  </si>
  <si>
    <r>
      <t>6/a)</t>
    </r>
    <r>
      <rPr>
        <i/>
        <sz val="7"/>
        <color indexed="8"/>
        <rFont val="Times New Roman"/>
        <family val="1"/>
        <charset val="238"/>
      </rPr>
      <t xml:space="preserve">       </t>
    </r>
    <r>
      <rPr>
        <i/>
        <sz val="11"/>
        <color indexed="8"/>
        <rFont val="Garamond"/>
        <family val="1"/>
        <charset val="238"/>
      </rPr>
      <t>melléklet az Alsó- Tisza-menti Önkormányzati Társulás Társulási Tanácsa  …./2022. (V. ….) határozatához</t>
    </r>
  </si>
  <si>
    <r>
      <t>6/b)</t>
    </r>
    <r>
      <rPr>
        <i/>
        <sz val="7"/>
        <color indexed="8"/>
        <rFont val="Times New Roman"/>
        <family val="1"/>
        <charset val="238"/>
      </rPr>
      <t xml:space="preserve">       </t>
    </r>
    <r>
      <rPr>
        <i/>
        <sz val="11"/>
        <color indexed="8"/>
        <rFont val="Garamond"/>
        <family val="1"/>
        <charset val="238"/>
      </rPr>
      <t>melléklet az Alsó- Tisza-menti Önkormányzati Társulás Társulási Tanácsa  …./2021. (V. ….) határozatához</t>
    </r>
  </si>
  <si>
    <r>
      <t>6/c)</t>
    </r>
    <r>
      <rPr>
        <i/>
        <sz val="7"/>
        <color indexed="8"/>
        <rFont val="Times New Roman"/>
        <family val="1"/>
        <charset val="238"/>
      </rPr>
      <t xml:space="preserve">    </t>
    </r>
    <r>
      <rPr>
        <i/>
        <sz val="11"/>
        <color indexed="8"/>
        <rFont val="Garamond"/>
        <family val="1"/>
        <charset val="238"/>
      </rPr>
      <t>melléklet az Alsó- Tisza-menti Önkormányzati Társulás Társulási Tanácsa  …./2022. (V. ….) határozatához</t>
    </r>
  </si>
  <si>
    <r>
      <t>8.)</t>
    </r>
    <r>
      <rPr>
        <i/>
        <sz val="7"/>
        <color indexed="8"/>
        <rFont val="Times New Roman"/>
        <family val="1"/>
        <charset val="238"/>
      </rPr>
      <t xml:space="preserve">       </t>
    </r>
    <r>
      <rPr>
        <i/>
        <sz val="11"/>
        <color indexed="8"/>
        <rFont val="Garamond"/>
        <family val="1"/>
        <charset val="238"/>
      </rPr>
      <t>melléklet az Alsó- Tisza-menti Önkormányzati Társulás Társulási Tanácsa  …./2022. (V. ….) határozatához</t>
    </r>
  </si>
  <si>
    <r>
      <t>9.)</t>
    </r>
    <r>
      <rPr>
        <i/>
        <sz val="7"/>
        <color indexed="8"/>
        <rFont val="Times New Roman"/>
        <family val="1"/>
        <charset val="238"/>
      </rPr>
      <t xml:space="preserve">       </t>
    </r>
    <r>
      <rPr>
        <i/>
        <sz val="11"/>
        <color indexed="8"/>
        <rFont val="Garamond"/>
        <family val="1"/>
        <charset val="238"/>
      </rPr>
      <t>melléklet az Alsó- Tisza-menti Önkormányzati Társulás Társulási Tanácsa  …./2022. (V.  ….) határozatához</t>
    </r>
  </si>
  <si>
    <r>
      <t>10.)</t>
    </r>
    <r>
      <rPr>
        <i/>
        <sz val="7"/>
        <color indexed="8"/>
        <rFont val="Times New Roman"/>
        <family val="1"/>
        <charset val="238"/>
      </rPr>
      <t xml:space="preserve">       </t>
    </r>
    <r>
      <rPr>
        <i/>
        <sz val="11"/>
        <color indexed="8"/>
        <rFont val="Garamond"/>
        <family val="1"/>
        <charset val="238"/>
      </rPr>
      <t>melléklet az Alsó- Tisza-menti Önkormányzati Társulás Társulási Tanácsa  …./2022. (V. ….) határozatához</t>
    </r>
  </si>
  <si>
    <r>
      <t>11.)</t>
    </r>
    <r>
      <rPr>
        <i/>
        <sz val="7"/>
        <color indexed="8"/>
        <rFont val="Times New Roman"/>
        <family val="1"/>
        <charset val="238"/>
      </rPr>
      <t xml:space="preserve">      </t>
    </r>
    <r>
      <rPr>
        <i/>
        <sz val="11"/>
        <color indexed="8"/>
        <rFont val="Garamond"/>
        <family val="1"/>
        <charset val="238"/>
      </rPr>
      <t>melléklet az Alsó- Tisza-menti Önkormányzati Társulás Társulási Tanácsa  …./2022. (V. ….) határozatához</t>
    </r>
  </si>
  <si>
    <r>
      <t>12.</t>
    </r>
    <r>
      <rPr>
        <i/>
        <sz val="7"/>
        <color indexed="8"/>
        <rFont val="Times New Roman"/>
        <family val="1"/>
        <charset val="238"/>
      </rPr>
      <t xml:space="preserve">       </t>
    </r>
    <r>
      <rPr>
        <i/>
        <sz val="11"/>
        <color indexed="8"/>
        <rFont val="Garamond"/>
        <family val="1"/>
        <charset val="238"/>
      </rPr>
      <t>melléklet az Alsó- Tisza-menti Önkormányzati Társulás Társulási Tanácsa  …./2022. (V. ….) határozatához</t>
    </r>
  </si>
  <si>
    <t>13.) melléklet az Alsó- Tisza-menti Önkormányzati Társulás Társulási Tanácsa  …./2022. (V. …)  határozatához</t>
  </si>
  <si>
    <t>14.)  melléklet az Alsó- Tisza-menti Önkormányzati Társulás Társulási Tanácsa …./2022. (V……...)  határozatához</t>
  </si>
  <si>
    <t>15/a) melléklet az Alsó- Tisza-menti Önkormányzati Társulás Társulási Tanácsa  …/2022. (V. ....)  határozatához</t>
  </si>
  <si>
    <t>15/b) melléklet az Alsó- Tisza-menti Önkormányzati Társulás Társulási Tanácsa …/2022. (V. …)  határozatához</t>
  </si>
  <si>
    <t>Teljes munkaidős:  14 fő</t>
  </si>
  <si>
    <t>Közfoglalkoztatott: 3 fő</t>
  </si>
  <si>
    <t>Elő-irányzat rovat</t>
  </si>
</sst>
</file>

<file path=xl/styles.xml><?xml version="1.0" encoding="utf-8"?>
<styleSheet xmlns="http://schemas.openxmlformats.org/spreadsheetml/2006/main">
  <fonts count="18">
    <font>
      <sz val="11"/>
      <color theme="1"/>
      <name val="Calibri"/>
      <family val="2"/>
      <charset val="238"/>
      <scheme val="minor"/>
    </font>
    <font>
      <i/>
      <sz val="11"/>
      <color indexed="8"/>
      <name val="Garamond"/>
      <family val="1"/>
      <charset val="238"/>
    </font>
    <font>
      <i/>
      <sz val="7"/>
      <color indexed="8"/>
      <name val="Times New Roman"/>
      <family val="1"/>
      <charset val="238"/>
    </font>
    <font>
      <sz val="11"/>
      <color indexed="8"/>
      <name val="Times New Roman"/>
      <family val="1"/>
      <charset val="238"/>
    </font>
    <font>
      <b/>
      <sz val="11"/>
      <color indexed="8"/>
      <name val="Times New Roman"/>
      <family val="1"/>
      <charset val="238"/>
    </font>
    <font>
      <sz val="11"/>
      <color indexed="8"/>
      <name val="Garamond"/>
      <family val="1"/>
      <charset val="238"/>
    </font>
    <font>
      <b/>
      <sz val="11"/>
      <color theme="1"/>
      <name val="Calibri"/>
      <family val="2"/>
      <charset val="238"/>
      <scheme val="minor"/>
    </font>
    <font>
      <b/>
      <sz val="11"/>
      <color theme="1"/>
      <name val="Garamond"/>
      <family val="1"/>
      <charset val="238"/>
    </font>
    <font>
      <sz val="11"/>
      <color theme="1"/>
      <name val="Garamond"/>
      <family val="1"/>
      <charset val="238"/>
    </font>
    <font>
      <b/>
      <i/>
      <sz val="11"/>
      <color theme="1"/>
      <name val="Garamond"/>
      <family val="1"/>
      <charset val="238"/>
    </font>
    <font>
      <sz val="10"/>
      <color theme="1"/>
      <name val="Garamond"/>
      <family val="1"/>
      <charset val="238"/>
    </font>
    <font>
      <b/>
      <i/>
      <sz val="10"/>
      <color theme="1"/>
      <name val="Garamond"/>
      <family val="1"/>
      <charset val="238"/>
    </font>
    <font>
      <b/>
      <sz val="10"/>
      <color theme="1"/>
      <name val="Garamond"/>
      <family val="1"/>
      <charset val="238"/>
    </font>
    <font>
      <b/>
      <sz val="9"/>
      <color theme="1"/>
      <name val="Garamond"/>
      <family val="1"/>
      <charset val="238"/>
    </font>
    <font>
      <b/>
      <sz val="10"/>
      <color theme="1"/>
      <name val="Cambria"/>
      <family val="1"/>
      <charset val="238"/>
    </font>
    <font>
      <sz val="10"/>
      <color theme="1"/>
      <name val="Cambria"/>
      <family val="1"/>
      <charset val="238"/>
    </font>
    <font>
      <i/>
      <sz val="11"/>
      <color theme="1"/>
      <name val="Garamond"/>
      <family val="1"/>
      <charset val="238"/>
    </font>
    <font>
      <b/>
      <i/>
      <sz val="12"/>
      <color theme="1"/>
      <name val="Garamond"/>
      <family val="1"/>
      <charset val="23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68">
    <xf numFmtId="0" fontId="0" fillId="0" borderId="0" xfId="0"/>
    <xf numFmtId="0" fontId="7" fillId="0" borderId="1" xfId="0" applyFont="1" applyBorder="1" applyAlignment="1">
      <alignment horizontal="justify" wrapText="1"/>
    </xf>
    <xf numFmtId="0" fontId="7" fillId="0" borderId="1" xfId="0" applyFont="1" applyBorder="1" applyAlignment="1">
      <alignment horizontal="justify" vertical="top" wrapText="1"/>
    </xf>
    <xf numFmtId="0" fontId="7" fillId="0" borderId="1" xfId="0" applyFont="1" applyBorder="1" applyAlignment="1">
      <alignment horizontal="center" wrapText="1"/>
    </xf>
    <xf numFmtId="0" fontId="8" fillId="0" borderId="1" xfId="0" applyFont="1" applyBorder="1" applyAlignment="1">
      <alignment horizontal="justify" vertical="top" wrapText="1"/>
    </xf>
    <xf numFmtId="0" fontId="8" fillId="0" borderId="1" xfId="0" applyFont="1" applyBorder="1" applyAlignment="1">
      <alignment horizontal="justify" wrapText="1"/>
    </xf>
    <xf numFmtId="3" fontId="8" fillId="0" borderId="1" xfId="0" applyNumberFormat="1" applyFont="1" applyBorder="1" applyAlignment="1">
      <alignment horizontal="right" wrapText="1"/>
    </xf>
    <xf numFmtId="0" fontId="8" fillId="0" borderId="2" xfId="0" applyFont="1" applyBorder="1" applyAlignment="1">
      <alignment horizontal="justify" wrapText="1"/>
    </xf>
    <xf numFmtId="0" fontId="9" fillId="0" borderId="2" xfId="0" applyFont="1" applyBorder="1" applyAlignment="1">
      <alignment horizontal="justify" wrapText="1"/>
    </xf>
    <xf numFmtId="49" fontId="8" fillId="0" borderId="0" xfId="0" applyNumberFormat="1" applyFont="1" applyAlignment="1">
      <alignment horizontal="center"/>
    </xf>
    <xf numFmtId="49" fontId="7" fillId="0" borderId="1" xfId="0" applyNumberFormat="1" applyFont="1" applyBorder="1" applyAlignment="1">
      <alignment horizontal="center" wrapText="1"/>
    </xf>
    <xf numFmtId="49" fontId="7" fillId="0" borderId="1" xfId="0" applyNumberFormat="1" applyFont="1" applyBorder="1" applyAlignment="1">
      <alignment horizontal="justify" wrapText="1"/>
    </xf>
    <xf numFmtId="49" fontId="8" fillId="0" borderId="1" xfId="0" applyNumberFormat="1" applyFont="1" applyBorder="1" applyAlignment="1">
      <alignment horizontal="justify" wrapText="1"/>
    </xf>
    <xf numFmtId="49" fontId="8" fillId="0" borderId="3" xfId="0" applyNumberFormat="1" applyFont="1" applyBorder="1" applyAlignment="1">
      <alignment horizontal="justify" wrapText="1"/>
    </xf>
    <xf numFmtId="49" fontId="8" fillId="0" borderId="2" xfId="0" applyNumberFormat="1" applyFont="1" applyBorder="1" applyAlignment="1">
      <alignment horizontal="justify" wrapText="1"/>
    </xf>
    <xf numFmtId="49" fontId="7" fillId="0" borderId="1" xfId="0" applyNumberFormat="1" applyFont="1" applyBorder="1" applyAlignment="1">
      <alignment wrapText="1"/>
    </xf>
    <xf numFmtId="49" fontId="7" fillId="0" borderId="2" xfId="0" applyNumberFormat="1" applyFont="1" applyBorder="1" applyAlignment="1">
      <alignment horizontal="justify" wrapText="1"/>
    </xf>
    <xf numFmtId="49" fontId="0" fillId="0" borderId="0" xfId="0" applyNumberFormat="1"/>
    <xf numFmtId="49" fontId="8" fillId="0" borderId="1" xfId="0" applyNumberFormat="1" applyFont="1" applyBorder="1" applyAlignment="1">
      <alignment wrapText="1"/>
    </xf>
    <xf numFmtId="49" fontId="8" fillId="0" borderId="1" xfId="0" applyNumberFormat="1" applyFont="1" applyBorder="1" applyAlignment="1">
      <alignment vertical="top" wrapText="1"/>
    </xf>
    <xf numFmtId="49" fontId="8" fillId="0" borderId="2" xfId="0" applyNumberFormat="1" applyFon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9" fillId="0" borderId="2" xfId="0" applyNumberFormat="1" applyFont="1" applyBorder="1" applyAlignment="1">
      <alignment wrapText="1"/>
    </xf>
    <xf numFmtId="49" fontId="9" fillId="0" borderId="1" xfId="0" applyNumberFormat="1" applyFont="1" applyBorder="1" applyAlignment="1">
      <alignment wrapText="1"/>
    </xf>
    <xf numFmtId="3" fontId="7" fillId="0" borderId="1" xfId="0" applyNumberFormat="1" applyFont="1" applyBorder="1" applyAlignment="1">
      <alignment horizontal="right" wrapText="1"/>
    </xf>
    <xf numFmtId="3" fontId="8" fillId="0" borderId="3" xfId="0" applyNumberFormat="1" applyFont="1" applyBorder="1" applyAlignment="1">
      <alignment horizontal="right" wrapText="1"/>
    </xf>
    <xf numFmtId="3" fontId="8" fillId="0" borderId="2" xfId="0" applyNumberFormat="1" applyFont="1" applyBorder="1" applyAlignment="1">
      <alignment horizontal="right" wrapText="1"/>
    </xf>
    <xf numFmtId="3" fontId="9" fillId="0" borderId="2" xfId="0" applyNumberFormat="1" applyFont="1" applyBorder="1" applyAlignment="1">
      <alignment horizontal="right" wrapText="1"/>
    </xf>
    <xf numFmtId="49" fontId="8" fillId="0" borderId="1" xfId="0" applyNumberFormat="1" applyFont="1" applyBorder="1" applyAlignment="1">
      <alignment horizontal="justify"/>
    </xf>
    <xf numFmtId="49" fontId="7" fillId="0" borderId="1" xfId="0" applyNumberFormat="1" applyFont="1" applyBorder="1" applyAlignment="1">
      <alignment horizontal="justify"/>
    </xf>
    <xf numFmtId="0" fontId="8" fillId="0" borderId="1" xfId="0" applyFont="1" applyFill="1" applyBorder="1" applyAlignment="1">
      <alignment horizontal="justify" vertical="top" wrapText="1"/>
    </xf>
    <xf numFmtId="0" fontId="8" fillId="0" borderId="4" xfId="0" applyFont="1" applyFill="1" applyBorder="1" applyAlignment="1">
      <alignment horizontal="justify" wrapText="1"/>
    </xf>
    <xf numFmtId="0" fontId="7" fillId="0" borderId="1" xfId="0" applyFont="1" applyBorder="1" applyAlignment="1">
      <alignment wrapText="1"/>
    </xf>
    <xf numFmtId="0" fontId="9" fillId="0" borderId="1" xfId="0" applyFont="1" applyBorder="1" applyAlignment="1">
      <alignment horizontal="justify" wrapText="1"/>
    </xf>
    <xf numFmtId="49" fontId="7" fillId="0" borderId="0" xfId="0" applyNumberFormat="1" applyFont="1" applyBorder="1" applyAlignment="1">
      <alignment horizontal="justify" wrapText="1"/>
    </xf>
    <xf numFmtId="0" fontId="7" fillId="0" borderId="0" xfId="0" applyFont="1" applyBorder="1" applyAlignment="1">
      <alignment horizontal="justify" wrapText="1"/>
    </xf>
    <xf numFmtId="49" fontId="9" fillId="0" borderId="0" xfId="0" applyNumberFormat="1" applyFont="1" applyBorder="1" applyAlignment="1">
      <alignment wrapText="1"/>
    </xf>
    <xf numFmtId="3" fontId="7" fillId="0" borderId="0" xfId="0" applyNumberFormat="1" applyFont="1" applyBorder="1" applyAlignment="1">
      <alignment horizontal="right" wrapText="1"/>
    </xf>
    <xf numFmtId="49" fontId="7" fillId="0" borderId="0" xfId="0" applyNumberFormat="1" applyFont="1" applyBorder="1" applyAlignment="1">
      <alignment wrapText="1"/>
    </xf>
    <xf numFmtId="0" fontId="8" fillId="0" borderId="0" xfId="0" applyFont="1"/>
    <xf numFmtId="0" fontId="8" fillId="0" borderId="1" xfId="0" applyFont="1" applyBorder="1"/>
    <xf numFmtId="49" fontId="8" fillId="0" borderId="0" xfId="0" applyNumberFormat="1" applyFont="1"/>
    <xf numFmtId="49" fontId="8" fillId="0" borderId="0" xfId="0" applyNumberFormat="1" applyFont="1" applyAlignment="1">
      <alignment horizontal="justify"/>
    </xf>
    <xf numFmtId="49" fontId="9" fillId="0" borderId="0" xfId="0" applyNumberFormat="1" applyFont="1" applyAlignment="1">
      <alignment horizontal="center"/>
    </xf>
    <xf numFmtId="0" fontId="8" fillId="0" borderId="1" xfId="0" applyFont="1" applyBorder="1" applyAlignment="1">
      <alignment wrapText="1"/>
    </xf>
    <xf numFmtId="0" fontId="7" fillId="0" borderId="1" xfId="0" applyFont="1" applyBorder="1" applyAlignment="1">
      <alignment horizontal="center" wrapText="1"/>
    </xf>
    <xf numFmtId="0" fontId="8" fillId="0" borderId="1" xfId="0" applyFont="1" applyBorder="1" applyAlignment="1">
      <alignment horizontal="center" wrapText="1"/>
    </xf>
    <xf numFmtId="49" fontId="8" fillId="0" borderId="1" xfId="0" applyNumberFormat="1" applyFont="1" applyBorder="1" applyAlignment="1">
      <alignment horizontal="center" wrapText="1"/>
    </xf>
    <xf numFmtId="0" fontId="7" fillId="0" borderId="1" xfId="0" applyFont="1" applyBorder="1" applyAlignment="1">
      <alignment horizontal="center" vertical="top" wrapText="1"/>
    </xf>
    <xf numFmtId="0" fontId="0" fillId="0" borderId="1" xfId="0" applyBorder="1" applyAlignment="1">
      <alignment wrapText="1"/>
    </xf>
    <xf numFmtId="49" fontId="10" fillId="0" borderId="0" xfId="0" applyNumberFormat="1" applyFont="1"/>
    <xf numFmtId="49" fontId="11" fillId="0" borderId="0" xfId="0" applyNumberFormat="1" applyFont="1"/>
    <xf numFmtId="49" fontId="10" fillId="0" borderId="0" xfId="0" applyNumberFormat="1" applyFont="1" applyAlignment="1">
      <alignment horizontal="center"/>
    </xf>
    <xf numFmtId="49" fontId="12" fillId="0" borderId="1" xfId="0" applyNumberFormat="1" applyFont="1" applyBorder="1" applyAlignment="1">
      <alignment horizontal="center" wrapText="1"/>
    </xf>
    <xf numFmtId="0" fontId="12" fillId="0" borderId="1" xfId="0" applyFont="1" applyBorder="1" applyAlignment="1">
      <alignment horizontal="center" wrapText="1"/>
    </xf>
    <xf numFmtId="0" fontId="13" fillId="0" borderId="1" xfId="0" applyFont="1" applyBorder="1" applyAlignment="1">
      <alignment horizontal="center" wrapText="1"/>
    </xf>
    <xf numFmtId="49" fontId="12" fillId="0" borderId="1" xfId="0" applyNumberFormat="1" applyFont="1" applyBorder="1" applyAlignment="1">
      <alignment vertical="top" wrapText="1"/>
    </xf>
    <xf numFmtId="0" fontId="14" fillId="0" borderId="1" xfId="0" applyFont="1" applyBorder="1" applyAlignment="1">
      <alignment vertical="top" wrapText="1"/>
    </xf>
    <xf numFmtId="0" fontId="15" fillId="0" borderId="1" xfId="0" applyFont="1" applyBorder="1" applyAlignment="1">
      <alignment vertical="top" wrapText="1"/>
    </xf>
    <xf numFmtId="49" fontId="10" fillId="0" borderId="1" xfId="0" applyNumberFormat="1" applyFont="1" applyBorder="1" applyAlignment="1">
      <alignment horizontal="justify" vertical="top" wrapText="1"/>
    </xf>
    <xf numFmtId="0" fontId="10" fillId="0" borderId="1" xfId="0" applyFont="1" applyBorder="1" applyAlignment="1">
      <alignment vertical="top" wrapText="1"/>
    </xf>
    <xf numFmtId="49" fontId="14" fillId="0" borderId="1" xfId="0" applyNumberFormat="1" applyFont="1" applyBorder="1" applyAlignment="1">
      <alignment horizontal="justify" vertical="top" wrapText="1"/>
    </xf>
    <xf numFmtId="49" fontId="15" fillId="0" borderId="1" xfId="0" applyNumberFormat="1" applyFont="1" applyBorder="1" applyAlignment="1">
      <alignment horizontal="justify" vertical="top" wrapText="1"/>
    </xf>
    <xf numFmtId="3" fontId="12" fillId="0" borderId="1" xfId="0" applyNumberFormat="1" applyFont="1" applyBorder="1" applyAlignment="1">
      <alignment horizontal="right" wrapText="1"/>
    </xf>
    <xf numFmtId="3" fontId="10" fillId="0" borderId="1" xfId="0" applyNumberFormat="1" applyFont="1" applyBorder="1" applyAlignment="1">
      <alignment horizontal="right" wrapText="1"/>
    </xf>
    <xf numFmtId="3" fontId="10" fillId="0" borderId="1" xfId="0" applyNumberFormat="1" applyFont="1" applyBorder="1" applyAlignment="1">
      <alignment horizontal="center" wrapText="1"/>
    </xf>
    <xf numFmtId="0" fontId="7" fillId="0" borderId="1" xfId="0" applyFont="1" applyBorder="1" applyAlignment="1">
      <alignment horizontal="justify" wrapText="1"/>
    </xf>
    <xf numFmtId="0" fontId="7" fillId="0" borderId="1" xfId="0" applyFont="1" applyBorder="1" applyAlignment="1">
      <alignment horizontal="center" wrapText="1"/>
    </xf>
    <xf numFmtId="0" fontId="0" fillId="0" borderId="0" xfId="0" applyFont="1"/>
    <xf numFmtId="0" fontId="7" fillId="0" borderId="1" xfId="0" applyFont="1" applyBorder="1"/>
    <xf numFmtId="0" fontId="0" fillId="0" borderId="0" xfId="0" applyFont="1" applyAlignment="1">
      <alignment wrapText="1"/>
    </xf>
    <xf numFmtId="49" fontId="16" fillId="0" borderId="0" xfId="0" applyNumberFormat="1" applyFont="1"/>
    <xf numFmtId="49" fontId="7" fillId="0" borderId="0" xfId="0" applyNumberFormat="1" applyFont="1" applyAlignment="1">
      <alignment horizontal="center"/>
    </xf>
    <xf numFmtId="49" fontId="7" fillId="0" borderId="1" xfId="0" applyNumberFormat="1" applyFont="1" applyBorder="1"/>
    <xf numFmtId="49" fontId="8" fillId="0" borderId="1" xfId="0" applyNumberFormat="1" applyFont="1" applyBorder="1"/>
    <xf numFmtId="49" fontId="8" fillId="0" borderId="1" xfId="0" applyNumberFormat="1" applyFont="1" applyBorder="1"/>
    <xf numFmtId="49" fontId="0" fillId="0" borderId="0" xfId="0" applyNumberFormat="1" applyFont="1" applyAlignment="1">
      <alignment wrapText="1"/>
    </xf>
    <xf numFmtId="49" fontId="7" fillId="0" borderId="0" xfId="0" applyNumberFormat="1" applyFont="1"/>
    <xf numFmtId="49" fontId="0" fillId="0" borderId="0" xfId="0" applyNumberFormat="1" applyFont="1"/>
    <xf numFmtId="0" fontId="7" fillId="0" borderId="1" xfId="0" applyFont="1" applyBorder="1" applyAlignment="1">
      <alignment horizontal="center"/>
    </xf>
    <xf numFmtId="3" fontId="7" fillId="0" borderId="1" xfId="0" applyNumberFormat="1" applyFont="1" applyBorder="1" applyAlignment="1">
      <alignment horizontal="right"/>
    </xf>
    <xf numFmtId="0" fontId="7" fillId="0" borderId="1" xfId="0" applyFont="1" applyBorder="1" applyAlignment="1">
      <alignment horizontal="justify"/>
    </xf>
    <xf numFmtId="0" fontId="8" fillId="0" borderId="1" xfId="0" applyFont="1" applyBorder="1" applyAlignment="1">
      <alignment horizontal="justify"/>
    </xf>
    <xf numFmtId="3" fontId="8" fillId="0" borderId="1" xfId="0" applyNumberFormat="1" applyFont="1" applyBorder="1" applyAlignment="1">
      <alignment horizontal="right"/>
    </xf>
    <xf numFmtId="49" fontId="8" fillId="0" borderId="1" xfId="0" applyNumberFormat="1" applyFont="1" applyBorder="1" applyAlignment="1"/>
    <xf numFmtId="0" fontId="8" fillId="0" borderId="1" xfId="0" applyFont="1" applyBorder="1" applyAlignment="1"/>
    <xf numFmtId="3" fontId="8" fillId="0" borderId="1" xfId="0" applyNumberFormat="1" applyFont="1" applyBorder="1" applyAlignment="1"/>
    <xf numFmtId="49" fontId="8" fillId="0" borderId="0" xfId="0" applyNumberFormat="1" applyFont="1" applyBorder="1" applyAlignment="1"/>
    <xf numFmtId="0" fontId="8" fillId="0" borderId="0" xfId="0" applyFont="1" applyBorder="1" applyAlignment="1"/>
    <xf numFmtId="3" fontId="8" fillId="0" borderId="0" xfId="0" applyNumberFormat="1" applyFont="1" applyBorder="1" applyAlignment="1"/>
    <xf numFmtId="3" fontId="7" fillId="0" borderId="0" xfId="0" applyNumberFormat="1" applyFont="1" applyBorder="1" applyAlignment="1">
      <alignment horizontal="right"/>
    </xf>
    <xf numFmtId="0" fontId="6" fillId="0" borderId="0" xfId="0" applyFont="1"/>
    <xf numFmtId="3" fontId="8" fillId="0" borderId="1" xfId="0" applyNumberFormat="1" applyFont="1" applyBorder="1" applyAlignment="1">
      <alignment horizontal="center" wrapText="1"/>
    </xf>
    <xf numFmtId="3" fontId="7" fillId="0" borderId="1" xfId="0" applyNumberFormat="1" applyFont="1" applyBorder="1" applyAlignment="1">
      <alignment horizontal="center" wrapText="1"/>
    </xf>
    <xf numFmtId="3" fontId="8" fillId="0" borderId="1" xfId="0" applyNumberFormat="1" applyFont="1" applyBorder="1" applyAlignment="1">
      <alignment wrapText="1"/>
    </xf>
    <xf numFmtId="49" fontId="8" fillId="0" borderId="1" xfId="0" applyNumberFormat="1" applyFont="1" applyBorder="1"/>
    <xf numFmtId="3" fontId="0" fillId="0" borderId="0" xfId="0" applyNumberFormat="1"/>
    <xf numFmtId="3" fontId="8" fillId="0" borderId="5" xfId="0" applyNumberFormat="1" applyFont="1" applyBorder="1" applyAlignment="1">
      <alignment horizontal="right"/>
    </xf>
    <xf numFmtId="3" fontId="8" fillId="0" borderId="5" xfId="0" applyNumberFormat="1" applyFont="1" applyBorder="1" applyAlignment="1"/>
    <xf numFmtId="3" fontId="8" fillId="0" borderId="1" xfId="0" applyNumberFormat="1" applyFont="1" applyBorder="1" applyAlignment="1">
      <alignment horizontal="right"/>
    </xf>
    <xf numFmtId="3" fontId="0" fillId="0" borderId="0" xfId="0" applyNumberFormat="1" applyFont="1"/>
    <xf numFmtId="0" fontId="7" fillId="0" borderId="0" xfId="0" applyFont="1" applyFill="1" applyBorder="1" applyAlignment="1">
      <alignment horizontal="justify" wrapText="1"/>
    </xf>
    <xf numFmtId="0" fontId="8" fillId="0" borderId="1" xfId="0" applyFont="1" applyBorder="1" applyAlignment="1">
      <alignment horizontal="justify" wrapText="1"/>
    </xf>
    <xf numFmtId="0" fontId="7" fillId="0" borderId="1" xfId="0" applyFont="1" applyBorder="1" applyAlignment="1">
      <alignment horizontal="justify" wrapText="1"/>
    </xf>
    <xf numFmtId="49" fontId="7" fillId="0" borderId="1" xfId="0" applyNumberFormat="1" applyFont="1" applyBorder="1" applyAlignment="1">
      <alignment horizontal="center" wrapText="1"/>
    </xf>
    <xf numFmtId="0" fontId="7" fillId="0" borderId="1" xfId="0" applyFont="1" applyBorder="1" applyAlignment="1">
      <alignment horizontal="center" wrapText="1"/>
    </xf>
    <xf numFmtId="3" fontId="7" fillId="0" borderId="1" xfId="0" applyNumberFormat="1" applyFont="1" applyBorder="1" applyAlignment="1">
      <alignment horizontal="right" wrapText="1"/>
    </xf>
    <xf numFmtId="0" fontId="7" fillId="0" borderId="1" xfId="0" applyFont="1" applyBorder="1" applyAlignment="1">
      <alignment wrapText="1"/>
    </xf>
    <xf numFmtId="49" fontId="7" fillId="0" borderId="1" xfId="0" applyNumberFormat="1" applyFont="1" applyBorder="1" applyAlignment="1">
      <alignment horizontal="center" wrapText="1"/>
    </xf>
    <xf numFmtId="0" fontId="8" fillId="0" borderId="1" xfId="0" applyFont="1" applyBorder="1" applyAlignment="1">
      <alignment horizontal="justify" wrapText="1"/>
    </xf>
    <xf numFmtId="0" fontId="7" fillId="0" borderId="1" xfId="0" applyFont="1" applyBorder="1" applyAlignment="1">
      <alignment horizontal="justify" wrapText="1"/>
    </xf>
    <xf numFmtId="3" fontId="7" fillId="0" borderId="1" xfId="0" applyNumberFormat="1" applyFont="1" applyBorder="1" applyAlignment="1">
      <alignment horizontal="right" wrapText="1"/>
    </xf>
    <xf numFmtId="3" fontId="8" fillId="0" borderId="1" xfId="0" applyNumberFormat="1" applyFont="1" applyBorder="1" applyAlignment="1">
      <alignment horizontal="right"/>
    </xf>
    <xf numFmtId="0" fontId="8" fillId="0" borderId="1" xfId="0" applyFont="1" applyBorder="1" applyAlignment="1">
      <alignment horizontal="justify" wrapText="1"/>
    </xf>
    <xf numFmtId="0" fontId="7" fillId="0" borderId="1" xfId="0" applyFont="1" applyBorder="1" applyAlignment="1">
      <alignment horizontal="justify" wrapText="1"/>
    </xf>
    <xf numFmtId="3" fontId="7" fillId="0" borderId="1" xfId="0" applyNumberFormat="1" applyFont="1" applyBorder="1" applyAlignment="1">
      <alignment horizontal="right" wrapText="1"/>
    </xf>
    <xf numFmtId="3" fontId="7" fillId="0" borderId="1" xfId="0" applyNumberFormat="1" applyFont="1" applyBorder="1" applyAlignment="1">
      <alignment horizontal="right" wrapText="1"/>
    </xf>
    <xf numFmtId="0" fontId="7" fillId="0" borderId="1" xfId="0" applyFont="1" applyBorder="1" applyAlignment="1">
      <alignment horizontal="justify" wrapText="1"/>
    </xf>
    <xf numFmtId="3" fontId="7" fillId="0" borderId="1" xfId="0" applyNumberFormat="1" applyFont="1" applyBorder="1" applyAlignment="1">
      <alignment horizontal="right" wrapText="1"/>
    </xf>
    <xf numFmtId="3" fontId="8" fillId="0" borderId="1" xfId="0" applyNumberFormat="1" applyFont="1" applyFill="1" applyBorder="1" applyAlignment="1">
      <alignment horizontal="right" wrapText="1"/>
    </xf>
    <xf numFmtId="3" fontId="7" fillId="0" borderId="1" xfId="0" applyNumberFormat="1" applyFont="1" applyBorder="1" applyAlignment="1">
      <alignment horizontal="right" wrapText="1"/>
    </xf>
    <xf numFmtId="3" fontId="8" fillId="0" borderId="1" xfId="0" applyNumberFormat="1" applyFont="1" applyBorder="1" applyAlignment="1">
      <alignment horizontal="right"/>
    </xf>
    <xf numFmtId="3" fontId="7" fillId="0" borderId="1" xfId="0" applyNumberFormat="1" applyFont="1" applyBorder="1" applyAlignment="1">
      <alignment horizontal="right" wrapText="1"/>
    </xf>
    <xf numFmtId="49" fontId="7" fillId="0" borderId="1" xfId="0" applyNumberFormat="1" applyFont="1" applyBorder="1" applyAlignment="1">
      <alignment horizontal="center" wrapText="1"/>
    </xf>
    <xf numFmtId="0" fontId="7" fillId="0" borderId="1" xfId="0" applyFont="1" applyBorder="1" applyAlignment="1">
      <alignment horizontal="center" vertical="center" wrapText="1"/>
    </xf>
    <xf numFmtId="0" fontId="16" fillId="0" borderId="0" xfId="0" applyFont="1" applyAlignment="1">
      <alignment horizontal="left"/>
    </xf>
    <xf numFmtId="0" fontId="9" fillId="0" borderId="0" xfId="0" applyFont="1" applyBorder="1" applyAlignment="1">
      <alignment horizontal="center"/>
    </xf>
    <xf numFmtId="0" fontId="9" fillId="0" borderId="6" xfId="0" applyFont="1" applyBorder="1" applyAlignment="1">
      <alignment horizontal="center" wrapText="1"/>
    </xf>
    <xf numFmtId="0" fontId="8" fillId="0" borderId="1" xfId="0" applyFont="1" applyBorder="1" applyAlignment="1">
      <alignment horizontal="justify" wrapText="1"/>
    </xf>
    <xf numFmtId="0" fontId="17" fillId="0" borderId="0" xfId="0" applyFont="1" applyAlignment="1">
      <alignment horizontal="center"/>
    </xf>
    <xf numFmtId="0" fontId="17" fillId="0" borderId="0" xfId="0" applyFont="1" applyBorder="1" applyAlignment="1">
      <alignment horizontal="center"/>
    </xf>
    <xf numFmtId="49" fontId="9" fillId="0" borderId="0" xfId="0" applyNumberFormat="1" applyFont="1" applyAlignment="1">
      <alignment horizontal="center"/>
    </xf>
    <xf numFmtId="49" fontId="8" fillId="0" borderId="6" xfId="0" applyNumberFormat="1" applyFont="1" applyBorder="1" applyAlignment="1">
      <alignment horizontal="center"/>
    </xf>
    <xf numFmtId="0" fontId="8" fillId="0" borderId="2" xfId="0" applyFont="1" applyBorder="1" applyAlignment="1">
      <alignment horizontal="center" wrapText="1"/>
    </xf>
    <xf numFmtId="0" fontId="8" fillId="0" borderId="4" xfId="0" applyFont="1" applyBorder="1" applyAlignment="1">
      <alignment horizontal="center" wrapText="1"/>
    </xf>
    <xf numFmtId="0" fontId="8" fillId="0" borderId="3" xfId="0" applyFont="1" applyBorder="1" applyAlignment="1">
      <alignment horizontal="center" wrapText="1"/>
    </xf>
    <xf numFmtId="0" fontId="7" fillId="0" borderId="1" xfId="0" applyFont="1" applyBorder="1" applyAlignment="1">
      <alignment horizontal="justify" wrapText="1"/>
    </xf>
    <xf numFmtId="3" fontId="8" fillId="0" borderId="1" xfId="0" applyNumberFormat="1" applyFont="1" applyBorder="1" applyAlignment="1">
      <alignment horizontal="center" wrapText="1"/>
    </xf>
    <xf numFmtId="0" fontId="8" fillId="0" borderId="1" xfId="0" applyFont="1" applyBorder="1" applyAlignment="1">
      <alignment horizontal="center" wrapText="1"/>
    </xf>
    <xf numFmtId="49" fontId="7" fillId="0" borderId="1" xfId="0" applyNumberFormat="1" applyFont="1" applyBorder="1" applyAlignment="1">
      <alignment horizontal="center" wrapText="1"/>
    </xf>
    <xf numFmtId="0" fontId="7" fillId="0" borderId="1" xfId="0" applyFont="1" applyBorder="1" applyAlignment="1">
      <alignment horizontal="center" wrapText="1"/>
    </xf>
    <xf numFmtId="0" fontId="12" fillId="0" borderId="1" xfId="0" applyFont="1" applyBorder="1" applyAlignment="1">
      <alignment horizontal="center" wrapText="1"/>
    </xf>
    <xf numFmtId="0" fontId="9" fillId="0" borderId="0" xfId="0" applyFont="1" applyAlignment="1">
      <alignment horizontal="center"/>
    </xf>
    <xf numFmtId="49" fontId="16" fillId="0" borderId="0" xfId="0" applyNumberFormat="1" applyFont="1" applyAlignment="1">
      <alignment horizontal="left"/>
    </xf>
    <xf numFmtId="3" fontId="8" fillId="0" borderId="1" xfId="0" applyNumberFormat="1" applyFont="1" applyBorder="1" applyAlignment="1">
      <alignment horizontal="right"/>
    </xf>
    <xf numFmtId="0" fontId="7" fillId="0" borderId="1" xfId="0" applyFont="1" applyBorder="1" applyAlignment="1">
      <alignment horizontal="center"/>
    </xf>
    <xf numFmtId="49" fontId="8" fillId="0" borderId="1" xfId="0" applyNumberFormat="1" applyFont="1" applyBorder="1"/>
    <xf numFmtId="0" fontId="8" fillId="0" borderId="1" xfId="0" applyFont="1" applyBorder="1" applyAlignment="1">
      <alignment wrapText="1"/>
    </xf>
    <xf numFmtId="3" fontId="8" fillId="0" borderId="2" xfId="0" applyNumberFormat="1" applyFont="1" applyBorder="1" applyAlignment="1">
      <alignment horizontal="right"/>
    </xf>
    <xf numFmtId="3" fontId="8" fillId="0" borderId="3" xfId="0" applyNumberFormat="1" applyFont="1" applyBorder="1" applyAlignment="1">
      <alignment horizontal="right"/>
    </xf>
    <xf numFmtId="3" fontId="8" fillId="0" borderId="2" xfId="0" applyNumberFormat="1" applyFont="1" applyBorder="1" applyAlignment="1">
      <alignment horizontal="center"/>
    </xf>
    <xf numFmtId="3" fontId="8" fillId="0" borderId="3" xfId="0" applyNumberFormat="1" applyFont="1" applyBorder="1" applyAlignment="1">
      <alignment horizontal="center"/>
    </xf>
    <xf numFmtId="3" fontId="7" fillId="0" borderId="1" xfId="0" applyNumberFormat="1" applyFont="1" applyBorder="1" applyAlignment="1">
      <alignment horizontal="right"/>
    </xf>
    <xf numFmtId="3" fontId="7" fillId="0" borderId="2" xfId="0" applyNumberFormat="1" applyFont="1" applyBorder="1" applyAlignment="1">
      <alignment horizontal="right"/>
    </xf>
    <xf numFmtId="3" fontId="7" fillId="0" borderId="4" xfId="0" applyNumberFormat="1" applyFont="1" applyBorder="1" applyAlignment="1">
      <alignment horizontal="right"/>
    </xf>
    <xf numFmtId="3" fontId="7" fillId="0" borderId="3" xfId="0" applyNumberFormat="1" applyFont="1" applyBorder="1" applyAlignment="1">
      <alignment horizontal="right"/>
    </xf>
    <xf numFmtId="3" fontId="7" fillId="0" borderId="1" xfId="0" applyNumberFormat="1" applyFont="1" applyBorder="1" applyAlignment="1">
      <alignment horizontal="right" wrapText="1"/>
    </xf>
    <xf numFmtId="49" fontId="7" fillId="0" borderId="1" xfId="0" applyNumberFormat="1" applyFont="1" applyBorder="1"/>
    <xf numFmtId="0" fontId="7" fillId="0" borderId="2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0" fontId="7" fillId="0" borderId="2" xfId="0" applyFont="1" applyBorder="1" applyAlignment="1">
      <alignment horizontal="center" wrapText="1"/>
    </xf>
    <xf numFmtId="0" fontId="7" fillId="0" borderId="4" xfId="0" applyFont="1" applyBorder="1" applyAlignment="1">
      <alignment horizontal="center" wrapText="1"/>
    </xf>
    <xf numFmtId="0" fontId="7" fillId="0" borderId="3" xfId="0" applyFont="1" applyBorder="1" applyAlignment="1">
      <alignment horizontal="center" wrapText="1"/>
    </xf>
    <xf numFmtId="0" fontId="7" fillId="0" borderId="1" xfId="0" applyFont="1" applyBorder="1" applyAlignment="1">
      <alignment wrapText="1"/>
    </xf>
    <xf numFmtId="49" fontId="7" fillId="0" borderId="2" xfId="0" applyNumberFormat="1" applyFont="1" applyBorder="1" applyAlignment="1">
      <alignment horizontal="center"/>
    </xf>
    <xf numFmtId="49" fontId="7" fillId="0" borderId="4" xfId="0" applyNumberFormat="1" applyFont="1" applyBorder="1" applyAlignment="1">
      <alignment horizontal="center"/>
    </xf>
    <xf numFmtId="49" fontId="7" fillId="0" borderId="3" xfId="0" applyNumberFormat="1" applyFont="1" applyBorder="1" applyAlignment="1">
      <alignment horizontal="center"/>
    </xf>
    <xf numFmtId="49" fontId="7" fillId="0" borderId="1" xfId="0" applyNumberFormat="1" applyFont="1" applyBorder="1" applyAlignment="1">
      <alignment horizontal="center"/>
    </xf>
  </cellXfs>
  <cellStyles count="1">
    <cellStyle name="Normá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43"/>
  <sheetViews>
    <sheetView topLeftCell="A46" workbookViewId="0">
      <selection activeCell="E42" sqref="E42"/>
    </sheetView>
  </sheetViews>
  <sheetFormatPr defaultRowHeight="15"/>
  <cols>
    <col min="1" max="1" width="9.85546875" style="17" customWidth="1"/>
    <col min="2" max="2" width="42.85546875" customWidth="1"/>
    <col min="3" max="3" width="11.5703125" style="17" customWidth="1"/>
    <col min="4" max="4" width="15.7109375" customWidth="1"/>
    <col min="5" max="5" width="16.7109375" customWidth="1"/>
    <col min="6" max="6" width="17.140625" customWidth="1"/>
  </cols>
  <sheetData>
    <row r="1" spans="1:6">
      <c r="A1" s="125" t="s">
        <v>330</v>
      </c>
      <c r="B1" s="125"/>
      <c r="C1" s="125"/>
      <c r="D1" s="125"/>
      <c r="E1" s="125"/>
      <c r="F1" s="125"/>
    </row>
    <row r="2" spans="1:6">
      <c r="A2" s="9"/>
    </row>
    <row r="3" spans="1:6">
      <c r="A3" s="126" t="s">
        <v>303</v>
      </c>
      <c r="B3" s="126"/>
      <c r="C3" s="126"/>
      <c r="D3" s="126"/>
      <c r="E3" s="126"/>
      <c r="F3" s="126"/>
    </row>
    <row r="4" spans="1:6">
      <c r="A4" s="10"/>
      <c r="B4" s="3" t="s">
        <v>0</v>
      </c>
      <c r="C4" s="10" t="s">
        <v>1</v>
      </c>
      <c r="D4" s="3" t="s">
        <v>2</v>
      </c>
      <c r="E4" s="3" t="s">
        <v>3</v>
      </c>
      <c r="F4" s="3" t="s">
        <v>4</v>
      </c>
    </row>
    <row r="5" spans="1:6" ht="27.75" customHeight="1">
      <c r="A5" s="10" t="s">
        <v>44</v>
      </c>
      <c r="B5" s="3" t="s">
        <v>5</v>
      </c>
      <c r="C5" s="10" t="s">
        <v>20</v>
      </c>
      <c r="D5" s="3" t="s">
        <v>18</v>
      </c>
      <c r="E5" s="3" t="s">
        <v>19</v>
      </c>
      <c r="F5" s="3" t="s">
        <v>6</v>
      </c>
    </row>
    <row r="6" spans="1:6" ht="30" customHeight="1">
      <c r="A6" s="29" t="s">
        <v>7</v>
      </c>
      <c r="B6" s="2" t="s">
        <v>8</v>
      </c>
      <c r="C6" s="15" t="s">
        <v>135</v>
      </c>
      <c r="D6" s="24">
        <f>'3. melléklet'!D6+'5. melléklet'!D6+'7. melléklet'!D6+'9. melléklet'!D6+'11. melléklet'!D6</f>
        <v>495184684</v>
      </c>
      <c r="E6" s="122">
        <f>'3. melléklet'!E6+'5. melléklet'!E6+'7. melléklet'!E6+'9. melléklet'!E6+'11. melléklet'!E6</f>
        <v>579328112</v>
      </c>
      <c r="F6" s="122">
        <f>'3. melléklet'!F6+'5. melléklet'!F6+'7. melléklet'!F6+'9. melléklet'!F6+'11. melléklet'!F6</f>
        <v>0</v>
      </c>
    </row>
    <row r="7" spans="1:6" ht="30" customHeight="1">
      <c r="A7" s="28" t="s">
        <v>45</v>
      </c>
      <c r="B7" s="30" t="s">
        <v>9</v>
      </c>
      <c r="C7" s="18"/>
      <c r="D7" s="24">
        <f>'3. melléklet'!D7+'5. melléklet'!D7+'7. melléklet'!D7+'9. melléklet'!D7+'11. melléklet'!D7</f>
        <v>467359442</v>
      </c>
      <c r="E7" s="122">
        <f>'3. melléklet'!E7+'5. melléklet'!E7+'7. melléklet'!E7+'9. melléklet'!E7+'11. melléklet'!E7</f>
        <v>549722351</v>
      </c>
      <c r="F7" s="122">
        <f>'3. melléklet'!F7+'5. melléklet'!F7+'7. melléklet'!F7+'9. melléklet'!F7+'11. melléklet'!F7</f>
        <v>0</v>
      </c>
    </row>
    <row r="8" spans="1:6" ht="30" customHeight="1">
      <c r="A8" s="12" t="s">
        <v>46</v>
      </c>
      <c r="B8" s="5" t="s">
        <v>10</v>
      </c>
      <c r="C8" s="18"/>
      <c r="D8" s="24">
        <f>'3. melléklet'!D8+'5. melléklet'!D8+'7. melléklet'!D8+'9. melléklet'!D8+'11. melléklet'!D8</f>
        <v>4341977</v>
      </c>
      <c r="E8" s="122">
        <f>'3. melléklet'!E8+'5. melléklet'!E8+'7. melléklet'!E8+'9. melléklet'!E8+'11. melléklet'!E8</f>
        <v>4341977</v>
      </c>
      <c r="F8" s="122">
        <f>'3. melléklet'!F8+'5. melléklet'!F8+'7. melléklet'!F8+'9. melléklet'!F8+'11. melléklet'!F8</f>
        <v>0</v>
      </c>
    </row>
    <row r="9" spans="1:6" ht="30" customHeight="1">
      <c r="A9" s="12" t="s">
        <v>47</v>
      </c>
      <c r="B9" s="5" t="s">
        <v>11</v>
      </c>
      <c r="C9" s="18"/>
      <c r="D9" s="24">
        <f>'3. melléklet'!D9+'5. melléklet'!D9+'7. melléklet'!D9+'9. melléklet'!D9+'11. melléklet'!D9</f>
        <v>790240</v>
      </c>
      <c r="E9" s="122">
        <f>'3. melléklet'!E9+'5. melléklet'!E9+'7. melléklet'!E9+'9. melléklet'!E9+'11. melléklet'!E9</f>
        <v>790240</v>
      </c>
      <c r="F9" s="122">
        <f>'3. melléklet'!F9+'5. melléklet'!F9+'7. melléklet'!F9+'9. melléklet'!F9+'11. melléklet'!F9</f>
        <v>0</v>
      </c>
    </row>
    <row r="10" spans="1:6" ht="30" customHeight="1">
      <c r="A10" s="12" t="s">
        <v>48</v>
      </c>
      <c r="B10" s="5" t="s">
        <v>12</v>
      </c>
      <c r="C10" s="18"/>
      <c r="D10" s="24">
        <f>'3. melléklet'!D10+'5. melléklet'!D10+'7. melléklet'!D10+'9. melléklet'!D10+'11. melléklet'!D10</f>
        <v>764187</v>
      </c>
      <c r="E10" s="122">
        <f>'3. melléklet'!E10+'5. melléklet'!E10+'7. melléklet'!E10+'9. melléklet'!E10+'11. melléklet'!E10</f>
        <v>764187</v>
      </c>
      <c r="F10" s="122">
        <f>'3. melléklet'!F10+'5. melléklet'!F10+'7. melléklet'!F10+'9. melléklet'!F10+'11. melléklet'!F10</f>
        <v>0</v>
      </c>
    </row>
    <row r="11" spans="1:6" ht="30" customHeight="1">
      <c r="A11" s="12" t="s">
        <v>49</v>
      </c>
      <c r="B11" s="5" t="s">
        <v>13</v>
      </c>
      <c r="C11" s="18"/>
      <c r="D11" s="24">
        <f>'3. melléklet'!D11+'5. melléklet'!D11+'7. melléklet'!D11+'9. melléklet'!D11+'11. melléklet'!D11</f>
        <v>173680</v>
      </c>
      <c r="E11" s="122">
        <f>'3. melléklet'!E11+'5. melléklet'!E11+'7. melléklet'!E11+'9. melléklet'!E11+'11. melléklet'!E11</f>
        <v>173680</v>
      </c>
      <c r="F11" s="122">
        <f>'3. melléklet'!F11+'5. melléklet'!F11+'7. melléklet'!F11+'9. melléklet'!F11+'11. melléklet'!F11</f>
        <v>0</v>
      </c>
    </row>
    <row r="12" spans="1:6" ht="30" customHeight="1">
      <c r="A12" s="12" t="s">
        <v>50</v>
      </c>
      <c r="B12" s="4" t="s">
        <v>14</v>
      </c>
      <c r="C12" s="18"/>
      <c r="D12" s="24">
        <f>'3. melléklet'!D12+'5. melléklet'!D12+'7. melléklet'!D12+'9. melléklet'!D12+'11. melléklet'!D12</f>
        <v>2613870</v>
      </c>
      <c r="E12" s="122">
        <f>'3. melléklet'!E12+'5. melléklet'!E12+'7. melléklet'!E12+'9. melléklet'!E12+'11. melléklet'!E12</f>
        <v>2613870</v>
      </c>
      <c r="F12" s="122">
        <f>'3. melléklet'!F12+'5. melléklet'!F12+'7. melléklet'!F12+'9. melléklet'!F12+'11. melléklet'!F12</f>
        <v>0</v>
      </c>
    </row>
    <row r="13" spans="1:6" ht="30" customHeight="1">
      <c r="A13" s="12" t="s">
        <v>51</v>
      </c>
      <c r="B13" s="4" t="s">
        <v>15</v>
      </c>
      <c r="C13" s="18"/>
      <c r="D13" s="24">
        <f>'3. melléklet'!D13+'5. melléklet'!D13+'7. melléklet'!D13+'9. melléklet'!D13+'11. melléklet'!D13</f>
        <v>23483265</v>
      </c>
      <c r="E13" s="122">
        <f>'3. melléklet'!E13+'5. melléklet'!E13+'7. melléklet'!E13+'9. melléklet'!E13+'11. melléklet'!E13</f>
        <v>25263784</v>
      </c>
      <c r="F13" s="122">
        <f>'3. melléklet'!F13+'5. melléklet'!F13+'7. melléklet'!F13+'9. melléklet'!F13+'11. melléklet'!F13</f>
        <v>0</v>
      </c>
    </row>
    <row r="14" spans="1:6" ht="44.25" customHeight="1">
      <c r="A14" s="12" t="s">
        <v>52</v>
      </c>
      <c r="B14" s="109" t="s">
        <v>268</v>
      </c>
      <c r="C14" s="18"/>
      <c r="D14" s="24">
        <f>'3. melléklet'!D14+'5. melléklet'!D14+'7. melléklet'!D14+'9. melléklet'!D14+'11. melléklet'!D14</f>
        <v>5484375</v>
      </c>
      <c r="E14" s="122">
        <f>'3. melléklet'!E14+'5. melléklet'!E14+'7. melléklet'!E14+'9. melléklet'!E14+'11. melléklet'!E14</f>
        <v>3888375</v>
      </c>
      <c r="F14" s="122">
        <f>'3. melléklet'!F14+'5. melléklet'!F14+'7. melléklet'!F14+'9. melléklet'!F14+'11. melléklet'!F14</f>
        <v>0</v>
      </c>
    </row>
    <row r="15" spans="1:6" ht="47.25" customHeight="1">
      <c r="A15" s="12" t="s">
        <v>53</v>
      </c>
      <c r="B15" s="5" t="s">
        <v>325</v>
      </c>
      <c r="C15" s="19"/>
      <c r="D15" s="24">
        <f>'3. melléklet'!D15+'5. melléklet'!D15+'7. melléklet'!D15+'9. melléklet'!D15+'11. melléklet'!D15</f>
        <v>5308154</v>
      </c>
      <c r="E15" s="122">
        <f>'3. melléklet'!E15+'5. melléklet'!E15+'7. melléklet'!E15+'9. melléklet'!E15+'11. melléklet'!E15</f>
        <v>1309531</v>
      </c>
      <c r="F15" s="122">
        <f>'3. melléklet'!F15+'5. melléklet'!F15+'7. melléklet'!F15+'9. melléklet'!F15+'11. melléklet'!F15</f>
        <v>0</v>
      </c>
    </row>
    <row r="16" spans="1:6" ht="30" customHeight="1">
      <c r="A16" s="13" t="s">
        <v>54</v>
      </c>
      <c r="B16" s="5" t="s">
        <v>43</v>
      </c>
      <c r="C16" s="19"/>
      <c r="D16" s="24">
        <f>'3. melléklet'!D16+'5. melléklet'!D16+'7. melléklet'!D16+'9. melléklet'!D16+'11. melléklet'!D16</f>
        <v>7693295</v>
      </c>
      <c r="E16" s="122">
        <f>'3. melléklet'!E16+'5. melléklet'!E16+'7. melléklet'!E16+'9. melléklet'!E16+'11. melléklet'!E16</f>
        <v>7693295</v>
      </c>
      <c r="F16" s="122">
        <f>'3. melléklet'!F16+'5. melléklet'!F16+'7. melléklet'!F16+'9. melléklet'!F16+'11. melléklet'!F16</f>
        <v>0</v>
      </c>
    </row>
    <row r="17" spans="1:6" ht="30" customHeight="1">
      <c r="A17" s="12" t="s">
        <v>55</v>
      </c>
      <c r="B17" s="5" t="s">
        <v>16</v>
      </c>
      <c r="C17" s="19"/>
      <c r="D17" s="24">
        <f>'3. melléklet'!D17+'5. melléklet'!D17+'7. melléklet'!D17+'9. melléklet'!D17+'11. melléklet'!D17</f>
        <v>0</v>
      </c>
      <c r="E17" s="122">
        <f>'3. melléklet'!E17+'5. melléklet'!E17+'7. melléklet'!E17+'9. melléklet'!E17+'11. melléklet'!E17</f>
        <v>0</v>
      </c>
      <c r="F17" s="122">
        <f>'3. melléklet'!F17+'5. melléklet'!F17+'7. melléklet'!F17+'9. melléklet'!F17+'11. melléklet'!F17</f>
        <v>0</v>
      </c>
    </row>
    <row r="18" spans="1:6" ht="30" customHeight="1">
      <c r="A18" s="14" t="s">
        <v>56</v>
      </c>
      <c r="B18" s="7" t="s">
        <v>17</v>
      </c>
      <c r="C18" s="20"/>
      <c r="D18" s="24">
        <f>'3. melléklet'!D18+'5. melléklet'!D18+'7. melléklet'!D18+'9. melléklet'!D18+'11. melléklet'!D18</f>
        <v>2960000</v>
      </c>
      <c r="E18" s="122">
        <f>'3. melléklet'!E18+'5. melléklet'!E18+'7. melléklet'!E18+'9. melléklet'!E18+'11. melléklet'!E18</f>
        <v>2960000</v>
      </c>
      <c r="F18" s="122">
        <f>'3. melléklet'!F18+'5. melléklet'!F18+'7. melléklet'!F18+'9. melléklet'!F18+'11. melléklet'!F18</f>
        <v>0</v>
      </c>
    </row>
    <row r="19" spans="1:6" ht="42.75" customHeight="1">
      <c r="A19" s="14" t="s">
        <v>57</v>
      </c>
      <c r="B19" s="7" t="s">
        <v>74</v>
      </c>
      <c r="C19" s="20"/>
      <c r="D19" s="24">
        <f>'3. melléklet'!D19+'5. melléklet'!D19+'7. melléklet'!D19+'9. melléklet'!D19+'11. melléklet'!D19</f>
        <v>0</v>
      </c>
      <c r="E19" s="122">
        <f>'3. melléklet'!E19+'5. melléklet'!E19+'7. melléklet'!E19+'9. melléklet'!E19+'11. melléklet'!E19</f>
        <v>0</v>
      </c>
      <c r="F19" s="122">
        <f>'3. melléklet'!F19+'5. melléklet'!F19+'7. melléklet'!F19+'9. melléklet'!F19+'11. melléklet'!F19</f>
        <v>0</v>
      </c>
    </row>
    <row r="20" spans="1:6" ht="30" customHeight="1">
      <c r="A20" s="14" t="s">
        <v>58</v>
      </c>
      <c r="B20" s="7" t="s">
        <v>75</v>
      </c>
      <c r="C20" s="20"/>
      <c r="D20" s="24">
        <f>'3. melléklet'!D20+'5. melléklet'!D20+'7. melléklet'!D20+'9. melléklet'!D20+'11. melléklet'!D20</f>
        <v>1057441</v>
      </c>
      <c r="E20" s="122">
        <f>'3. melléklet'!E20+'5. melléklet'!E20+'7. melléklet'!E20+'9. melléklet'!E20+'11. melléklet'!E20</f>
        <v>8132583</v>
      </c>
      <c r="F20" s="122">
        <f>'3. melléklet'!F20+'5. melléklet'!F20+'7. melléklet'!F20+'9. melléklet'!F20+'11. melléklet'!F20</f>
        <v>0</v>
      </c>
    </row>
    <row r="21" spans="1:6" ht="30" customHeight="1">
      <c r="A21" s="14" t="s">
        <v>59</v>
      </c>
      <c r="B21" s="7" t="s">
        <v>264</v>
      </c>
      <c r="C21" s="20"/>
      <c r="D21" s="24">
        <f>'3. melléklet'!D21+'5. melléklet'!D21+'7. melléklet'!D21+'9. melléklet'!D21+'11. melléklet'!D21</f>
        <v>980000</v>
      </c>
      <c r="E21" s="122">
        <f>'3. melléklet'!E21+'5. melléklet'!E21+'7. melléklet'!E21+'9. melléklet'!E21+'11. melléklet'!E21</f>
        <v>980000</v>
      </c>
      <c r="F21" s="122">
        <f>'3. melléklet'!F21+'5. melléklet'!F21+'7. melléklet'!F21+'9. melléklet'!F21+'11. melléklet'!F21</f>
        <v>0</v>
      </c>
    </row>
    <row r="22" spans="1:6" ht="30" customHeight="1">
      <c r="A22" s="14" t="s">
        <v>60</v>
      </c>
      <c r="B22" s="7" t="s">
        <v>273</v>
      </c>
      <c r="C22" s="20"/>
      <c r="D22" s="24">
        <f>'3. melléklet'!D22+'5. melléklet'!D22+'7. melléklet'!D22+'9. melléklet'!D22+'11. melléklet'!D22</f>
        <v>0</v>
      </c>
      <c r="E22" s="122">
        <f>'3. melléklet'!E22+'5. melléklet'!E22+'7. melléklet'!E22+'9. melléklet'!E22+'11. melléklet'!E22</f>
        <v>300000</v>
      </c>
      <c r="F22" s="122">
        <f>'3. melléklet'!F22+'5. melléklet'!F22+'7. melléklet'!F22+'9. melléklet'!F22+'11. melléklet'!F22</f>
        <v>0</v>
      </c>
    </row>
    <row r="23" spans="1:6" ht="30" customHeight="1">
      <c r="A23" s="11" t="s">
        <v>21</v>
      </c>
      <c r="B23" s="1" t="s">
        <v>22</v>
      </c>
      <c r="C23" s="21" t="s">
        <v>136</v>
      </c>
      <c r="D23" s="24">
        <f>'3. melléklet'!D23+'5. melléklet'!D23+'7. melléklet'!D23+'9. melléklet'!D23+'11. melléklet'!D23</f>
        <v>4000000</v>
      </c>
      <c r="E23" s="122">
        <f>'3. melléklet'!E23+'5. melléklet'!E23+'7. melléklet'!E23+'9. melléklet'!E23+'11. melléklet'!E23</f>
        <v>4574196</v>
      </c>
      <c r="F23" s="122">
        <f>'3. melléklet'!F23+'5. melléklet'!F23+'7. melléklet'!F23+'9. melléklet'!F23+'11. melléklet'!F23</f>
        <v>0</v>
      </c>
    </row>
    <row r="24" spans="1:6" ht="30" customHeight="1">
      <c r="A24" s="12" t="s">
        <v>61</v>
      </c>
      <c r="B24" s="5" t="s">
        <v>78</v>
      </c>
      <c r="C24" s="21"/>
      <c r="D24" s="24">
        <f>'3. melléklet'!D24+'5. melléklet'!D24+'7. melléklet'!D24+'9. melléklet'!D24+'11. melléklet'!D24</f>
        <v>4000000</v>
      </c>
      <c r="E24" s="122">
        <f>'3. melléklet'!E24+'5. melléklet'!E24+'7. melléklet'!E24+'9. melléklet'!E24+'11. melléklet'!E24</f>
        <v>4574196</v>
      </c>
      <c r="F24" s="122">
        <f>'3. melléklet'!F24+'5. melléklet'!F24+'7. melléklet'!F24+'9. melléklet'!F24+'11. melléklet'!F24</f>
        <v>0</v>
      </c>
    </row>
    <row r="25" spans="1:6" ht="30" customHeight="1">
      <c r="A25" s="12" t="s">
        <v>80</v>
      </c>
      <c r="B25" s="31" t="s">
        <v>79</v>
      </c>
      <c r="C25" s="19"/>
      <c r="D25" s="24">
        <f>'3. melléklet'!D25+'5. melléklet'!D25+'7. melléklet'!D25+'9. melléklet'!D25+'11. melléklet'!D25</f>
        <v>0</v>
      </c>
      <c r="E25" s="122">
        <f>'3. melléklet'!E25+'5. melléklet'!E25+'7. melléklet'!E25+'9. melléklet'!E25+'11. melléklet'!E25</f>
        <v>0</v>
      </c>
      <c r="F25" s="122">
        <f>'3. melléklet'!F25+'5. melléklet'!F25+'7. melléklet'!F25+'9. melléklet'!F25+'11. melléklet'!F25</f>
        <v>0</v>
      </c>
    </row>
    <row r="26" spans="1:6" ht="30" customHeight="1">
      <c r="A26" s="15" t="s">
        <v>23</v>
      </c>
      <c r="B26" s="1" t="s">
        <v>24</v>
      </c>
      <c r="C26" s="15" t="s">
        <v>137</v>
      </c>
      <c r="D26" s="24">
        <f>'3. melléklet'!D26+'5. melléklet'!D26+'7. melléklet'!D26+'9. melléklet'!D26+'11. melléklet'!D26</f>
        <v>150459362</v>
      </c>
      <c r="E26" s="122">
        <f>'3. melléklet'!E26+'5. melléklet'!E26+'7. melléklet'!E26+'9. melléklet'!E26+'11. melléklet'!E26</f>
        <v>158415388</v>
      </c>
      <c r="F26" s="122">
        <f>'3. melléklet'!F26+'5. melléklet'!F26+'7. melléklet'!F26+'9. melléklet'!F26+'11. melléklet'!F26</f>
        <v>0</v>
      </c>
    </row>
    <row r="27" spans="1:6" ht="30" customHeight="1">
      <c r="A27" s="12" t="s">
        <v>62</v>
      </c>
      <c r="B27" s="40" t="s">
        <v>25</v>
      </c>
      <c r="C27" s="19"/>
      <c r="D27" s="24">
        <f>'3. melléklet'!D27+'5. melléklet'!D27+'7. melléklet'!D27+'9. melléklet'!D27+'11. melléklet'!D27</f>
        <v>0</v>
      </c>
      <c r="E27" s="122">
        <f>'3. melléklet'!E27+'5. melléklet'!E27+'7. melléklet'!E27+'9. melléklet'!E27+'11. melléklet'!E27</f>
        <v>0</v>
      </c>
      <c r="F27" s="122">
        <f>'3. melléklet'!F27+'5. melléklet'!F27+'7. melléklet'!F27+'9. melléklet'!F27+'11. melléklet'!F27</f>
        <v>0</v>
      </c>
    </row>
    <row r="28" spans="1:6" ht="30" customHeight="1">
      <c r="A28" s="12" t="s">
        <v>63</v>
      </c>
      <c r="B28" s="39" t="s">
        <v>26</v>
      </c>
      <c r="C28" s="19"/>
      <c r="D28" s="24">
        <f>'3. melléklet'!D28+'5. melléklet'!D28+'7. melléklet'!D28+'9. melléklet'!D28+'11. melléklet'!D28</f>
        <v>5950000</v>
      </c>
      <c r="E28" s="122">
        <f>'3. melléklet'!E28+'5. melléklet'!E28+'7. melléklet'!E28+'9. melléklet'!E28+'11. melléklet'!E28</f>
        <v>6060961</v>
      </c>
      <c r="F28" s="122">
        <f>'3. melléklet'!F28+'5. melléklet'!F28+'7. melléklet'!F28+'9. melléklet'!F28+'11. melléklet'!F28</f>
        <v>0</v>
      </c>
    </row>
    <row r="29" spans="1:6" ht="30" customHeight="1">
      <c r="A29" s="12" t="s">
        <v>64</v>
      </c>
      <c r="B29" s="4" t="s">
        <v>27</v>
      </c>
      <c r="C29" s="19"/>
      <c r="D29" s="24">
        <f>'3. melléklet'!D29+'5. melléklet'!D29+'7. melléklet'!D29+'9. melléklet'!D29+'11. melléklet'!D29</f>
        <v>850000</v>
      </c>
      <c r="E29" s="122">
        <f>'3. melléklet'!E29+'5. melléklet'!E29+'7. melléklet'!E29+'9. melléklet'!E29+'11. melléklet'!E29</f>
        <v>850000</v>
      </c>
      <c r="F29" s="122">
        <f>'3. melléklet'!F29+'5. melléklet'!F29+'7. melléklet'!F29+'9. melléklet'!F29+'11. melléklet'!F29</f>
        <v>0</v>
      </c>
    </row>
    <row r="30" spans="1:6" ht="30" customHeight="1">
      <c r="A30" s="12" t="s">
        <v>65</v>
      </c>
      <c r="B30" s="40" t="s">
        <v>133</v>
      </c>
      <c r="C30" s="19"/>
      <c r="D30" s="24">
        <f>'3. melléklet'!D30+'5. melléklet'!D30+'7. melléklet'!D30+'9. melléklet'!D30+'11. melléklet'!D30</f>
        <v>123906802</v>
      </c>
      <c r="E30" s="122">
        <f>'3. melléklet'!E30+'5. melléklet'!E30+'7. melléklet'!E30+'9. melléklet'!E30+'11. melléklet'!E30</f>
        <v>127413662</v>
      </c>
      <c r="F30" s="122">
        <f>'3. melléklet'!F30+'5. melléklet'!F30+'7. melléklet'!F30+'9. melléklet'!F30+'11. melléklet'!F30</f>
        <v>0</v>
      </c>
    </row>
    <row r="31" spans="1:6" ht="30" customHeight="1">
      <c r="A31" s="12" t="s">
        <v>66</v>
      </c>
      <c r="B31" s="40" t="s">
        <v>28</v>
      </c>
      <c r="C31" s="19"/>
      <c r="D31" s="24">
        <f>'3. melléklet'!D31+'5. melléklet'!D31+'7. melléklet'!D31+'9. melléklet'!D31+'11. melléklet'!D31</f>
        <v>11148560</v>
      </c>
      <c r="E31" s="122">
        <f>'3. melléklet'!E31+'5. melléklet'!E31+'7. melléklet'!E31+'9. melléklet'!E31+'11. melléklet'!E31</f>
        <v>11271965</v>
      </c>
      <c r="F31" s="122">
        <f>'3. melléklet'!F31+'5. melléklet'!F31+'7. melléklet'!F31+'9. melléklet'!F31+'11. melléklet'!F31</f>
        <v>0</v>
      </c>
    </row>
    <row r="32" spans="1:6" ht="30" customHeight="1">
      <c r="A32" s="12" t="s">
        <v>67</v>
      </c>
      <c r="B32" s="40" t="s">
        <v>29</v>
      </c>
      <c r="C32" s="19"/>
      <c r="D32" s="24">
        <f>'3. melléklet'!D32+'5. melléklet'!D32+'7. melléklet'!D32+'9. melléklet'!D32+'11. melléklet'!D32</f>
        <v>8600000</v>
      </c>
      <c r="E32" s="122">
        <f>'3. melléklet'!E32+'5. melléklet'!E32+'7. melléklet'!E32+'9. melléklet'!E32+'11. melléklet'!E32</f>
        <v>12814800</v>
      </c>
      <c r="F32" s="122">
        <f>'3. melléklet'!F32+'5. melléklet'!F32+'7. melléklet'!F32+'9. melléklet'!F32+'11. melléklet'!F32</f>
        <v>0</v>
      </c>
    </row>
    <row r="33" spans="1:7" ht="30" customHeight="1">
      <c r="A33" s="12" t="s">
        <v>68</v>
      </c>
      <c r="B33" s="40" t="s">
        <v>30</v>
      </c>
      <c r="C33" s="19"/>
      <c r="D33" s="24">
        <f>'3. melléklet'!D33+'5. melléklet'!D33+'7. melléklet'!D33+'9. melléklet'!D33+'11. melléklet'!D33</f>
        <v>0</v>
      </c>
      <c r="E33" s="122">
        <f>'3. melléklet'!E33+'5. melléklet'!E33+'7. melléklet'!E33+'9. melléklet'!E33+'11. melléklet'!E33</f>
        <v>0</v>
      </c>
      <c r="F33" s="122">
        <f>'3. melléklet'!F33+'5. melléklet'!F33+'7. melléklet'!F33+'9. melléklet'!F33+'11. melléklet'!F33</f>
        <v>0</v>
      </c>
    </row>
    <row r="34" spans="1:7" ht="30" customHeight="1">
      <c r="A34" s="12" t="s">
        <v>69</v>
      </c>
      <c r="B34" s="40" t="s">
        <v>134</v>
      </c>
      <c r="C34" s="19"/>
      <c r="D34" s="24">
        <f>'3. melléklet'!D34+'5. melléklet'!D34+'7. melléklet'!D34+'9. melléklet'!D34+'11. melléklet'!D34</f>
        <v>4000</v>
      </c>
      <c r="E34" s="122">
        <f>'3. melléklet'!E34+'5. melléklet'!E34+'7. melléklet'!E34+'9. melléklet'!E34+'11. melléklet'!E34</f>
        <v>4000</v>
      </c>
      <c r="F34" s="122">
        <f>'3. melléklet'!F34+'5. melléklet'!F34+'7. melléklet'!F34+'9. melléklet'!F34+'11. melléklet'!F34</f>
        <v>0</v>
      </c>
    </row>
    <row r="35" spans="1:7" ht="30" customHeight="1">
      <c r="A35" s="11" t="s">
        <v>31</v>
      </c>
      <c r="B35" s="1" t="s">
        <v>32</v>
      </c>
      <c r="C35" s="15" t="s">
        <v>138</v>
      </c>
      <c r="D35" s="24">
        <f>'3. melléklet'!D35+'5. melléklet'!D35+'7. melléklet'!D35+'9. melléklet'!D35+'11. melléklet'!D35</f>
        <v>0</v>
      </c>
      <c r="E35" s="122">
        <f>'3. melléklet'!E35+'5. melléklet'!E35+'7. melléklet'!E35+'9. melléklet'!E35+'11. melléklet'!E35</f>
        <v>0</v>
      </c>
      <c r="F35" s="122">
        <f>'3. melléklet'!F35+'5. melléklet'!F35+'7. melléklet'!F35+'9. melléklet'!F35+'11. melléklet'!F35</f>
        <v>0</v>
      </c>
      <c r="G35" s="122"/>
    </row>
    <row r="36" spans="1:7" ht="30" customHeight="1">
      <c r="A36" s="12" t="s">
        <v>70</v>
      </c>
      <c r="B36" s="5" t="s">
        <v>76</v>
      </c>
      <c r="C36" s="18"/>
      <c r="D36" s="24">
        <f>'3. melléklet'!D36+'5. melléklet'!D36+'7. melléklet'!D36+'9. melléklet'!D36+'11. melléklet'!D36</f>
        <v>0</v>
      </c>
      <c r="E36" s="122">
        <f>'3. melléklet'!E36+'5. melléklet'!E36+'7. melléklet'!E36+'9. melléklet'!E36+'11. melléklet'!E36</f>
        <v>0</v>
      </c>
      <c r="F36" s="122">
        <f>'3. melléklet'!F36+'5. melléklet'!F36+'7. melléklet'!F36+'9. melléklet'!F36+'11. melléklet'!F36</f>
        <v>0</v>
      </c>
    </row>
    <row r="37" spans="1:7" ht="30" customHeight="1">
      <c r="A37" s="12" t="s">
        <v>71</v>
      </c>
      <c r="B37" s="5" t="s">
        <v>77</v>
      </c>
      <c r="C37" s="18"/>
      <c r="D37" s="24">
        <f>'3. melléklet'!D37+'5. melléklet'!D37+'7. melléklet'!D37+'9. melléklet'!D37+'11. melléklet'!D37</f>
        <v>0</v>
      </c>
      <c r="E37" s="122">
        <f>'3. melléklet'!E37+'5. melléklet'!E37+'7. melléklet'!E37+'9. melléklet'!E37+'11. melléklet'!E37</f>
        <v>0</v>
      </c>
      <c r="F37" s="122">
        <f>'3. melléklet'!F37+'5. melléklet'!F37+'7. melléklet'!F37+'9. melléklet'!F37+'11. melléklet'!F37</f>
        <v>0</v>
      </c>
    </row>
    <row r="38" spans="1:7" ht="30" customHeight="1">
      <c r="A38" s="11" t="s">
        <v>33</v>
      </c>
      <c r="B38" s="1" t="s">
        <v>34</v>
      </c>
      <c r="C38" s="15" t="s">
        <v>139</v>
      </c>
      <c r="D38" s="24">
        <f>'3. melléklet'!D38+'5. melléklet'!D38+'7. melléklet'!D38+'9. melléklet'!D38+'11. melléklet'!D38</f>
        <v>478732865</v>
      </c>
      <c r="E38" s="122">
        <f>'3. melléklet'!E38+'5. melléklet'!E38+'7. melléklet'!E38+'9. melléklet'!E38+'11. melléklet'!E38</f>
        <v>583704540</v>
      </c>
      <c r="F38" s="122">
        <f>'3. melléklet'!F38+'5. melléklet'!F38+'7. melléklet'!F38+'9. melléklet'!F38+'11. melléklet'!F38</f>
        <v>0</v>
      </c>
    </row>
    <row r="39" spans="1:7" ht="30" customHeight="1">
      <c r="A39" s="12" t="s">
        <v>72</v>
      </c>
      <c r="B39" s="4" t="s">
        <v>35</v>
      </c>
      <c r="C39" s="19"/>
      <c r="D39" s="24">
        <f>'3. melléklet'!D39+'5. melléklet'!D39+'7. melléklet'!D39+'9. melléklet'!D39+'11. melléklet'!D39</f>
        <v>8413423</v>
      </c>
      <c r="E39" s="122">
        <f>'3. melléklet'!E39+'5. melléklet'!E39+'7. melléklet'!E39+'9. melléklet'!E39+'11. melléklet'!E39</f>
        <v>31022189</v>
      </c>
      <c r="F39" s="122">
        <f>'3. melléklet'!F39+'5. melléklet'!F39+'7. melléklet'!F39+'9. melléklet'!F39+'11. melléklet'!F39</f>
        <v>0</v>
      </c>
    </row>
    <row r="40" spans="1:7" ht="30" customHeight="1">
      <c r="A40" s="12" t="s">
        <v>73</v>
      </c>
      <c r="B40" s="4" t="s">
        <v>36</v>
      </c>
      <c r="C40" s="19"/>
      <c r="D40" s="24">
        <f>'3. melléklet'!D40+'5. melléklet'!D40+'7. melléklet'!D40+'9. melléklet'!D40+'11. melléklet'!D40</f>
        <v>470319442</v>
      </c>
      <c r="E40" s="122">
        <f>'3. melléklet'!E40+'5. melléklet'!E40+'7. melléklet'!E40+'9. melléklet'!E40+'11. melléklet'!E40</f>
        <v>552682351</v>
      </c>
      <c r="F40" s="122">
        <f>'3. melléklet'!F40+'5. melléklet'!F40+'7. melléklet'!F40+'9. melléklet'!F40+'11. melléklet'!F40</f>
        <v>0</v>
      </c>
    </row>
    <row r="41" spans="1:7" ht="30" customHeight="1">
      <c r="A41" s="16" t="s">
        <v>37</v>
      </c>
      <c r="B41" s="8" t="s">
        <v>42</v>
      </c>
      <c r="C41" s="22" t="s">
        <v>140</v>
      </c>
      <c r="D41" s="111">
        <f>'3. melléklet'!D41+'5. melléklet'!D41+'7. melléklet'!D41+'9. melléklet'!D41+'11. melléklet'!D41</f>
        <v>1128376911</v>
      </c>
      <c r="E41" s="122">
        <f>'3. melléklet'!E41+'5. melléklet'!E41+'7. melléklet'!E41+'9. melléklet'!E41+'11. melléklet'!E41</f>
        <v>1326022236</v>
      </c>
      <c r="F41" s="122">
        <f>'3. melléklet'!F41+'5. melléklet'!F41+'7. melléklet'!F41+'9. melléklet'!F41+'11. melléklet'!F41</f>
        <v>0</v>
      </c>
    </row>
    <row r="42" spans="1:7" ht="30" customHeight="1">
      <c r="A42" s="11" t="s">
        <v>39</v>
      </c>
      <c r="B42" s="1" t="s">
        <v>40</v>
      </c>
      <c r="C42" s="23"/>
      <c r="D42" s="24">
        <f>D40</f>
        <v>470319442</v>
      </c>
      <c r="E42" s="122">
        <f>E40</f>
        <v>552682351</v>
      </c>
      <c r="F42" s="122">
        <f>F40</f>
        <v>0</v>
      </c>
    </row>
    <row r="43" spans="1:7" ht="30" customHeight="1">
      <c r="A43" s="11" t="s">
        <v>41</v>
      </c>
      <c r="B43" s="1" t="s">
        <v>38</v>
      </c>
      <c r="C43" s="15"/>
      <c r="D43" s="24">
        <f>D41-D42</f>
        <v>658057469</v>
      </c>
      <c r="E43" s="122">
        <f>E41-E42</f>
        <v>773339885</v>
      </c>
      <c r="F43" s="122">
        <f>F41-F42</f>
        <v>0</v>
      </c>
    </row>
  </sheetData>
  <mergeCells count="2">
    <mergeCell ref="A1:F1"/>
    <mergeCell ref="A3:F3"/>
  </mergeCells>
  <pageMargins left="0.7" right="0.7" top="0.75" bottom="0.75" header="0.3" footer="0.3"/>
  <pageSetup paperSize="9" scale="76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F43"/>
  <sheetViews>
    <sheetView workbookViewId="0">
      <selection activeCell="E42" sqref="E42"/>
    </sheetView>
  </sheetViews>
  <sheetFormatPr defaultRowHeight="15"/>
  <cols>
    <col min="1" max="1" width="9.85546875" style="17" customWidth="1"/>
    <col min="2" max="2" width="42.85546875" customWidth="1"/>
    <col min="3" max="3" width="11.5703125" style="17" customWidth="1"/>
    <col min="4" max="4" width="16.85546875" customWidth="1"/>
    <col min="5" max="5" width="16.7109375" customWidth="1"/>
    <col min="6" max="6" width="15.85546875" customWidth="1"/>
  </cols>
  <sheetData>
    <row r="1" spans="1:6">
      <c r="A1" s="125" t="s">
        <v>339</v>
      </c>
      <c r="B1" s="125"/>
      <c r="C1" s="125"/>
      <c r="D1" s="125"/>
      <c r="E1" s="125"/>
      <c r="F1" s="125"/>
    </row>
    <row r="2" spans="1:6">
      <c r="A2" s="9"/>
    </row>
    <row r="3" spans="1:6">
      <c r="A3" s="126" t="s">
        <v>291</v>
      </c>
      <c r="B3" s="126"/>
      <c r="C3" s="126"/>
      <c r="D3" s="126"/>
      <c r="E3" s="126"/>
      <c r="F3" s="126"/>
    </row>
    <row r="4" spans="1:6">
      <c r="A4" s="10"/>
      <c r="B4" s="3" t="s">
        <v>0</v>
      </c>
      <c r="C4" s="10" t="s">
        <v>1</v>
      </c>
      <c r="D4" s="3" t="s">
        <v>2</v>
      </c>
      <c r="E4" s="3" t="s">
        <v>3</v>
      </c>
      <c r="F4" s="3" t="s">
        <v>4</v>
      </c>
    </row>
    <row r="5" spans="1:6" ht="27.75" customHeight="1">
      <c r="A5" s="10" t="s">
        <v>44</v>
      </c>
      <c r="B5" s="3" t="s">
        <v>5</v>
      </c>
      <c r="C5" s="10" t="s">
        <v>20</v>
      </c>
      <c r="D5" s="3" t="s">
        <v>18</v>
      </c>
      <c r="E5" s="3" t="s">
        <v>19</v>
      </c>
      <c r="F5" s="3" t="s">
        <v>6</v>
      </c>
    </row>
    <row r="6" spans="1:6" ht="30" customHeight="1">
      <c r="A6" s="15" t="s">
        <v>7</v>
      </c>
      <c r="B6" s="32" t="s">
        <v>81</v>
      </c>
      <c r="C6" s="15" t="s">
        <v>141</v>
      </c>
      <c r="D6" s="24">
        <f>D7+D8</f>
        <v>18069315</v>
      </c>
      <c r="E6" s="24">
        <f>E7+E8</f>
        <v>18405812</v>
      </c>
      <c r="F6" s="24">
        <f>F7+F8</f>
        <v>0</v>
      </c>
    </row>
    <row r="7" spans="1:6" ht="30" customHeight="1">
      <c r="A7" s="18" t="s">
        <v>45</v>
      </c>
      <c r="B7" s="5" t="s">
        <v>82</v>
      </c>
      <c r="C7" s="18"/>
      <c r="D7" s="6">
        <v>18069315</v>
      </c>
      <c r="E7" s="6">
        <v>18405812</v>
      </c>
      <c r="F7" s="6"/>
    </row>
    <row r="8" spans="1:6" ht="30" customHeight="1">
      <c r="A8" s="18" t="s">
        <v>46</v>
      </c>
      <c r="B8" s="5" t="s">
        <v>83</v>
      </c>
      <c r="C8" s="18"/>
      <c r="D8" s="6"/>
      <c r="E8" s="6"/>
      <c r="F8" s="6"/>
    </row>
    <row r="9" spans="1:6" ht="30" customHeight="1">
      <c r="A9" s="15" t="s">
        <v>21</v>
      </c>
      <c r="B9" s="1" t="s">
        <v>84</v>
      </c>
      <c r="C9" s="15" t="s">
        <v>142</v>
      </c>
      <c r="D9" s="24">
        <f>D10+D11+D12+D13+D14</f>
        <v>2767999</v>
      </c>
      <c r="E9" s="24">
        <f>E10+E11+E12+E13+E14</f>
        <v>2829820</v>
      </c>
      <c r="F9" s="24">
        <f>F10+F11+F12+F13+F14</f>
        <v>0</v>
      </c>
    </row>
    <row r="10" spans="1:6" ht="30" customHeight="1">
      <c r="A10" s="18" t="s">
        <v>61</v>
      </c>
      <c r="B10" s="5" t="s">
        <v>85</v>
      </c>
      <c r="C10" s="18"/>
      <c r="D10" s="6">
        <v>2767999</v>
      </c>
      <c r="E10" s="6">
        <v>2829820</v>
      </c>
      <c r="F10" s="6"/>
    </row>
    <row r="11" spans="1:6" ht="30" customHeight="1">
      <c r="A11" s="18" t="s">
        <v>80</v>
      </c>
      <c r="B11" s="5" t="s">
        <v>86</v>
      </c>
      <c r="C11" s="18"/>
      <c r="D11" s="6"/>
      <c r="E11" s="6"/>
      <c r="F11" s="6"/>
    </row>
    <row r="12" spans="1:6" ht="30" customHeight="1">
      <c r="A12" s="18" t="s">
        <v>118</v>
      </c>
      <c r="B12" s="5" t="s">
        <v>87</v>
      </c>
      <c r="C12" s="18"/>
      <c r="D12" s="6"/>
      <c r="E12" s="6"/>
      <c r="F12" s="6"/>
    </row>
    <row r="13" spans="1:6" ht="30" customHeight="1">
      <c r="A13" s="18" t="s">
        <v>119</v>
      </c>
      <c r="B13" s="5" t="s">
        <v>88</v>
      </c>
      <c r="C13" s="18"/>
      <c r="D13" s="6"/>
      <c r="E13" s="6"/>
      <c r="F13" s="6"/>
    </row>
    <row r="14" spans="1:6" ht="30" customHeight="1">
      <c r="A14" s="18" t="s">
        <v>120</v>
      </c>
      <c r="B14" s="5" t="s">
        <v>89</v>
      </c>
      <c r="C14" s="18"/>
      <c r="D14" s="6"/>
      <c r="E14" s="6"/>
      <c r="F14" s="6"/>
    </row>
    <row r="15" spans="1:6" ht="30" customHeight="1">
      <c r="A15" s="15" t="s">
        <v>23</v>
      </c>
      <c r="B15" s="1" t="s">
        <v>90</v>
      </c>
      <c r="C15" s="15" t="s">
        <v>143</v>
      </c>
      <c r="D15" s="24">
        <f>D16+D17+D18+D19+D20</f>
        <v>2747530</v>
      </c>
      <c r="E15" s="24">
        <f>E16+E17+E18+E19+E20</f>
        <v>1826282</v>
      </c>
      <c r="F15" s="24">
        <f>F16+F17+F18+F19+F20</f>
        <v>0</v>
      </c>
    </row>
    <row r="16" spans="1:6" ht="30" customHeight="1">
      <c r="A16" s="18" t="s">
        <v>62</v>
      </c>
      <c r="B16" s="5" t="s">
        <v>91</v>
      </c>
      <c r="C16" s="18"/>
      <c r="D16" s="6">
        <v>452000</v>
      </c>
      <c r="E16" s="6">
        <v>376932</v>
      </c>
      <c r="F16" s="6"/>
    </row>
    <row r="17" spans="1:6" ht="30" customHeight="1">
      <c r="A17" s="18" t="s">
        <v>63</v>
      </c>
      <c r="B17" s="5" t="s">
        <v>92</v>
      </c>
      <c r="C17" s="18"/>
      <c r="D17" s="6"/>
      <c r="E17" s="6"/>
      <c r="F17" s="6"/>
    </row>
    <row r="18" spans="1:6" ht="30" customHeight="1">
      <c r="A18" s="18" t="s">
        <v>64</v>
      </c>
      <c r="B18" s="5" t="s">
        <v>93</v>
      </c>
      <c r="C18" s="18"/>
      <c r="D18" s="6">
        <v>1821600</v>
      </c>
      <c r="E18" s="6">
        <v>1112765</v>
      </c>
      <c r="F18" s="6"/>
    </row>
    <row r="19" spans="1:6" ht="30" customHeight="1">
      <c r="A19" s="18" t="s">
        <v>65</v>
      </c>
      <c r="B19" s="5" t="s">
        <v>94</v>
      </c>
      <c r="C19" s="18"/>
      <c r="D19" s="6"/>
      <c r="E19" s="6"/>
      <c r="F19" s="6"/>
    </row>
    <row r="20" spans="1:6" ht="30" customHeight="1">
      <c r="A20" s="18" t="s">
        <v>66</v>
      </c>
      <c r="B20" s="5" t="s">
        <v>95</v>
      </c>
      <c r="C20" s="18"/>
      <c r="D20" s="6">
        <f>D21+D22+D23+D24</f>
        <v>473930</v>
      </c>
      <c r="E20" s="6">
        <f>E21+E22+E23+E24</f>
        <v>336585</v>
      </c>
      <c r="F20" s="6">
        <f>F21+F22+F23+F24</f>
        <v>0</v>
      </c>
    </row>
    <row r="21" spans="1:6" ht="30" customHeight="1">
      <c r="A21" s="18" t="s">
        <v>121</v>
      </c>
      <c r="B21" s="5" t="s">
        <v>96</v>
      </c>
      <c r="C21" s="18"/>
      <c r="D21" s="6">
        <v>473930</v>
      </c>
      <c r="E21" s="6">
        <v>336585</v>
      </c>
      <c r="F21" s="6"/>
    </row>
    <row r="22" spans="1:6" ht="30" customHeight="1">
      <c r="A22" s="18" t="s">
        <v>122</v>
      </c>
      <c r="B22" s="5" t="s">
        <v>97</v>
      </c>
      <c r="C22" s="18"/>
      <c r="D22" s="6"/>
      <c r="E22" s="6"/>
      <c r="F22" s="6"/>
    </row>
    <row r="23" spans="1:6" ht="30" customHeight="1">
      <c r="A23" s="18" t="s">
        <v>123</v>
      </c>
      <c r="B23" s="5" t="s">
        <v>98</v>
      </c>
      <c r="C23" s="18"/>
      <c r="D23" s="6"/>
      <c r="E23" s="6"/>
      <c r="F23" s="24"/>
    </row>
    <row r="24" spans="1:6" ht="30" customHeight="1">
      <c r="A24" s="18" t="s">
        <v>124</v>
      </c>
      <c r="B24" s="5" t="s">
        <v>99</v>
      </c>
      <c r="C24" s="18"/>
      <c r="D24" s="6"/>
      <c r="E24" s="6"/>
      <c r="F24" s="24"/>
    </row>
    <row r="25" spans="1:6" ht="30" customHeight="1">
      <c r="A25" s="15" t="s">
        <v>31</v>
      </c>
      <c r="B25" s="1" t="s">
        <v>100</v>
      </c>
      <c r="C25" s="15" t="s">
        <v>144</v>
      </c>
      <c r="D25" s="24"/>
      <c r="E25" s="24"/>
      <c r="F25" s="6"/>
    </row>
    <row r="26" spans="1:6" ht="30" customHeight="1">
      <c r="A26" s="15" t="s">
        <v>33</v>
      </c>
      <c r="B26" s="1" t="s">
        <v>101</v>
      </c>
      <c r="C26" s="15" t="s">
        <v>145</v>
      </c>
      <c r="D26" s="24"/>
      <c r="E26" s="24"/>
      <c r="F26" s="24"/>
    </row>
    <row r="27" spans="1:6" ht="30" customHeight="1">
      <c r="A27" s="15" t="s">
        <v>102</v>
      </c>
      <c r="B27" s="1" t="s">
        <v>103</v>
      </c>
      <c r="C27" s="15" t="s">
        <v>146</v>
      </c>
      <c r="D27" s="24">
        <v>254000</v>
      </c>
      <c r="E27" s="24">
        <v>1215400</v>
      </c>
      <c r="F27" s="6"/>
    </row>
    <row r="28" spans="1:6" ht="30" customHeight="1">
      <c r="A28" s="15" t="s">
        <v>41</v>
      </c>
      <c r="B28" s="1" t="s">
        <v>104</v>
      </c>
      <c r="C28" s="15" t="s">
        <v>145</v>
      </c>
      <c r="D28" s="24">
        <f>D29+D30+D31</f>
        <v>0</v>
      </c>
      <c r="E28" s="24">
        <f>E29+E30+E31</f>
        <v>0</v>
      </c>
      <c r="F28" s="24">
        <f>F29+F30+F31</f>
        <v>0</v>
      </c>
    </row>
    <row r="29" spans="1:6" ht="42" customHeight="1">
      <c r="A29" s="18" t="s">
        <v>125</v>
      </c>
      <c r="B29" s="5" t="s">
        <v>324</v>
      </c>
      <c r="C29" s="18"/>
      <c r="D29" s="6"/>
      <c r="E29" s="6"/>
      <c r="F29" s="6"/>
    </row>
    <row r="30" spans="1:6" ht="45.75" customHeight="1">
      <c r="A30" s="18" t="s">
        <v>126</v>
      </c>
      <c r="B30" s="5" t="s">
        <v>105</v>
      </c>
      <c r="C30" s="18"/>
      <c r="D30" s="6"/>
      <c r="E30" s="6"/>
      <c r="F30" s="6"/>
    </row>
    <row r="31" spans="1:6" ht="30" customHeight="1">
      <c r="A31" s="18" t="s">
        <v>127</v>
      </c>
      <c r="B31" s="5" t="s">
        <v>106</v>
      </c>
      <c r="C31" s="18"/>
      <c r="D31" s="6"/>
      <c r="E31" s="6"/>
      <c r="F31" s="6"/>
    </row>
    <row r="32" spans="1:6" ht="30" customHeight="1">
      <c r="A32" s="15" t="s">
        <v>107</v>
      </c>
      <c r="B32" s="1" t="s">
        <v>108</v>
      </c>
      <c r="C32" s="15" t="s">
        <v>147</v>
      </c>
      <c r="D32" s="24"/>
      <c r="E32" s="24"/>
      <c r="F32" s="6"/>
    </row>
    <row r="33" spans="1:6" ht="30" customHeight="1">
      <c r="A33" s="15" t="s">
        <v>109</v>
      </c>
      <c r="B33" s="1" t="s">
        <v>110</v>
      </c>
      <c r="C33" s="15" t="s">
        <v>148</v>
      </c>
      <c r="D33" s="24">
        <f>D34+D35+D36+D37</f>
        <v>0</v>
      </c>
      <c r="E33" s="24">
        <f>E34+E35+E36+E37</f>
        <v>0</v>
      </c>
      <c r="F33" s="24">
        <f>F34+F35+F36+F37</f>
        <v>0</v>
      </c>
    </row>
    <row r="34" spans="1:6" ht="30" customHeight="1">
      <c r="A34" s="18" t="s">
        <v>128</v>
      </c>
      <c r="B34" s="5" t="s">
        <v>322</v>
      </c>
      <c r="C34" s="18"/>
      <c r="D34" s="6"/>
      <c r="E34" s="6"/>
      <c r="F34" s="6"/>
    </row>
    <row r="35" spans="1:6" ht="30" customHeight="1">
      <c r="A35" s="18" t="s">
        <v>129</v>
      </c>
      <c r="B35" s="5" t="s">
        <v>111</v>
      </c>
      <c r="C35" s="18"/>
      <c r="D35" s="6"/>
      <c r="E35" s="6"/>
      <c r="F35" s="24"/>
    </row>
    <row r="36" spans="1:6" ht="30" customHeight="1">
      <c r="A36" s="18" t="s">
        <v>130</v>
      </c>
      <c r="B36" s="5" t="s">
        <v>112</v>
      </c>
      <c r="C36" s="18"/>
      <c r="D36" s="6"/>
      <c r="E36" s="6"/>
      <c r="F36" s="6"/>
    </row>
    <row r="37" spans="1:6" ht="30" customHeight="1">
      <c r="A37" s="18" t="s">
        <v>131</v>
      </c>
      <c r="B37" s="5" t="s">
        <v>326</v>
      </c>
      <c r="C37" s="18"/>
      <c r="D37" s="6"/>
      <c r="E37" s="6"/>
      <c r="F37" s="6"/>
    </row>
    <row r="38" spans="1:6" ht="30" customHeight="1">
      <c r="A38" s="15" t="s">
        <v>113</v>
      </c>
      <c r="B38" s="33" t="s">
        <v>132</v>
      </c>
      <c r="C38" s="15" t="s">
        <v>149</v>
      </c>
      <c r="D38" s="24">
        <f>D6+D9+D15+D25+D26+D27+D28+D32+D33</f>
        <v>23838844</v>
      </c>
      <c r="E38" s="24">
        <f>E6+E9+E15+E25+E26+E27+E28+E32+E33</f>
        <v>24277314</v>
      </c>
      <c r="F38" s="24">
        <f>F6+F9+F15+F25+F26+F27+F28+F32+F33</f>
        <v>0</v>
      </c>
    </row>
    <row r="39" spans="1:6" ht="30" customHeight="1">
      <c r="A39" s="15" t="s">
        <v>115</v>
      </c>
      <c r="B39" s="5" t="s">
        <v>116</v>
      </c>
      <c r="C39" s="15"/>
      <c r="D39" s="24">
        <f>D33</f>
        <v>0</v>
      </c>
      <c r="E39" s="24">
        <f>E33</f>
        <v>0</v>
      </c>
      <c r="F39" s="24">
        <f>F33</f>
        <v>0</v>
      </c>
    </row>
    <row r="40" spans="1:6" ht="30" customHeight="1">
      <c r="A40" s="15" t="s">
        <v>117</v>
      </c>
      <c r="B40" s="1" t="s">
        <v>114</v>
      </c>
      <c r="C40" s="15"/>
      <c r="D40" s="24">
        <f>D38-D39</f>
        <v>23838844</v>
      </c>
      <c r="E40" s="24">
        <f>E38-E39</f>
        <v>24277314</v>
      </c>
      <c r="F40" s="24">
        <f>F38-F39</f>
        <v>0</v>
      </c>
    </row>
    <row r="41" spans="1:6" ht="30" customHeight="1">
      <c r="A41" s="34"/>
      <c r="B41" s="35"/>
      <c r="C41" s="36"/>
      <c r="D41" s="37"/>
      <c r="E41" s="37"/>
      <c r="F41" s="37"/>
    </row>
    <row r="42" spans="1:6" ht="30" customHeight="1">
      <c r="A42" s="34"/>
      <c r="B42" s="35" t="s">
        <v>308</v>
      </c>
      <c r="C42" s="38"/>
      <c r="D42" s="37"/>
      <c r="E42" s="37"/>
      <c r="F42" s="37"/>
    </row>
    <row r="43" spans="1:6">
      <c r="B43" s="101" t="s">
        <v>309</v>
      </c>
    </row>
  </sheetData>
  <mergeCells count="2">
    <mergeCell ref="A1:F1"/>
    <mergeCell ref="A3:F3"/>
  </mergeCells>
  <pageMargins left="0.7" right="0.7" top="0.75" bottom="0.75" header="0.3" footer="0.3"/>
  <pageSetup paperSize="9" scale="76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F45"/>
  <sheetViews>
    <sheetView topLeftCell="A15" workbookViewId="0">
      <selection activeCell="D52" sqref="D52"/>
    </sheetView>
  </sheetViews>
  <sheetFormatPr defaultRowHeight="15"/>
  <cols>
    <col min="1" max="1" width="9.85546875" style="17" customWidth="1"/>
    <col min="2" max="2" width="42.85546875" customWidth="1"/>
    <col min="3" max="3" width="11.5703125" style="17" customWidth="1"/>
    <col min="4" max="4" width="16.85546875" customWidth="1"/>
    <col min="5" max="5" width="16.7109375" customWidth="1"/>
    <col min="6" max="6" width="15.28515625" customWidth="1"/>
  </cols>
  <sheetData>
    <row r="1" spans="1:6">
      <c r="A1" s="125" t="s">
        <v>340</v>
      </c>
      <c r="B1" s="125"/>
      <c r="C1" s="125"/>
      <c r="D1" s="125"/>
      <c r="E1" s="125"/>
      <c r="F1" s="125"/>
    </row>
    <row r="2" spans="1:6">
      <c r="A2" s="9"/>
    </row>
    <row r="3" spans="1:6">
      <c r="A3" s="126" t="s">
        <v>292</v>
      </c>
      <c r="B3" s="126"/>
      <c r="C3" s="126"/>
      <c r="D3" s="126"/>
      <c r="E3" s="126"/>
      <c r="F3" s="126"/>
    </row>
    <row r="4" spans="1:6">
      <c r="A4" s="10"/>
      <c r="B4" s="3" t="s">
        <v>0</v>
      </c>
      <c r="C4" s="10" t="s">
        <v>1</v>
      </c>
      <c r="D4" s="3" t="s">
        <v>2</v>
      </c>
      <c r="E4" s="3" t="s">
        <v>3</v>
      </c>
      <c r="F4" s="3" t="s">
        <v>4</v>
      </c>
    </row>
    <row r="5" spans="1:6" ht="27.75" customHeight="1">
      <c r="A5" s="10" t="s">
        <v>44</v>
      </c>
      <c r="B5" s="3" t="s">
        <v>5</v>
      </c>
      <c r="C5" s="10" t="s">
        <v>20</v>
      </c>
      <c r="D5" s="3" t="s">
        <v>18</v>
      </c>
      <c r="E5" s="3" t="s">
        <v>19</v>
      </c>
      <c r="F5" s="3" t="s">
        <v>6</v>
      </c>
    </row>
    <row r="6" spans="1:6" ht="30" customHeight="1">
      <c r="A6" s="15" t="s">
        <v>7</v>
      </c>
      <c r="B6" s="32" t="s">
        <v>81</v>
      </c>
      <c r="C6" s="15" t="s">
        <v>141</v>
      </c>
      <c r="D6" s="24">
        <f>D7+D8</f>
        <v>54696664</v>
      </c>
      <c r="E6" s="24">
        <f>E7+E8</f>
        <v>58725958</v>
      </c>
      <c r="F6" s="24">
        <f>F7+F8</f>
        <v>0</v>
      </c>
    </row>
    <row r="7" spans="1:6" ht="30" customHeight="1">
      <c r="A7" s="18" t="s">
        <v>45</v>
      </c>
      <c r="B7" s="5" t="s">
        <v>82</v>
      </c>
      <c r="C7" s="18"/>
      <c r="D7" s="6">
        <v>54162588</v>
      </c>
      <c r="E7" s="6">
        <v>58324322</v>
      </c>
      <c r="F7" s="6"/>
    </row>
    <row r="8" spans="1:6" ht="30" customHeight="1">
      <c r="A8" s="18" t="s">
        <v>46</v>
      </c>
      <c r="B8" s="5" t="s">
        <v>83</v>
      </c>
      <c r="C8" s="18"/>
      <c r="D8" s="6">
        <v>534076</v>
      </c>
      <c r="E8" s="6">
        <v>401636</v>
      </c>
      <c r="F8" s="6"/>
    </row>
    <row r="9" spans="1:6" ht="30" customHeight="1">
      <c r="A9" s="15" t="s">
        <v>21</v>
      </c>
      <c r="B9" s="1" t="s">
        <v>84</v>
      </c>
      <c r="C9" s="15" t="s">
        <v>142</v>
      </c>
      <c r="D9" s="24">
        <f>D10+D11+D12+D13+D14</f>
        <v>8159105</v>
      </c>
      <c r="E9" s="24">
        <f>E10+E11+E12+E13+E14</f>
        <v>9014162</v>
      </c>
      <c r="F9" s="24">
        <f>F10+F11+F12+F13+F14</f>
        <v>0</v>
      </c>
    </row>
    <row r="10" spans="1:6" ht="30" customHeight="1">
      <c r="A10" s="18" t="s">
        <v>61</v>
      </c>
      <c r="B10" s="5" t="s">
        <v>85</v>
      </c>
      <c r="C10" s="18"/>
      <c r="D10" s="6">
        <v>8159105</v>
      </c>
      <c r="E10" s="6">
        <v>8652616</v>
      </c>
      <c r="F10" s="6"/>
    </row>
    <row r="11" spans="1:6" ht="30" customHeight="1">
      <c r="A11" s="18" t="s">
        <v>80</v>
      </c>
      <c r="B11" s="5" t="s">
        <v>86</v>
      </c>
      <c r="C11" s="18"/>
      <c r="D11" s="6"/>
      <c r="E11" s="6"/>
      <c r="F11" s="6"/>
    </row>
    <row r="12" spans="1:6" ht="30" customHeight="1">
      <c r="A12" s="18" t="s">
        <v>118</v>
      </c>
      <c r="B12" s="5" t="s">
        <v>87</v>
      </c>
      <c r="C12" s="18"/>
      <c r="D12" s="6"/>
      <c r="E12" s="6">
        <v>361546</v>
      </c>
      <c r="F12" s="6"/>
    </row>
    <row r="13" spans="1:6" ht="30" customHeight="1">
      <c r="A13" s="18" t="s">
        <v>119</v>
      </c>
      <c r="B13" s="5" t="s">
        <v>88</v>
      </c>
      <c r="C13" s="18"/>
      <c r="D13" s="6"/>
      <c r="E13" s="6"/>
      <c r="F13" s="6"/>
    </row>
    <row r="14" spans="1:6" ht="30" customHeight="1">
      <c r="A14" s="18" t="s">
        <v>120</v>
      </c>
      <c r="B14" s="5" t="s">
        <v>89</v>
      </c>
      <c r="C14" s="18"/>
      <c r="D14" s="6"/>
      <c r="E14" s="6"/>
      <c r="F14" s="6"/>
    </row>
    <row r="15" spans="1:6" ht="30" customHeight="1">
      <c r="A15" s="15" t="s">
        <v>23</v>
      </c>
      <c r="B15" s="1" t="s">
        <v>90</v>
      </c>
      <c r="C15" s="15" t="s">
        <v>143</v>
      </c>
      <c r="D15" s="24">
        <f>D16+D17+D18+D19+D20</f>
        <v>17683561</v>
      </c>
      <c r="E15" s="24">
        <f>E16+E17+E18+E19+E20</f>
        <v>18316124</v>
      </c>
      <c r="F15" s="24">
        <f>F16+F17+F18+F19+F20</f>
        <v>0</v>
      </c>
    </row>
    <row r="16" spans="1:6" ht="30" customHeight="1">
      <c r="A16" s="18" t="s">
        <v>62</v>
      </c>
      <c r="B16" s="5" t="s">
        <v>91</v>
      </c>
      <c r="C16" s="18"/>
      <c r="D16" s="6">
        <v>841950</v>
      </c>
      <c r="E16" s="6">
        <v>1096687</v>
      </c>
      <c r="F16" s="6"/>
    </row>
    <row r="17" spans="1:6" ht="30" customHeight="1">
      <c r="A17" s="18" t="s">
        <v>63</v>
      </c>
      <c r="B17" s="5" t="s">
        <v>92</v>
      </c>
      <c r="C17" s="18"/>
      <c r="D17" s="6">
        <v>72896</v>
      </c>
      <c r="E17" s="6">
        <v>103749</v>
      </c>
      <c r="F17" s="6"/>
    </row>
    <row r="18" spans="1:6" ht="30" customHeight="1">
      <c r="A18" s="18" t="s">
        <v>64</v>
      </c>
      <c r="B18" s="5" t="s">
        <v>93</v>
      </c>
      <c r="C18" s="18"/>
      <c r="D18" s="6">
        <v>13231163</v>
      </c>
      <c r="E18" s="6">
        <v>13366324</v>
      </c>
      <c r="F18" s="6"/>
    </row>
    <row r="19" spans="1:6" ht="30" customHeight="1">
      <c r="A19" s="18" t="s">
        <v>65</v>
      </c>
      <c r="B19" s="5" t="s">
        <v>94</v>
      </c>
      <c r="C19" s="18"/>
      <c r="D19" s="6"/>
      <c r="E19" s="6">
        <v>13726</v>
      </c>
      <c r="F19" s="6"/>
    </row>
    <row r="20" spans="1:6" ht="30" customHeight="1">
      <c r="A20" s="18" t="s">
        <v>66</v>
      </c>
      <c r="B20" s="5" t="s">
        <v>95</v>
      </c>
      <c r="C20" s="18"/>
      <c r="D20" s="6">
        <f>D21+D22+D23+D24</f>
        <v>3537552</v>
      </c>
      <c r="E20" s="6">
        <f>E21+E22+E23+E24</f>
        <v>3735638</v>
      </c>
      <c r="F20" s="6">
        <f>F21+F22+F23+F24</f>
        <v>0</v>
      </c>
    </row>
    <row r="21" spans="1:6" ht="30" customHeight="1">
      <c r="A21" s="18" t="s">
        <v>121</v>
      </c>
      <c r="B21" s="5" t="s">
        <v>96</v>
      </c>
      <c r="C21" s="18"/>
      <c r="D21" s="6">
        <v>3492552</v>
      </c>
      <c r="E21" s="6">
        <v>3690638</v>
      </c>
      <c r="F21" s="6"/>
    </row>
    <row r="22" spans="1:6" ht="30" customHeight="1">
      <c r="A22" s="18" t="s">
        <v>122</v>
      </c>
      <c r="B22" s="5" t="s">
        <v>97</v>
      </c>
      <c r="C22" s="18"/>
      <c r="D22" s="6"/>
      <c r="E22" s="6"/>
      <c r="F22" s="6"/>
    </row>
    <row r="23" spans="1:6" ht="30" customHeight="1">
      <c r="A23" s="18" t="s">
        <v>123</v>
      </c>
      <c r="B23" s="5" t="s">
        <v>98</v>
      </c>
      <c r="C23" s="18"/>
      <c r="D23" s="6"/>
      <c r="E23" s="6"/>
      <c r="F23" s="24"/>
    </row>
    <row r="24" spans="1:6" ht="30" customHeight="1">
      <c r="A24" s="18" t="s">
        <v>124</v>
      </c>
      <c r="B24" s="5" t="s">
        <v>99</v>
      </c>
      <c r="C24" s="18"/>
      <c r="D24" s="6">
        <v>45000</v>
      </c>
      <c r="E24" s="6">
        <v>45000</v>
      </c>
      <c r="F24" s="24"/>
    </row>
    <row r="25" spans="1:6" ht="30" customHeight="1">
      <c r="A25" s="15" t="s">
        <v>31</v>
      </c>
      <c r="B25" s="1" t="s">
        <v>100</v>
      </c>
      <c r="C25" s="15" t="s">
        <v>144</v>
      </c>
      <c r="D25" s="24"/>
      <c r="E25" s="24"/>
      <c r="F25" s="6"/>
    </row>
    <row r="26" spans="1:6" ht="30" customHeight="1">
      <c r="A26" s="15" t="s">
        <v>33</v>
      </c>
      <c r="B26" s="1" t="s">
        <v>101</v>
      </c>
      <c r="C26" s="15" t="s">
        <v>145</v>
      </c>
      <c r="D26" s="24"/>
      <c r="E26" s="24"/>
      <c r="F26" s="24"/>
    </row>
    <row r="27" spans="1:6" ht="30" customHeight="1">
      <c r="A27" s="15" t="s">
        <v>102</v>
      </c>
      <c r="B27" s="1" t="s">
        <v>103</v>
      </c>
      <c r="C27" s="15" t="s">
        <v>146</v>
      </c>
      <c r="D27" s="24">
        <v>203200</v>
      </c>
      <c r="E27" s="24">
        <v>2055540</v>
      </c>
      <c r="F27" s="6"/>
    </row>
    <row r="28" spans="1:6" ht="30" customHeight="1">
      <c r="A28" s="15" t="s">
        <v>41</v>
      </c>
      <c r="B28" s="1" t="s">
        <v>104</v>
      </c>
      <c r="C28" s="15" t="s">
        <v>145</v>
      </c>
      <c r="D28" s="24">
        <f>D29+D30+D31</f>
        <v>0</v>
      </c>
      <c r="E28" s="24">
        <f>E29+E30+E31</f>
        <v>0</v>
      </c>
      <c r="F28" s="24">
        <f>F29+F30+F31</f>
        <v>0</v>
      </c>
    </row>
    <row r="29" spans="1:6" ht="42" customHeight="1">
      <c r="A29" s="18" t="s">
        <v>125</v>
      </c>
      <c r="B29" s="5" t="s">
        <v>324</v>
      </c>
      <c r="C29" s="18"/>
      <c r="D29" s="6"/>
      <c r="E29" s="6"/>
      <c r="F29" s="6"/>
    </row>
    <row r="30" spans="1:6" ht="45.75" customHeight="1">
      <c r="A30" s="18" t="s">
        <v>126</v>
      </c>
      <c r="B30" s="5" t="s">
        <v>105</v>
      </c>
      <c r="C30" s="18"/>
      <c r="D30" s="6"/>
      <c r="E30" s="6"/>
      <c r="F30" s="6"/>
    </row>
    <row r="31" spans="1:6" ht="30" customHeight="1">
      <c r="A31" s="18" t="s">
        <v>127</v>
      </c>
      <c r="B31" s="5" t="s">
        <v>106</v>
      </c>
      <c r="C31" s="18"/>
      <c r="D31" s="6"/>
      <c r="E31" s="6"/>
      <c r="F31" s="6"/>
    </row>
    <row r="32" spans="1:6" ht="30" customHeight="1">
      <c r="A32" s="15" t="s">
        <v>107</v>
      </c>
      <c r="B32" s="1" t="s">
        <v>108</v>
      </c>
      <c r="C32" s="15" t="s">
        <v>147</v>
      </c>
      <c r="D32" s="24"/>
      <c r="E32" s="24"/>
      <c r="F32" s="6"/>
    </row>
    <row r="33" spans="1:6" ht="30" customHeight="1">
      <c r="A33" s="15" t="s">
        <v>109</v>
      </c>
      <c r="B33" s="1" t="s">
        <v>110</v>
      </c>
      <c r="C33" s="15" t="s">
        <v>148</v>
      </c>
      <c r="D33" s="24">
        <f>D34+D35+D36+D37</f>
        <v>0</v>
      </c>
      <c r="E33" s="24">
        <f>E34+E35+E36+E37</f>
        <v>0</v>
      </c>
      <c r="F33" s="24">
        <f>F34+F35+F36+F37</f>
        <v>0</v>
      </c>
    </row>
    <row r="34" spans="1:6" ht="30" customHeight="1">
      <c r="A34" s="18" t="s">
        <v>128</v>
      </c>
      <c r="B34" s="5" t="s">
        <v>322</v>
      </c>
      <c r="C34" s="18"/>
      <c r="D34" s="6"/>
      <c r="E34" s="6"/>
      <c r="F34" s="6"/>
    </row>
    <row r="35" spans="1:6" ht="30" customHeight="1">
      <c r="A35" s="18" t="s">
        <v>129</v>
      </c>
      <c r="B35" s="5" t="s">
        <v>111</v>
      </c>
      <c r="C35" s="18"/>
      <c r="D35" s="6"/>
      <c r="E35" s="6"/>
      <c r="F35" s="24"/>
    </row>
    <row r="36" spans="1:6" ht="30" customHeight="1">
      <c r="A36" s="18" t="s">
        <v>130</v>
      </c>
      <c r="B36" s="5" t="s">
        <v>112</v>
      </c>
      <c r="C36" s="18"/>
      <c r="D36" s="6"/>
      <c r="E36" s="6"/>
      <c r="F36" s="6"/>
    </row>
    <row r="37" spans="1:6" ht="30" customHeight="1">
      <c r="A37" s="18" t="s">
        <v>131</v>
      </c>
      <c r="B37" s="5" t="s">
        <v>326</v>
      </c>
      <c r="C37" s="18"/>
      <c r="D37" s="6"/>
      <c r="E37" s="6"/>
      <c r="F37" s="6"/>
    </row>
    <row r="38" spans="1:6" ht="30" customHeight="1">
      <c r="A38" s="15" t="s">
        <v>113</v>
      </c>
      <c r="B38" s="33" t="s">
        <v>132</v>
      </c>
      <c r="C38" s="15" t="s">
        <v>149</v>
      </c>
      <c r="D38" s="24">
        <f>D6+D9+D15+D25+D26+D27+D28+D32+D33</f>
        <v>80742530</v>
      </c>
      <c r="E38" s="24">
        <f>E6+E9+E15+E25+E26+E27+E28+E32+E33</f>
        <v>88111784</v>
      </c>
      <c r="F38" s="24">
        <f>F6+F9+F15+F25+F26+F27+F28+F32+F33</f>
        <v>0</v>
      </c>
    </row>
    <row r="39" spans="1:6" ht="30" customHeight="1">
      <c r="A39" s="15" t="s">
        <v>115</v>
      </c>
      <c r="B39" s="5" t="s">
        <v>116</v>
      </c>
      <c r="C39" s="15"/>
      <c r="D39" s="24">
        <f>D33</f>
        <v>0</v>
      </c>
      <c r="E39" s="24">
        <f>E33</f>
        <v>0</v>
      </c>
      <c r="F39" s="24">
        <f>F33</f>
        <v>0</v>
      </c>
    </row>
    <row r="40" spans="1:6" ht="30" customHeight="1">
      <c r="A40" s="15" t="s">
        <v>117</v>
      </c>
      <c r="B40" s="1" t="s">
        <v>114</v>
      </c>
      <c r="C40" s="15"/>
      <c r="D40" s="24">
        <f>D38-D39</f>
        <v>80742530</v>
      </c>
      <c r="E40" s="24">
        <f>E38-E39</f>
        <v>88111784</v>
      </c>
      <c r="F40" s="24">
        <f>F38-F39</f>
        <v>0</v>
      </c>
    </row>
    <row r="41" spans="1:6" ht="30" customHeight="1">
      <c r="A41" s="34"/>
      <c r="B41" s="35"/>
      <c r="C41" s="36"/>
      <c r="D41" s="37"/>
      <c r="E41" s="37"/>
      <c r="F41" s="37"/>
    </row>
    <row r="42" spans="1:6" ht="30" customHeight="1">
      <c r="A42" s="34"/>
      <c r="B42" s="35" t="s">
        <v>310</v>
      </c>
      <c r="C42" s="38"/>
      <c r="D42" s="37"/>
      <c r="E42" s="37"/>
      <c r="F42" s="37"/>
    </row>
    <row r="43" spans="1:6">
      <c r="B43" s="101" t="s">
        <v>351</v>
      </c>
    </row>
    <row r="44" spans="1:6">
      <c r="B44" s="101" t="s">
        <v>311</v>
      </c>
    </row>
    <row r="45" spans="1:6">
      <c r="B45" s="101" t="s">
        <v>352</v>
      </c>
    </row>
  </sheetData>
  <mergeCells count="2">
    <mergeCell ref="A1:F1"/>
    <mergeCell ref="A3:F3"/>
  </mergeCells>
  <pageMargins left="0.7" right="0.7" top="0.75" bottom="0.75" header="0.3" footer="0.3"/>
  <pageSetup paperSize="9" scale="76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A1:F45"/>
  <sheetViews>
    <sheetView view="pageBreakPreview" zoomScaleSheetLayoutView="100" workbookViewId="0">
      <selection activeCell="E28" sqref="E28"/>
    </sheetView>
  </sheetViews>
  <sheetFormatPr defaultRowHeight="15"/>
  <cols>
    <col min="1" max="1" width="9.85546875" style="17" customWidth="1"/>
    <col min="2" max="2" width="42.85546875" customWidth="1"/>
    <col min="3" max="3" width="11.5703125" style="17" customWidth="1"/>
    <col min="4" max="4" width="16.85546875" customWidth="1"/>
    <col min="5" max="5" width="16.7109375" customWidth="1"/>
    <col min="6" max="6" width="15.7109375" customWidth="1"/>
  </cols>
  <sheetData>
    <row r="1" spans="1:6">
      <c r="A1" s="125" t="s">
        <v>341</v>
      </c>
      <c r="B1" s="125"/>
      <c r="C1" s="125"/>
      <c r="D1" s="125"/>
      <c r="E1" s="125"/>
      <c r="F1" s="125"/>
    </row>
    <row r="2" spans="1:6">
      <c r="A2" s="9"/>
    </row>
    <row r="3" spans="1:6" ht="29.25" customHeight="1">
      <c r="A3" s="127" t="s">
        <v>293</v>
      </c>
      <c r="B3" s="127"/>
      <c r="C3" s="127"/>
      <c r="D3" s="127"/>
      <c r="E3" s="127"/>
      <c r="F3" s="127"/>
    </row>
    <row r="4" spans="1:6">
      <c r="A4" s="104"/>
      <c r="B4" s="105" t="s">
        <v>0</v>
      </c>
      <c r="C4" s="104" t="s">
        <v>1</v>
      </c>
      <c r="D4" s="105" t="s">
        <v>2</v>
      </c>
      <c r="E4" s="105" t="s">
        <v>3</v>
      </c>
      <c r="F4" s="105" t="s">
        <v>4</v>
      </c>
    </row>
    <row r="5" spans="1:6" ht="27.75" customHeight="1">
      <c r="A5" s="104" t="s">
        <v>44</v>
      </c>
      <c r="B5" s="105" t="s">
        <v>5</v>
      </c>
      <c r="C5" s="104" t="s">
        <v>20</v>
      </c>
      <c r="D5" s="105" t="s">
        <v>18</v>
      </c>
      <c r="E5" s="105" t="s">
        <v>19</v>
      </c>
      <c r="F5" s="105" t="s">
        <v>6</v>
      </c>
    </row>
    <row r="6" spans="1:6" ht="30" customHeight="1">
      <c r="A6" s="15" t="s">
        <v>7</v>
      </c>
      <c r="B6" s="107" t="s">
        <v>81</v>
      </c>
      <c r="C6" s="15" t="s">
        <v>141</v>
      </c>
      <c r="D6" s="106">
        <f>D7+D8</f>
        <v>7698548</v>
      </c>
      <c r="E6" s="106">
        <f>E7+E8</f>
        <v>7895519</v>
      </c>
      <c r="F6" s="106">
        <f>F7+F8</f>
        <v>0</v>
      </c>
    </row>
    <row r="7" spans="1:6" ht="30" customHeight="1">
      <c r="A7" s="18" t="s">
        <v>45</v>
      </c>
      <c r="B7" s="102" t="s">
        <v>82</v>
      </c>
      <c r="C7" s="18"/>
      <c r="D7" s="6">
        <v>7017320</v>
      </c>
      <c r="E7" s="6">
        <v>6989576</v>
      </c>
      <c r="F7" s="6"/>
    </row>
    <row r="8" spans="1:6" ht="30" customHeight="1">
      <c r="A8" s="18" t="s">
        <v>46</v>
      </c>
      <c r="B8" s="102" t="s">
        <v>83</v>
      </c>
      <c r="C8" s="18"/>
      <c r="D8" s="6">
        <v>681228</v>
      </c>
      <c r="E8" s="6">
        <v>905943</v>
      </c>
      <c r="F8" s="6"/>
    </row>
    <row r="9" spans="1:6" ht="30" customHeight="1">
      <c r="A9" s="15" t="s">
        <v>21</v>
      </c>
      <c r="B9" s="103" t="s">
        <v>84</v>
      </c>
      <c r="C9" s="15" t="s">
        <v>142</v>
      </c>
      <c r="D9" s="106">
        <f>D10+D11+D12+D13+D14</f>
        <v>1182715</v>
      </c>
      <c r="E9" s="106">
        <f>E10+E11+E12+E13+E14</f>
        <v>1168946</v>
      </c>
      <c r="F9" s="106">
        <f>F10+F11+F12+F13+F14</f>
        <v>0</v>
      </c>
    </row>
    <row r="10" spans="1:6" ht="30" customHeight="1">
      <c r="A10" s="18" t="s">
        <v>61</v>
      </c>
      <c r="B10" s="102" t="s">
        <v>85</v>
      </c>
      <c r="C10" s="18"/>
      <c r="D10" s="6">
        <v>1182715</v>
      </c>
      <c r="E10" s="6">
        <v>1168946</v>
      </c>
      <c r="F10" s="6"/>
    </row>
    <row r="11" spans="1:6" ht="30" customHeight="1">
      <c r="A11" s="18" t="s">
        <v>80</v>
      </c>
      <c r="B11" s="102" t="s">
        <v>86</v>
      </c>
      <c r="C11" s="18"/>
      <c r="D11" s="6"/>
      <c r="E11" s="6"/>
      <c r="F11" s="6"/>
    </row>
    <row r="12" spans="1:6" ht="30" customHeight="1">
      <c r="A12" s="18" t="s">
        <v>118</v>
      </c>
      <c r="B12" s="102" t="s">
        <v>87</v>
      </c>
      <c r="C12" s="18"/>
      <c r="D12" s="6"/>
      <c r="E12" s="6"/>
      <c r="F12" s="6"/>
    </row>
    <row r="13" spans="1:6" ht="30" customHeight="1">
      <c r="A13" s="18" t="s">
        <v>119</v>
      </c>
      <c r="B13" s="102" t="s">
        <v>88</v>
      </c>
      <c r="C13" s="18"/>
      <c r="D13" s="6"/>
      <c r="E13" s="6"/>
      <c r="F13" s="6"/>
    </row>
    <row r="14" spans="1:6" ht="30" customHeight="1">
      <c r="A14" s="18" t="s">
        <v>120</v>
      </c>
      <c r="B14" s="102" t="s">
        <v>89</v>
      </c>
      <c r="C14" s="18"/>
      <c r="D14" s="6"/>
      <c r="E14" s="6"/>
      <c r="F14" s="6"/>
    </row>
    <row r="15" spans="1:6" ht="30" customHeight="1">
      <c r="A15" s="15" t="s">
        <v>23</v>
      </c>
      <c r="B15" s="103" t="s">
        <v>90</v>
      </c>
      <c r="C15" s="15" t="s">
        <v>143</v>
      </c>
      <c r="D15" s="106">
        <f>D16+D17+D18+D19+D20</f>
        <v>915240</v>
      </c>
      <c r="E15" s="106">
        <f>E16+E17+E18+E19+E20</f>
        <v>732038</v>
      </c>
      <c r="F15" s="106">
        <f>F16+F17+F18+F19+F20</f>
        <v>0</v>
      </c>
    </row>
    <row r="16" spans="1:6" ht="30" customHeight="1">
      <c r="A16" s="18" t="s">
        <v>62</v>
      </c>
      <c r="B16" s="102" t="s">
        <v>91</v>
      </c>
      <c r="C16" s="18"/>
      <c r="D16" s="6">
        <v>214950</v>
      </c>
      <c r="E16" s="6">
        <v>226900</v>
      </c>
      <c r="F16" s="6"/>
    </row>
    <row r="17" spans="1:6" ht="30" customHeight="1">
      <c r="A17" s="18" t="s">
        <v>63</v>
      </c>
      <c r="B17" s="102" t="s">
        <v>92</v>
      </c>
      <c r="C17" s="18"/>
      <c r="D17" s="6">
        <v>45674</v>
      </c>
      <c r="E17" s="6">
        <v>45674</v>
      </c>
      <c r="F17" s="6"/>
    </row>
    <row r="18" spans="1:6" ht="30" customHeight="1">
      <c r="A18" s="18" t="s">
        <v>64</v>
      </c>
      <c r="B18" s="102" t="s">
        <v>93</v>
      </c>
      <c r="C18" s="18"/>
      <c r="D18" s="6">
        <v>457000</v>
      </c>
      <c r="E18" s="6">
        <v>273798</v>
      </c>
      <c r="F18" s="6"/>
    </row>
    <row r="19" spans="1:6" ht="30" customHeight="1">
      <c r="A19" s="18" t="s">
        <v>65</v>
      </c>
      <c r="B19" s="102" t="s">
        <v>94</v>
      </c>
      <c r="C19" s="18"/>
      <c r="D19" s="6"/>
      <c r="E19" s="6"/>
      <c r="F19" s="6"/>
    </row>
    <row r="20" spans="1:6" ht="30" customHeight="1">
      <c r="A20" s="18" t="s">
        <v>66</v>
      </c>
      <c r="B20" s="102" t="s">
        <v>95</v>
      </c>
      <c r="C20" s="18"/>
      <c r="D20" s="6">
        <f>D21+D22+D23+D24</f>
        <v>197616</v>
      </c>
      <c r="E20" s="6">
        <f>E21+E22+E23+E24</f>
        <v>185666</v>
      </c>
      <c r="F20" s="6">
        <f>F21+F22+F23+F24</f>
        <v>0</v>
      </c>
    </row>
    <row r="21" spans="1:6" ht="30" customHeight="1">
      <c r="A21" s="18" t="s">
        <v>121</v>
      </c>
      <c r="B21" s="102" t="s">
        <v>96</v>
      </c>
      <c r="C21" s="18"/>
      <c r="D21" s="6">
        <v>172616</v>
      </c>
      <c r="E21" s="6">
        <v>160666</v>
      </c>
      <c r="F21" s="6"/>
    </row>
    <row r="22" spans="1:6" ht="30" customHeight="1">
      <c r="A22" s="18" t="s">
        <v>122</v>
      </c>
      <c r="B22" s="102" t="s">
        <v>97</v>
      </c>
      <c r="C22" s="18"/>
      <c r="D22" s="6"/>
      <c r="E22" s="6"/>
      <c r="F22" s="6"/>
    </row>
    <row r="23" spans="1:6" ht="30" customHeight="1">
      <c r="A23" s="18" t="s">
        <v>123</v>
      </c>
      <c r="B23" s="102" t="s">
        <v>98</v>
      </c>
      <c r="C23" s="18"/>
      <c r="D23" s="6"/>
      <c r="E23" s="6"/>
      <c r="F23" s="106"/>
    </row>
    <row r="24" spans="1:6" ht="30" customHeight="1">
      <c r="A24" s="18" t="s">
        <v>124</v>
      </c>
      <c r="B24" s="102" t="s">
        <v>99</v>
      </c>
      <c r="C24" s="18"/>
      <c r="D24" s="6">
        <v>25000</v>
      </c>
      <c r="E24" s="6">
        <v>25000</v>
      </c>
      <c r="F24" s="106"/>
    </row>
    <row r="25" spans="1:6" ht="30" customHeight="1">
      <c r="A25" s="15" t="s">
        <v>31</v>
      </c>
      <c r="B25" s="103" t="s">
        <v>100</v>
      </c>
      <c r="C25" s="15" t="s">
        <v>144</v>
      </c>
      <c r="D25" s="106"/>
      <c r="E25" s="106"/>
      <c r="F25" s="6"/>
    </row>
    <row r="26" spans="1:6" ht="30" customHeight="1">
      <c r="A26" s="15" t="s">
        <v>33</v>
      </c>
      <c r="B26" s="103" t="s">
        <v>101</v>
      </c>
      <c r="C26" s="15" t="s">
        <v>145</v>
      </c>
      <c r="D26" s="106"/>
      <c r="E26" s="106"/>
      <c r="F26" s="106"/>
    </row>
    <row r="27" spans="1:6" ht="30" customHeight="1">
      <c r="A27" s="15" t="s">
        <v>102</v>
      </c>
      <c r="B27" s="103" t="s">
        <v>103</v>
      </c>
      <c r="C27" s="15" t="s">
        <v>146</v>
      </c>
      <c r="D27" s="106">
        <v>127000</v>
      </c>
      <c r="E27" s="106">
        <v>127000</v>
      </c>
      <c r="F27" s="6"/>
    </row>
    <row r="28" spans="1:6" ht="30" customHeight="1">
      <c r="A28" s="15" t="s">
        <v>41</v>
      </c>
      <c r="B28" s="103" t="s">
        <v>104</v>
      </c>
      <c r="C28" s="15" t="s">
        <v>145</v>
      </c>
      <c r="D28" s="106">
        <f>D29+D30+D31</f>
        <v>0</v>
      </c>
      <c r="E28" s="106">
        <f>E29+E30+E31</f>
        <v>0</v>
      </c>
      <c r="F28" s="106">
        <f>F29+F30+F31</f>
        <v>0</v>
      </c>
    </row>
    <row r="29" spans="1:6" ht="42" customHeight="1">
      <c r="A29" s="18" t="s">
        <v>125</v>
      </c>
      <c r="B29" s="102" t="s">
        <v>324</v>
      </c>
      <c r="C29" s="18"/>
      <c r="D29" s="6"/>
      <c r="E29" s="6"/>
      <c r="F29" s="6"/>
    </row>
    <row r="30" spans="1:6" ht="45.75" customHeight="1">
      <c r="A30" s="18" t="s">
        <v>126</v>
      </c>
      <c r="B30" s="102" t="s">
        <v>105</v>
      </c>
      <c r="C30" s="18"/>
      <c r="D30" s="6"/>
      <c r="E30" s="6"/>
      <c r="F30" s="6"/>
    </row>
    <row r="31" spans="1:6" ht="30" customHeight="1">
      <c r="A31" s="18" t="s">
        <v>127</v>
      </c>
      <c r="B31" s="102" t="s">
        <v>106</v>
      </c>
      <c r="C31" s="18"/>
      <c r="D31" s="6"/>
      <c r="E31" s="6"/>
      <c r="F31" s="6"/>
    </row>
    <row r="32" spans="1:6" ht="30" customHeight="1">
      <c r="A32" s="15" t="s">
        <v>107</v>
      </c>
      <c r="B32" s="103" t="s">
        <v>108</v>
      </c>
      <c r="C32" s="15" t="s">
        <v>147</v>
      </c>
      <c r="D32" s="106"/>
      <c r="E32" s="106"/>
      <c r="F32" s="6"/>
    </row>
    <row r="33" spans="1:6" ht="30" customHeight="1">
      <c r="A33" s="15" t="s">
        <v>109</v>
      </c>
      <c r="B33" s="103" t="s">
        <v>110</v>
      </c>
      <c r="C33" s="15" t="s">
        <v>148</v>
      </c>
      <c r="D33" s="106">
        <f>D34+D35+D36+D37</f>
        <v>0</v>
      </c>
      <c r="E33" s="106">
        <f>E34+E35+E36+E37</f>
        <v>0</v>
      </c>
      <c r="F33" s="106">
        <f>F34+F35+F36+F37</f>
        <v>0</v>
      </c>
    </row>
    <row r="34" spans="1:6" ht="30" customHeight="1">
      <c r="A34" s="18" t="s">
        <v>128</v>
      </c>
      <c r="B34" s="102" t="s">
        <v>322</v>
      </c>
      <c r="C34" s="18"/>
      <c r="D34" s="6"/>
      <c r="E34" s="6"/>
      <c r="F34" s="6"/>
    </row>
    <row r="35" spans="1:6" ht="30" customHeight="1">
      <c r="A35" s="18" t="s">
        <v>129</v>
      </c>
      <c r="B35" s="102" t="s">
        <v>111</v>
      </c>
      <c r="C35" s="18"/>
      <c r="D35" s="6"/>
      <c r="E35" s="6"/>
      <c r="F35" s="106"/>
    </row>
    <row r="36" spans="1:6" ht="30" customHeight="1">
      <c r="A36" s="18" t="s">
        <v>130</v>
      </c>
      <c r="B36" s="102" t="s">
        <v>112</v>
      </c>
      <c r="C36" s="18"/>
      <c r="D36" s="6"/>
      <c r="E36" s="6"/>
      <c r="F36" s="6"/>
    </row>
    <row r="37" spans="1:6" ht="30" customHeight="1">
      <c r="A37" s="18" t="s">
        <v>131</v>
      </c>
      <c r="B37" s="102" t="s">
        <v>326</v>
      </c>
      <c r="C37" s="18"/>
      <c r="D37" s="6"/>
      <c r="E37" s="6"/>
      <c r="F37" s="6"/>
    </row>
    <row r="38" spans="1:6" ht="30" customHeight="1">
      <c r="A38" s="15" t="s">
        <v>113</v>
      </c>
      <c r="B38" s="33" t="s">
        <v>132</v>
      </c>
      <c r="C38" s="15" t="s">
        <v>149</v>
      </c>
      <c r="D38" s="106">
        <f>D6+D9+D15+D25+D26+D27+D28+D32+D33</f>
        <v>9923503</v>
      </c>
      <c r="E38" s="106">
        <f>E6+E9+E15+E25+E26+E27+E28+E32+E33</f>
        <v>9923503</v>
      </c>
      <c r="F38" s="106">
        <f>F6+F9+F15+F25+F26+F27+F28+F32+F33</f>
        <v>0</v>
      </c>
    </row>
    <row r="39" spans="1:6" ht="30" customHeight="1">
      <c r="A39" s="15" t="s">
        <v>115</v>
      </c>
      <c r="B39" s="102" t="s">
        <v>116</v>
      </c>
      <c r="C39" s="15"/>
      <c r="D39" s="106">
        <f>D33</f>
        <v>0</v>
      </c>
      <c r="E39" s="106">
        <f>E33</f>
        <v>0</v>
      </c>
      <c r="F39" s="106">
        <f>F33</f>
        <v>0</v>
      </c>
    </row>
    <row r="40" spans="1:6" ht="30" customHeight="1">
      <c r="A40" s="15" t="s">
        <v>117</v>
      </c>
      <c r="B40" s="103" t="s">
        <v>114</v>
      </c>
      <c r="C40" s="15"/>
      <c r="D40" s="106">
        <f>D38-D39</f>
        <v>9923503</v>
      </c>
      <c r="E40" s="106">
        <f>E38-E39</f>
        <v>9923503</v>
      </c>
      <c r="F40" s="106">
        <f>F38-F39</f>
        <v>0</v>
      </c>
    </row>
    <row r="41" spans="1:6" ht="30" customHeight="1">
      <c r="A41" s="34"/>
      <c r="B41" s="35"/>
      <c r="C41" s="36"/>
      <c r="D41" s="37"/>
      <c r="E41" s="37"/>
      <c r="F41" s="37"/>
    </row>
    <row r="42" spans="1:6" ht="30" customHeight="1">
      <c r="A42" s="34"/>
      <c r="B42" s="35" t="s">
        <v>312</v>
      </c>
      <c r="C42" s="38"/>
      <c r="D42" s="37"/>
      <c r="E42" s="37"/>
      <c r="F42" s="37"/>
    </row>
    <row r="43" spans="1:6">
      <c r="B43" s="101" t="s">
        <v>313</v>
      </c>
    </row>
    <row r="44" spans="1:6">
      <c r="B44" s="101" t="s">
        <v>271</v>
      </c>
    </row>
    <row r="45" spans="1:6">
      <c r="B45" s="101" t="s">
        <v>270</v>
      </c>
    </row>
  </sheetData>
  <mergeCells count="2">
    <mergeCell ref="A1:F1"/>
    <mergeCell ref="A3:F3"/>
  </mergeCells>
  <pageMargins left="0.7" right="0.7" top="0.75" bottom="0.75" header="0.3" footer="0.3"/>
  <pageSetup paperSize="9" scale="76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>
  <dimension ref="A1:F43"/>
  <sheetViews>
    <sheetView topLeftCell="A4" workbookViewId="0">
      <selection activeCell="E2" sqref="D2:E2"/>
    </sheetView>
  </sheetViews>
  <sheetFormatPr defaultRowHeight="15"/>
  <cols>
    <col min="1" max="1" width="5.42578125" style="17" customWidth="1"/>
    <col min="2" max="2" width="42.85546875" customWidth="1"/>
    <col min="3" max="3" width="7.140625" style="17" customWidth="1"/>
    <col min="4" max="4" width="11.42578125" customWidth="1"/>
    <col min="5" max="5" width="11.28515625" customWidth="1"/>
    <col min="6" max="6" width="9.28515625" customWidth="1"/>
  </cols>
  <sheetData>
    <row r="1" spans="1:6">
      <c r="A1" s="125" t="s">
        <v>329</v>
      </c>
      <c r="B1" s="125"/>
      <c r="C1" s="125"/>
      <c r="D1" s="125"/>
      <c r="E1" s="125"/>
      <c r="F1" s="125"/>
    </row>
    <row r="2" spans="1:6">
      <c r="A2" s="9"/>
    </row>
    <row r="3" spans="1:6">
      <c r="A3" s="126" t="s">
        <v>294</v>
      </c>
      <c r="B3" s="126"/>
      <c r="C3" s="126"/>
      <c r="D3" s="126"/>
      <c r="E3" s="126"/>
      <c r="F3" s="126"/>
    </row>
    <row r="4" spans="1:6">
      <c r="A4" s="10"/>
      <c r="B4" s="3" t="s">
        <v>0</v>
      </c>
      <c r="C4" s="10" t="s">
        <v>1</v>
      </c>
      <c r="D4" s="3" t="s">
        <v>2</v>
      </c>
      <c r="E4" s="3" t="s">
        <v>3</v>
      </c>
      <c r="F4" s="3" t="s">
        <v>4</v>
      </c>
    </row>
    <row r="5" spans="1:6" ht="53.25" customHeight="1">
      <c r="A5" s="10" t="s">
        <v>44</v>
      </c>
      <c r="B5" s="3" t="s">
        <v>5</v>
      </c>
      <c r="C5" s="123" t="s">
        <v>353</v>
      </c>
      <c r="D5" s="3" t="s">
        <v>18</v>
      </c>
      <c r="E5" s="3" t="s">
        <v>19</v>
      </c>
      <c r="F5" s="3" t="s">
        <v>6</v>
      </c>
    </row>
    <row r="6" spans="1:6" ht="30" customHeight="1">
      <c r="A6" s="29" t="s">
        <v>7</v>
      </c>
      <c r="B6" s="2" t="s">
        <v>8</v>
      </c>
      <c r="C6" s="15" t="s">
        <v>135</v>
      </c>
      <c r="D6" s="24">
        <f>D7+D8+D13</f>
        <v>8047952</v>
      </c>
      <c r="E6" s="24">
        <f>E7+E8+E13</f>
        <v>9392631</v>
      </c>
      <c r="F6" s="24">
        <f>F7+F8+F13</f>
        <v>0</v>
      </c>
    </row>
    <row r="7" spans="1:6" ht="30" customHeight="1">
      <c r="A7" s="28" t="s">
        <v>45</v>
      </c>
      <c r="B7" s="30" t="s">
        <v>9</v>
      </c>
      <c r="C7" s="18"/>
      <c r="D7" s="6"/>
      <c r="E7" s="6"/>
      <c r="F7" s="6"/>
    </row>
    <row r="8" spans="1:6" ht="30" customHeight="1">
      <c r="A8" s="12" t="s">
        <v>46</v>
      </c>
      <c r="B8" s="5" t="s">
        <v>10</v>
      </c>
      <c r="C8" s="18"/>
      <c r="D8" s="6">
        <f>D9+D10+D11+D12</f>
        <v>0</v>
      </c>
      <c r="E8" s="6">
        <f>E9+E10+E11+E12</f>
        <v>0</v>
      </c>
      <c r="F8" s="6">
        <f>F9+F10+F11+F12</f>
        <v>0</v>
      </c>
    </row>
    <row r="9" spans="1:6" ht="30" customHeight="1">
      <c r="A9" s="12" t="s">
        <v>47</v>
      </c>
      <c r="B9" s="5" t="s">
        <v>11</v>
      </c>
      <c r="C9" s="18"/>
      <c r="D9" s="6"/>
      <c r="E9" s="6"/>
      <c r="F9" s="6"/>
    </row>
    <row r="10" spans="1:6" ht="30" customHeight="1">
      <c r="A10" s="12" t="s">
        <v>48</v>
      </c>
      <c r="B10" s="5" t="s">
        <v>12</v>
      </c>
      <c r="C10" s="18"/>
      <c r="D10" s="6"/>
      <c r="E10" s="6"/>
      <c r="F10" s="6"/>
    </row>
    <row r="11" spans="1:6" ht="30" customHeight="1">
      <c r="A11" s="12" t="s">
        <v>49</v>
      </c>
      <c r="B11" s="5" t="s">
        <v>13</v>
      </c>
      <c r="C11" s="18"/>
      <c r="D11" s="6"/>
      <c r="E11" s="6"/>
      <c r="F11" s="6"/>
    </row>
    <row r="12" spans="1:6" ht="30" customHeight="1">
      <c r="A12" s="12" t="s">
        <v>50</v>
      </c>
      <c r="B12" s="4" t="s">
        <v>14</v>
      </c>
      <c r="C12" s="18"/>
      <c r="D12" s="6"/>
      <c r="E12" s="6"/>
      <c r="F12" s="6"/>
    </row>
    <row r="13" spans="1:6" ht="30" customHeight="1">
      <c r="A13" s="12" t="s">
        <v>51</v>
      </c>
      <c r="B13" s="4" t="s">
        <v>15</v>
      </c>
      <c r="C13" s="18"/>
      <c r="D13" s="6">
        <f>D14+D15+D16+D17+D18+D19+D20+D21+D22</f>
        <v>8047952</v>
      </c>
      <c r="E13" s="6">
        <v>9392631</v>
      </c>
      <c r="F13" s="6">
        <f>F14+F15+F16+F17+F18+F19+F20+F21+F22</f>
        <v>0</v>
      </c>
    </row>
    <row r="14" spans="1:6" ht="43.5" customHeight="1">
      <c r="A14" s="12" t="s">
        <v>52</v>
      </c>
      <c r="B14" s="109" t="s">
        <v>268</v>
      </c>
      <c r="C14" s="18"/>
      <c r="D14" s="6"/>
      <c r="E14" s="6"/>
      <c r="F14" s="6"/>
    </row>
    <row r="15" spans="1:6" ht="47.25" customHeight="1">
      <c r="A15" s="12" t="s">
        <v>53</v>
      </c>
      <c r="B15" s="5" t="s">
        <v>325</v>
      </c>
      <c r="C15" s="19"/>
      <c r="D15" s="6"/>
      <c r="E15" s="6"/>
      <c r="F15" s="6"/>
    </row>
    <row r="16" spans="1:6" ht="30" customHeight="1">
      <c r="A16" s="13" t="s">
        <v>54</v>
      </c>
      <c r="B16" s="5" t="s">
        <v>43</v>
      </c>
      <c r="C16" s="19"/>
      <c r="D16" s="25">
        <v>7693295</v>
      </c>
      <c r="E16" s="25">
        <v>7693295</v>
      </c>
      <c r="F16" s="25"/>
    </row>
    <row r="17" spans="1:6" ht="30" customHeight="1">
      <c r="A17" s="12" t="s">
        <v>55</v>
      </c>
      <c r="B17" s="5" t="s">
        <v>16</v>
      </c>
      <c r="C17" s="19"/>
      <c r="D17" s="6"/>
      <c r="E17" s="6"/>
      <c r="F17" s="6"/>
    </row>
    <row r="18" spans="1:6" ht="30" customHeight="1">
      <c r="A18" s="14" t="s">
        <v>56</v>
      </c>
      <c r="B18" s="7" t="s">
        <v>17</v>
      </c>
      <c r="C18" s="20"/>
      <c r="D18" s="26"/>
      <c r="E18" s="26"/>
      <c r="F18" s="26"/>
    </row>
    <row r="19" spans="1:6" ht="42.75" customHeight="1">
      <c r="A19" s="14" t="s">
        <v>57</v>
      </c>
      <c r="B19" s="7" t="s">
        <v>275</v>
      </c>
      <c r="C19" s="20"/>
      <c r="D19" s="26"/>
      <c r="E19" s="26"/>
      <c r="F19" s="26"/>
    </row>
    <row r="20" spans="1:6" ht="30" customHeight="1">
      <c r="A20" s="14" t="s">
        <v>58</v>
      </c>
      <c r="B20" s="7" t="s">
        <v>75</v>
      </c>
      <c r="C20" s="20"/>
      <c r="D20" s="26">
        <v>354657</v>
      </c>
      <c r="E20" s="26">
        <v>1699336</v>
      </c>
      <c r="F20" s="26"/>
    </row>
    <row r="21" spans="1:6" ht="30" customHeight="1">
      <c r="A21" s="14" t="s">
        <v>59</v>
      </c>
      <c r="B21" s="7" t="s">
        <v>265</v>
      </c>
      <c r="C21" s="20"/>
      <c r="D21" s="26"/>
      <c r="E21" s="26"/>
      <c r="F21" s="26"/>
    </row>
    <row r="22" spans="1:6" ht="30" customHeight="1">
      <c r="A22" s="14" t="s">
        <v>60</v>
      </c>
      <c r="B22" s="7" t="s">
        <v>273</v>
      </c>
      <c r="C22" s="20"/>
      <c r="D22" s="26"/>
      <c r="E22" s="26"/>
      <c r="F22" s="26"/>
    </row>
    <row r="23" spans="1:6" ht="30" customHeight="1">
      <c r="A23" s="11" t="s">
        <v>21</v>
      </c>
      <c r="B23" s="1" t="s">
        <v>22</v>
      </c>
      <c r="C23" s="21" t="s">
        <v>136</v>
      </c>
      <c r="D23" s="24">
        <f>D24+D25</f>
        <v>4000000</v>
      </c>
      <c r="E23" s="24">
        <f>E24+E25</f>
        <v>4574196</v>
      </c>
      <c r="F23" s="24">
        <f>F24+F25</f>
        <v>0</v>
      </c>
    </row>
    <row r="24" spans="1:6" ht="30" customHeight="1">
      <c r="A24" s="12" t="s">
        <v>61</v>
      </c>
      <c r="B24" s="5" t="s">
        <v>78</v>
      </c>
      <c r="C24" s="21"/>
      <c r="D24" s="24">
        <v>4000000</v>
      </c>
      <c r="E24" s="24">
        <v>4574196</v>
      </c>
      <c r="F24" s="24"/>
    </row>
    <row r="25" spans="1:6" ht="30" customHeight="1">
      <c r="A25" s="12" t="s">
        <v>80</v>
      </c>
      <c r="B25" s="31" t="s">
        <v>79</v>
      </c>
      <c r="C25" s="19"/>
      <c r="D25" s="6"/>
      <c r="E25" s="6"/>
      <c r="F25" s="6"/>
    </row>
    <row r="26" spans="1:6" ht="30" customHeight="1">
      <c r="A26" s="15" t="s">
        <v>23</v>
      </c>
      <c r="B26" s="1" t="s">
        <v>24</v>
      </c>
      <c r="C26" s="15" t="s">
        <v>137</v>
      </c>
      <c r="D26" s="24">
        <f>D27+D28+D29+D30+D31+D32+D33+D34</f>
        <v>33116000</v>
      </c>
      <c r="E26" s="24">
        <f>E27+E28+E29+E30+E31+E32+E33+E34</f>
        <v>33116000</v>
      </c>
      <c r="F26" s="24">
        <f>F27+F28+F29+F30+F31+F32+F33+F34</f>
        <v>0</v>
      </c>
    </row>
    <row r="27" spans="1:6" ht="30" customHeight="1">
      <c r="A27" s="12" t="s">
        <v>62</v>
      </c>
      <c r="B27" s="40" t="s">
        <v>25</v>
      </c>
      <c r="C27" s="19"/>
      <c r="D27" s="6"/>
      <c r="E27" s="6"/>
      <c r="F27" s="6"/>
    </row>
    <row r="28" spans="1:6" ht="30" customHeight="1">
      <c r="A28" s="12" t="s">
        <v>63</v>
      </c>
      <c r="B28" s="39" t="s">
        <v>26</v>
      </c>
      <c r="C28" s="19"/>
      <c r="D28" s="6"/>
      <c r="E28" s="6"/>
      <c r="F28" s="6"/>
    </row>
    <row r="29" spans="1:6" ht="30" customHeight="1">
      <c r="A29" s="12" t="s">
        <v>64</v>
      </c>
      <c r="B29" s="4" t="s">
        <v>27</v>
      </c>
      <c r="C29" s="19"/>
      <c r="D29" s="6"/>
      <c r="E29" s="6"/>
      <c r="F29" s="6"/>
    </row>
    <row r="30" spans="1:6" ht="30" customHeight="1">
      <c r="A30" s="12" t="s">
        <v>65</v>
      </c>
      <c r="B30" s="40" t="s">
        <v>133</v>
      </c>
      <c r="C30" s="19"/>
      <c r="D30" s="6">
        <v>31300000</v>
      </c>
      <c r="E30" s="6">
        <v>31300000</v>
      </c>
      <c r="F30" s="6"/>
    </row>
    <row r="31" spans="1:6" ht="30" customHeight="1">
      <c r="A31" s="12" t="s">
        <v>66</v>
      </c>
      <c r="B31" s="40" t="s">
        <v>28</v>
      </c>
      <c r="C31" s="19"/>
      <c r="D31" s="6">
        <v>1816000</v>
      </c>
      <c r="E31" s="6">
        <v>1816000</v>
      </c>
      <c r="F31" s="6"/>
    </row>
    <row r="32" spans="1:6" ht="30" customHeight="1">
      <c r="A32" s="12" t="s">
        <v>67</v>
      </c>
      <c r="B32" s="40" t="s">
        <v>29</v>
      </c>
      <c r="C32" s="19"/>
      <c r="D32" s="6"/>
      <c r="E32" s="6"/>
      <c r="F32" s="6"/>
    </row>
    <row r="33" spans="1:6" ht="30" customHeight="1">
      <c r="A33" s="12" t="s">
        <v>68</v>
      </c>
      <c r="B33" s="40" t="s">
        <v>30</v>
      </c>
      <c r="C33" s="19"/>
      <c r="D33" s="6"/>
      <c r="E33" s="6"/>
      <c r="F33" s="6"/>
    </row>
    <row r="34" spans="1:6" ht="30" customHeight="1">
      <c r="A34" s="12" t="s">
        <v>69</v>
      </c>
      <c r="B34" s="40" t="s">
        <v>134</v>
      </c>
      <c r="C34" s="19"/>
      <c r="D34" s="6"/>
      <c r="E34" s="6"/>
      <c r="F34" s="6"/>
    </row>
    <row r="35" spans="1:6" ht="30" customHeight="1">
      <c r="A35" s="11" t="s">
        <v>31</v>
      </c>
      <c r="B35" s="1" t="s">
        <v>32</v>
      </c>
      <c r="C35" s="15" t="s">
        <v>138</v>
      </c>
      <c r="D35" s="24">
        <f>D36+D37</f>
        <v>0</v>
      </c>
      <c r="E35" s="24">
        <f>E36+E37</f>
        <v>0</v>
      </c>
      <c r="F35" s="24">
        <f>F36+F37</f>
        <v>0</v>
      </c>
    </row>
    <row r="36" spans="1:6" ht="30" customHeight="1">
      <c r="A36" s="12" t="s">
        <v>70</v>
      </c>
      <c r="B36" s="5" t="s">
        <v>76</v>
      </c>
      <c r="C36" s="18"/>
      <c r="D36" s="6"/>
      <c r="E36" s="6"/>
      <c r="F36" s="6"/>
    </row>
    <row r="37" spans="1:6" ht="30" customHeight="1">
      <c r="A37" s="12" t="s">
        <v>71</v>
      </c>
      <c r="B37" s="5" t="s">
        <v>77</v>
      </c>
      <c r="C37" s="18"/>
      <c r="D37" s="6"/>
      <c r="E37" s="6"/>
      <c r="F37" s="6"/>
    </row>
    <row r="38" spans="1:6" ht="30" customHeight="1">
      <c r="A38" s="11" t="s">
        <v>33</v>
      </c>
      <c r="B38" s="1" t="s">
        <v>34</v>
      </c>
      <c r="C38" s="15" t="s">
        <v>139</v>
      </c>
      <c r="D38" s="24">
        <f>D39+D40</f>
        <v>84456648</v>
      </c>
      <c r="E38" s="24">
        <f>E39+E40</f>
        <v>105776623</v>
      </c>
      <c r="F38" s="24">
        <f>F39+F40</f>
        <v>0</v>
      </c>
    </row>
    <row r="39" spans="1:6" ht="30" customHeight="1">
      <c r="A39" s="12" t="s">
        <v>72</v>
      </c>
      <c r="B39" s="4" t="s">
        <v>35</v>
      </c>
      <c r="C39" s="19"/>
      <c r="D39" s="6">
        <v>177328</v>
      </c>
      <c r="E39" s="6">
        <v>1578497</v>
      </c>
      <c r="F39" s="6"/>
    </row>
    <row r="40" spans="1:6" ht="30" customHeight="1">
      <c r="A40" s="12" t="s">
        <v>73</v>
      </c>
      <c r="B40" s="4" t="s">
        <v>36</v>
      </c>
      <c r="C40" s="19"/>
      <c r="D40" s="6">
        <v>84279320</v>
      </c>
      <c r="E40" s="6">
        <v>104198126</v>
      </c>
      <c r="F40" s="6"/>
    </row>
    <row r="41" spans="1:6" ht="30" customHeight="1">
      <c r="A41" s="16" t="s">
        <v>37</v>
      </c>
      <c r="B41" s="8" t="s">
        <v>42</v>
      </c>
      <c r="C41" s="22" t="s">
        <v>140</v>
      </c>
      <c r="D41" s="27">
        <f>D6+D23+D26+D35+D38</f>
        <v>129620600</v>
      </c>
      <c r="E41" s="27">
        <f>E6+E23+E26+E35+E38</f>
        <v>152859450</v>
      </c>
      <c r="F41" s="27">
        <f>F6+F23+F26+F35+F38</f>
        <v>0</v>
      </c>
    </row>
    <row r="42" spans="1:6" ht="30" customHeight="1">
      <c r="A42" s="11" t="s">
        <v>39</v>
      </c>
      <c r="B42" s="1" t="s">
        <v>40</v>
      </c>
      <c r="C42" s="23"/>
      <c r="D42" s="24"/>
      <c r="E42" s="24"/>
      <c r="F42" s="24"/>
    </row>
    <row r="43" spans="1:6" ht="30" customHeight="1">
      <c r="A43" s="11" t="s">
        <v>41</v>
      </c>
      <c r="B43" s="1" t="s">
        <v>38</v>
      </c>
      <c r="C43" s="15"/>
      <c r="D43" s="24">
        <f>D41-D42</f>
        <v>129620600</v>
      </c>
      <c r="E43" s="24">
        <f>E41-E42</f>
        <v>152859450</v>
      </c>
      <c r="F43" s="24">
        <f>F41-F42</f>
        <v>0</v>
      </c>
    </row>
  </sheetData>
  <mergeCells count="2">
    <mergeCell ref="A1:F1"/>
    <mergeCell ref="A3:F3"/>
  </mergeCells>
  <pageMargins left="0.7" right="0.7" top="0.75" bottom="0.75" header="0.3" footer="0.3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>
  <dimension ref="A1:F46"/>
  <sheetViews>
    <sheetView topLeftCell="A34" workbookViewId="0">
      <selection activeCell="D2" sqref="D1:D1048576"/>
    </sheetView>
  </sheetViews>
  <sheetFormatPr defaultRowHeight="15"/>
  <cols>
    <col min="1" max="1" width="5.7109375" style="17" customWidth="1"/>
    <col min="2" max="2" width="42.85546875" customWidth="1"/>
    <col min="3" max="3" width="10.5703125" style="17" customWidth="1"/>
    <col min="4" max="4" width="14.42578125" customWidth="1"/>
    <col min="5" max="5" width="14.85546875" customWidth="1"/>
    <col min="6" max="6" width="14.140625" customWidth="1"/>
  </cols>
  <sheetData>
    <row r="1" spans="1:6">
      <c r="A1" s="125" t="s">
        <v>342</v>
      </c>
      <c r="B1" s="125"/>
      <c r="C1" s="125"/>
      <c r="D1" s="125"/>
      <c r="E1" s="125"/>
      <c r="F1" s="125"/>
    </row>
    <row r="2" spans="1:6">
      <c r="A2" s="9"/>
    </row>
    <row r="3" spans="1:6">
      <c r="A3" s="126" t="s">
        <v>295</v>
      </c>
      <c r="B3" s="126"/>
      <c r="C3" s="126"/>
      <c r="D3" s="126"/>
      <c r="E3" s="126"/>
      <c r="F3" s="126"/>
    </row>
    <row r="4" spans="1:6">
      <c r="A4" s="10"/>
      <c r="B4" s="3" t="s">
        <v>0</v>
      </c>
      <c r="C4" s="10" t="s">
        <v>1</v>
      </c>
      <c r="D4" s="3" t="s">
        <v>2</v>
      </c>
      <c r="E4" s="3" t="s">
        <v>3</v>
      </c>
      <c r="F4" s="3" t="s">
        <v>4</v>
      </c>
    </row>
    <row r="5" spans="1:6" ht="50.25" customHeight="1">
      <c r="A5" s="10" t="s">
        <v>44</v>
      </c>
      <c r="B5" s="3" t="s">
        <v>5</v>
      </c>
      <c r="C5" s="123" t="s">
        <v>353</v>
      </c>
      <c r="D5" s="3" t="s">
        <v>18</v>
      </c>
      <c r="E5" s="3" t="s">
        <v>19</v>
      </c>
      <c r="F5" s="3" t="s">
        <v>6</v>
      </c>
    </row>
    <row r="6" spans="1:6" ht="30" customHeight="1">
      <c r="A6" s="15" t="s">
        <v>7</v>
      </c>
      <c r="B6" s="32" t="s">
        <v>81</v>
      </c>
      <c r="C6" s="15" t="s">
        <v>141</v>
      </c>
      <c r="D6" s="24">
        <f>D7+D8</f>
        <v>76633820</v>
      </c>
      <c r="E6" s="24">
        <f>E7+E8</f>
        <v>90093952</v>
      </c>
      <c r="F6" s="24">
        <f>F7+F8</f>
        <v>0</v>
      </c>
    </row>
    <row r="7" spans="1:6" ht="30" customHeight="1">
      <c r="A7" s="18" t="s">
        <v>45</v>
      </c>
      <c r="B7" s="5" t="s">
        <v>82</v>
      </c>
      <c r="C7" s="18"/>
      <c r="D7" s="6">
        <v>76533820</v>
      </c>
      <c r="E7" s="6">
        <v>89933952</v>
      </c>
      <c r="F7" s="6"/>
    </row>
    <row r="8" spans="1:6" ht="30" customHeight="1">
      <c r="A8" s="18" t="s">
        <v>46</v>
      </c>
      <c r="B8" s="5" t="s">
        <v>83</v>
      </c>
      <c r="C8" s="18"/>
      <c r="D8" s="6">
        <v>100000</v>
      </c>
      <c r="E8" s="6">
        <v>160000</v>
      </c>
      <c r="F8" s="6"/>
    </row>
    <row r="9" spans="1:6" ht="30" customHeight="1">
      <c r="A9" s="15" t="s">
        <v>21</v>
      </c>
      <c r="B9" s="1" t="s">
        <v>84</v>
      </c>
      <c r="C9" s="15" t="s">
        <v>142</v>
      </c>
      <c r="D9" s="24">
        <f>D10+D11+D12+D13+D14</f>
        <v>11814720</v>
      </c>
      <c r="E9" s="24">
        <f>E10+E11+E12+E13+E14</f>
        <v>14496030</v>
      </c>
      <c r="F9" s="24">
        <f>F10+F11+F12+F13+F14</f>
        <v>0</v>
      </c>
    </row>
    <row r="10" spans="1:6" ht="30" customHeight="1">
      <c r="A10" s="18" t="s">
        <v>61</v>
      </c>
      <c r="B10" s="5" t="s">
        <v>85</v>
      </c>
      <c r="C10" s="18"/>
      <c r="D10" s="6">
        <v>11814720</v>
      </c>
      <c r="E10" s="6">
        <v>14496030</v>
      </c>
      <c r="F10" s="6"/>
    </row>
    <row r="11" spans="1:6" ht="30" customHeight="1">
      <c r="A11" s="18" t="s">
        <v>80</v>
      </c>
      <c r="B11" s="5" t="s">
        <v>86</v>
      </c>
      <c r="C11" s="18"/>
      <c r="D11" s="6"/>
      <c r="E11" s="6"/>
      <c r="F11" s="6"/>
    </row>
    <row r="12" spans="1:6" ht="30" customHeight="1">
      <c r="A12" s="18" t="s">
        <v>118</v>
      </c>
      <c r="B12" s="5" t="s">
        <v>87</v>
      </c>
      <c r="C12" s="18"/>
      <c r="D12" s="6"/>
      <c r="E12" s="6"/>
      <c r="F12" s="6"/>
    </row>
    <row r="13" spans="1:6" ht="30" customHeight="1">
      <c r="A13" s="18" t="s">
        <v>119</v>
      </c>
      <c r="B13" s="5" t="s">
        <v>88</v>
      </c>
      <c r="C13" s="18"/>
      <c r="D13" s="6"/>
      <c r="E13" s="6"/>
      <c r="F13" s="6"/>
    </row>
    <row r="14" spans="1:6" ht="30" customHeight="1">
      <c r="A14" s="18" t="s">
        <v>120</v>
      </c>
      <c r="B14" s="5" t="s">
        <v>89</v>
      </c>
      <c r="C14" s="18"/>
      <c r="D14" s="6"/>
      <c r="E14" s="6"/>
      <c r="F14" s="6"/>
    </row>
    <row r="15" spans="1:6" ht="30" customHeight="1">
      <c r="A15" s="15" t="s">
        <v>23</v>
      </c>
      <c r="B15" s="1" t="s">
        <v>90</v>
      </c>
      <c r="C15" s="15" t="s">
        <v>143</v>
      </c>
      <c r="D15" s="24">
        <f>D16+D17+D18+D19+D20</f>
        <v>36600560</v>
      </c>
      <c r="E15" s="24">
        <f>E16+E17+E18+E19+E20</f>
        <v>38053157</v>
      </c>
      <c r="F15" s="24">
        <f>F16+F17+F18+F19+F20</f>
        <v>0</v>
      </c>
    </row>
    <row r="16" spans="1:6" ht="30" customHeight="1">
      <c r="A16" s="18" t="s">
        <v>62</v>
      </c>
      <c r="B16" s="5" t="s">
        <v>91</v>
      </c>
      <c r="C16" s="18"/>
      <c r="D16" s="6">
        <v>6300000</v>
      </c>
      <c r="E16" s="6">
        <v>6132871</v>
      </c>
      <c r="F16" s="6"/>
    </row>
    <row r="17" spans="1:6" ht="30" customHeight="1">
      <c r="A17" s="18" t="s">
        <v>63</v>
      </c>
      <c r="B17" s="5" t="s">
        <v>92</v>
      </c>
      <c r="C17" s="18"/>
      <c r="D17" s="6">
        <v>246000</v>
      </c>
      <c r="E17" s="6">
        <v>313749</v>
      </c>
      <c r="F17" s="6"/>
    </row>
    <row r="18" spans="1:6" ht="30" customHeight="1">
      <c r="A18" s="18" t="s">
        <v>64</v>
      </c>
      <c r="B18" s="5" t="s">
        <v>93</v>
      </c>
      <c r="C18" s="18"/>
      <c r="D18" s="6">
        <v>23029960</v>
      </c>
      <c r="E18" s="6">
        <v>24341241</v>
      </c>
      <c r="F18" s="6"/>
    </row>
    <row r="19" spans="1:6" ht="30" customHeight="1">
      <c r="A19" s="18" t="s">
        <v>65</v>
      </c>
      <c r="B19" s="5" t="s">
        <v>94</v>
      </c>
      <c r="C19" s="18"/>
      <c r="D19" s="6">
        <v>50000</v>
      </c>
      <c r="E19" s="6">
        <v>55785</v>
      </c>
      <c r="F19" s="6"/>
    </row>
    <row r="20" spans="1:6" s="91" customFormat="1" ht="30" customHeight="1">
      <c r="A20" s="15" t="s">
        <v>66</v>
      </c>
      <c r="B20" s="117" t="s">
        <v>95</v>
      </c>
      <c r="C20" s="15"/>
      <c r="D20" s="118">
        <f>D21+D22+D23+D24</f>
        <v>6974600</v>
      </c>
      <c r="E20" s="118">
        <f>E21+E22+E23+E24</f>
        <v>7209511</v>
      </c>
      <c r="F20" s="118">
        <f>F21+F22+F23+F24</f>
        <v>0</v>
      </c>
    </row>
    <row r="21" spans="1:6" ht="30" customHeight="1">
      <c r="A21" s="18" t="s">
        <v>121</v>
      </c>
      <c r="B21" s="5" t="s">
        <v>96</v>
      </c>
      <c r="C21" s="18"/>
      <c r="D21" s="6">
        <v>6964600</v>
      </c>
      <c r="E21" s="6">
        <v>7199511</v>
      </c>
      <c r="F21" s="6"/>
    </row>
    <row r="22" spans="1:6" ht="30" customHeight="1">
      <c r="A22" s="18" t="s">
        <v>122</v>
      </c>
      <c r="B22" s="5" t="s">
        <v>97</v>
      </c>
      <c r="C22" s="18"/>
      <c r="D22" s="6"/>
      <c r="E22" s="6"/>
      <c r="F22" s="6"/>
    </row>
    <row r="23" spans="1:6" ht="30" customHeight="1">
      <c r="A23" s="18" t="s">
        <v>123</v>
      </c>
      <c r="B23" s="5" t="s">
        <v>98</v>
      </c>
      <c r="C23" s="18"/>
      <c r="D23" s="6"/>
      <c r="E23" s="6"/>
      <c r="F23" s="24"/>
    </row>
    <row r="24" spans="1:6" ht="30" customHeight="1">
      <c r="A24" s="18" t="s">
        <v>124</v>
      </c>
      <c r="B24" s="5" t="s">
        <v>99</v>
      </c>
      <c r="C24" s="18"/>
      <c r="D24" s="6">
        <v>10000</v>
      </c>
      <c r="E24" s="6">
        <v>10000</v>
      </c>
      <c r="F24" s="24"/>
    </row>
    <row r="25" spans="1:6" ht="30" customHeight="1">
      <c r="A25" s="15" t="s">
        <v>31</v>
      </c>
      <c r="B25" s="1" t="s">
        <v>100</v>
      </c>
      <c r="C25" s="15" t="s">
        <v>144</v>
      </c>
      <c r="D25" s="24"/>
      <c r="E25" s="24"/>
      <c r="F25" s="6"/>
    </row>
    <row r="26" spans="1:6" ht="30" customHeight="1">
      <c r="A26" s="15" t="s">
        <v>33</v>
      </c>
      <c r="B26" s="1" t="s">
        <v>101</v>
      </c>
      <c r="C26" s="15" t="s">
        <v>145</v>
      </c>
      <c r="D26" s="24"/>
      <c r="E26" s="24"/>
      <c r="F26" s="24"/>
    </row>
    <row r="27" spans="1:6" ht="30" customHeight="1">
      <c r="A27" s="15" t="s">
        <v>102</v>
      </c>
      <c r="B27" s="1" t="s">
        <v>103</v>
      </c>
      <c r="C27" s="15" t="s">
        <v>146</v>
      </c>
      <c r="D27" s="24">
        <v>4571500</v>
      </c>
      <c r="E27" s="24">
        <v>10216311</v>
      </c>
      <c r="F27" s="6"/>
    </row>
    <row r="28" spans="1:6" ht="30" customHeight="1">
      <c r="A28" s="15" t="s">
        <v>41</v>
      </c>
      <c r="B28" s="1" t="s">
        <v>104</v>
      </c>
      <c r="C28" s="15" t="s">
        <v>145</v>
      </c>
      <c r="D28" s="24">
        <f>D29+D30+D31</f>
        <v>0</v>
      </c>
      <c r="E28" s="24">
        <f>E29+E30+E31</f>
        <v>0</v>
      </c>
      <c r="F28" s="24">
        <f>F29+F30+F31</f>
        <v>0</v>
      </c>
    </row>
    <row r="29" spans="1:6" ht="42" customHeight="1">
      <c r="A29" s="18" t="s">
        <v>125</v>
      </c>
      <c r="B29" s="5" t="s">
        <v>324</v>
      </c>
      <c r="C29" s="18"/>
      <c r="D29" s="6"/>
      <c r="E29" s="6"/>
      <c r="F29" s="6"/>
    </row>
    <row r="30" spans="1:6" ht="45.75" customHeight="1">
      <c r="A30" s="18" t="s">
        <v>126</v>
      </c>
      <c r="B30" s="5" t="s">
        <v>105</v>
      </c>
      <c r="C30" s="18"/>
      <c r="D30" s="6"/>
      <c r="E30" s="6"/>
      <c r="F30" s="6"/>
    </row>
    <row r="31" spans="1:6" ht="30" customHeight="1">
      <c r="A31" s="18" t="s">
        <v>127</v>
      </c>
      <c r="B31" s="5" t="s">
        <v>106</v>
      </c>
      <c r="C31" s="18"/>
      <c r="D31" s="6"/>
      <c r="E31" s="6"/>
      <c r="F31" s="6"/>
    </row>
    <row r="32" spans="1:6" ht="30" customHeight="1">
      <c r="A32" s="15" t="s">
        <v>107</v>
      </c>
      <c r="B32" s="1" t="s">
        <v>108</v>
      </c>
      <c r="C32" s="15" t="s">
        <v>147</v>
      </c>
      <c r="D32" s="24"/>
      <c r="E32" s="24"/>
      <c r="F32" s="6"/>
    </row>
    <row r="33" spans="1:6" ht="30" customHeight="1">
      <c r="A33" s="15" t="s">
        <v>109</v>
      </c>
      <c r="B33" s="1" t="s">
        <v>110</v>
      </c>
      <c r="C33" s="15" t="s">
        <v>148</v>
      </c>
      <c r="D33" s="24">
        <f>D34+D35+D36+D37</f>
        <v>0</v>
      </c>
      <c r="E33" s="24">
        <f>E34+E35+E36+E37</f>
        <v>0</v>
      </c>
      <c r="F33" s="24">
        <f>F34+F35+F36+F37</f>
        <v>0</v>
      </c>
    </row>
    <row r="34" spans="1:6" ht="30" customHeight="1">
      <c r="A34" s="18" t="s">
        <v>128</v>
      </c>
      <c r="B34" s="5" t="s">
        <v>322</v>
      </c>
      <c r="C34" s="18"/>
      <c r="D34" s="6"/>
      <c r="E34" s="6"/>
      <c r="F34" s="6"/>
    </row>
    <row r="35" spans="1:6" ht="30" customHeight="1">
      <c r="A35" s="18" t="s">
        <v>129</v>
      </c>
      <c r="B35" s="5" t="s">
        <v>111</v>
      </c>
      <c r="C35" s="18"/>
      <c r="D35" s="6"/>
      <c r="E35" s="6"/>
      <c r="F35" s="24"/>
    </row>
    <row r="36" spans="1:6" ht="30" customHeight="1">
      <c r="A36" s="18" t="s">
        <v>130</v>
      </c>
      <c r="B36" s="5" t="s">
        <v>112</v>
      </c>
      <c r="C36" s="18"/>
      <c r="D36" s="6"/>
      <c r="E36" s="6"/>
      <c r="F36" s="6"/>
    </row>
    <row r="37" spans="1:6" ht="30" customHeight="1">
      <c r="A37" s="18" t="s">
        <v>131</v>
      </c>
      <c r="B37" s="5" t="s">
        <v>326</v>
      </c>
      <c r="C37" s="18"/>
      <c r="D37" s="6"/>
      <c r="E37" s="6"/>
      <c r="F37" s="6"/>
    </row>
    <row r="38" spans="1:6" ht="30" customHeight="1">
      <c r="A38" s="15" t="s">
        <v>113</v>
      </c>
      <c r="B38" s="33" t="s">
        <v>132</v>
      </c>
      <c r="C38" s="15" t="s">
        <v>149</v>
      </c>
      <c r="D38" s="24">
        <f>D6+D9+D15+D25+D26+D27+D28+D32+D33</f>
        <v>129620600</v>
      </c>
      <c r="E38" s="24">
        <f>E6+E9+E15+E25+E26+E27+E28+E32+E33</f>
        <v>152859450</v>
      </c>
      <c r="F38" s="24">
        <f>F6+F9+F15+F25+F26+F27+F28+F32+F33</f>
        <v>0</v>
      </c>
    </row>
    <row r="39" spans="1:6" ht="30" customHeight="1">
      <c r="A39" s="15" t="s">
        <v>115</v>
      </c>
      <c r="B39" s="5" t="s">
        <v>116</v>
      </c>
      <c r="C39" s="15"/>
      <c r="D39" s="24">
        <f>D33</f>
        <v>0</v>
      </c>
      <c r="E39" s="24">
        <f>E33</f>
        <v>0</v>
      </c>
      <c r="F39" s="24">
        <f>F33</f>
        <v>0</v>
      </c>
    </row>
    <row r="40" spans="1:6" ht="30" customHeight="1">
      <c r="A40" s="15" t="s">
        <v>117</v>
      </c>
      <c r="B40" s="1" t="s">
        <v>114</v>
      </c>
      <c r="C40" s="15"/>
      <c r="D40" s="24">
        <f>D38-D39</f>
        <v>129620600</v>
      </c>
      <c r="E40" s="24">
        <f>E38-E39</f>
        <v>152859450</v>
      </c>
      <c r="F40" s="24">
        <f>F38-F39</f>
        <v>0</v>
      </c>
    </row>
    <row r="41" spans="1:6" ht="30" customHeight="1">
      <c r="A41" s="34"/>
      <c r="B41" s="35"/>
      <c r="C41" s="36"/>
      <c r="D41" s="37"/>
      <c r="E41" s="37"/>
      <c r="F41" s="37"/>
    </row>
    <row r="42" spans="1:6" ht="30" customHeight="1">
      <c r="A42" s="34"/>
      <c r="B42" s="35" t="s">
        <v>318</v>
      </c>
      <c r="C42" s="38"/>
      <c r="D42" s="37"/>
      <c r="E42" s="37"/>
      <c r="F42" s="37"/>
    </row>
    <row r="43" spans="1:6">
      <c r="B43" s="101" t="s">
        <v>314</v>
      </c>
    </row>
    <row r="44" spans="1:6">
      <c r="B44" s="101" t="s">
        <v>315</v>
      </c>
    </row>
    <row r="45" spans="1:6">
      <c r="B45" s="101" t="s">
        <v>316</v>
      </c>
    </row>
    <row r="46" spans="1:6">
      <c r="B46" s="101" t="s">
        <v>317</v>
      </c>
    </row>
  </sheetData>
  <mergeCells count="2">
    <mergeCell ref="A1:F1"/>
    <mergeCell ref="A3:F3"/>
  </mergeCells>
  <pageMargins left="0.7" right="0.7" top="0.75" bottom="0.75" header="0.3" footer="0.3"/>
  <pageSetup paperSize="9" scale="76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>
  <dimension ref="A1:F43"/>
  <sheetViews>
    <sheetView workbookViewId="0">
      <selection activeCell="E42" sqref="E42"/>
    </sheetView>
  </sheetViews>
  <sheetFormatPr defaultRowHeight="15"/>
  <cols>
    <col min="1" max="1" width="9.85546875" style="17" customWidth="1"/>
    <col min="2" max="2" width="42.85546875" customWidth="1"/>
    <col min="3" max="3" width="11.5703125" style="17" customWidth="1"/>
    <col min="4" max="4" width="16.85546875" customWidth="1"/>
    <col min="5" max="5" width="16.7109375" customWidth="1"/>
    <col min="6" max="6" width="16" customWidth="1"/>
  </cols>
  <sheetData>
    <row r="1" spans="1:6">
      <c r="A1" s="125" t="s">
        <v>343</v>
      </c>
      <c r="B1" s="125"/>
      <c r="C1" s="125"/>
      <c r="D1" s="125"/>
      <c r="E1" s="125"/>
      <c r="F1" s="125"/>
    </row>
    <row r="2" spans="1:6">
      <c r="A2" s="9"/>
    </row>
    <row r="3" spans="1:6">
      <c r="A3" s="126" t="s">
        <v>296</v>
      </c>
      <c r="B3" s="126"/>
      <c r="C3" s="126"/>
      <c r="D3" s="126"/>
      <c r="E3" s="126"/>
      <c r="F3" s="126"/>
    </row>
    <row r="4" spans="1:6">
      <c r="A4" s="10"/>
      <c r="B4" s="3" t="s">
        <v>0</v>
      </c>
      <c r="C4" s="10" t="s">
        <v>1</v>
      </c>
      <c r="D4" s="3" t="s">
        <v>2</v>
      </c>
      <c r="E4" s="3" t="s">
        <v>3</v>
      </c>
      <c r="F4" s="3" t="s">
        <v>4</v>
      </c>
    </row>
    <row r="5" spans="1:6" ht="27.75" customHeight="1">
      <c r="A5" s="10" t="s">
        <v>44</v>
      </c>
      <c r="B5" s="3" t="s">
        <v>5</v>
      </c>
      <c r="C5" s="10" t="s">
        <v>20</v>
      </c>
      <c r="D5" s="3" t="s">
        <v>18</v>
      </c>
      <c r="E5" s="3" t="s">
        <v>19</v>
      </c>
      <c r="F5" s="3" t="s">
        <v>6</v>
      </c>
    </row>
    <row r="6" spans="1:6" ht="30" customHeight="1">
      <c r="A6" s="29" t="s">
        <v>7</v>
      </c>
      <c r="B6" s="2" t="s">
        <v>8</v>
      </c>
      <c r="C6" s="15" t="s">
        <v>135</v>
      </c>
      <c r="D6" s="24">
        <f>D7+D8+D13</f>
        <v>0</v>
      </c>
      <c r="E6" s="24">
        <f>E7+E8+E13</f>
        <v>0</v>
      </c>
      <c r="F6" s="24">
        <f>F7+F8+F13</f>
        <v>0</v>
      </c>
    </row>
    <row r="7" spans="1:6" ht="30" customHeight="1">
      <c r="A7" s="28" t="s">
        <v>45</v>
      </c>
      <c r="B7" s="30" t="s">
        <v>9</v>
      </c>
      <c r="C7" s="18"/>
      <c r="D7" s="6"/>
      <c r="E7" s="6"/>
      <c r="F7" s="6"/>
    </row>
    <row r="8" spans="1:6" ht="30" customHeight="1">
      <c r="A8" s="12" t="s">
        <v>46</v>
      </c>
      <c r="B8" s="5" t="s">
        <v>10</v>
      </c>
      <c r="C8" s="18"/>
      <c r="D8" s="6">
        <f>D9+D10+D11+D12</f>
        <v>0</v>
      </c>
      <c r="E8" s="6">
        <f>E9+E10+E11+E12</f>
        <v>0</v>
      </c>
      <c r="F8" s="6">
        <f>F9+F10+F11+F12</f>
        <v>0</v>
      </c>
    </row>
    <row r="9" spans="1:6" ht="30" customHeight="1">
      <c r="A9" s="12" t="s">
        <v>47</v>
      </c>
      <c r="B9" s="5" t="s">
        <v>11</v>
      </c>
      <c r="C9" s="18"/>
      <c r="D9" s="6"/>
      <c r="E9" s="6"/>
      <c r="F9" s="6"/>
    </row>
    <row r="10" spans="1:6" ht="30" customHeight="1">
      <c r="A10" s="12" t="s">
        <v>48</v>
      </c>
      <c r="B10" s="5" t="s">
        <v>12</v>
      </c>
      <c r="C10" s="18"/>
      <c r="D10" s="6"/>
      <c r="E10" s="6"/>
      <c r="F10" s="6"/>
    </row>
    <row r="11" spans="1:6" ht="30" customHeight="1">
      <c r="A11" s="12" t="s">
        <v>49</v>
      </c>
      <c r="B11" s="5" t="s">
        <v>13</v>
      </c>
      <c r="C11" s="18"/>
      <c r="D11" s="6"/>
      <c r="E11" s="6"/>
      <c r="F11" s="6"/>
    </row>
    <row r="12" spans="1:6" ht="30" customHeight="1">
      <c r="A12" s="12" t="s">
        <v>50</v>
      </c>
      <c r="B12" s="4" t="s">
        <v>14</v>
      </c>
      <c r="C12" s="18"/>
      <c r="D12" s="6"/>
      <c r="E12" s="6"/>
      <c r="F12" s="6"/>
    </row>
    <row r="13" spans="1:6" ht="30" customHeight="1">
      <c r="A13" s="12" t="s">
        <v>51</v>
      </c>
      <c r="B13" s="4" t="s">
        <v>15</v>
      </c>
      <c r="C13" s="18"/>
      <c r="D13" s="6">
        <f>D14+D15+D16+D17+D18+D19+D20+D21+D22</f>
        <v>0</v>
      </c>
      <c r="E13" s="6">
        <f>E14+E15+E16+E17+E18+E19+E20+E21+E22</f>
        <v>0</v>
      </c>
      <c r="F13" s="6">
        <f>F14+F15+F16+F17+F18+F19+F20+F21+F22</f>
        <v>0</v>
      </c>
    </row>
    <row r="14" spans="1:6" ht="40.5" customHeight="1">
      <c r="A14" s="12" t="s">
        <v>52</v>
      </c>
      <c r="B14" s="109" t="s">
        <v>269</v>
      </c>
      <c r="C14" s="18"/>
      <c r="D14" s="6"/>
      <c r="E14" s="6"/>
      <c r="F14" s="6"/>
    </row>
    <row r="15" spans="1:6" ht="47.25" customHeight="1">
      <c r="A15" s="12" t="s">
        <v>53</v>
      </c>
      <c r="B15" s="5" t="s">
        <v>325</v>
      </c>
      <c r="C15" s="19"/>
      <c r="D15" s="6"/>
      <c r="E15" s="6"/>
      <c r="F15" s="6"/>
    </row>
    <row r="16" spans="1:6" ht="30" customHeight="1">
      <c r="A16" s="13" t="s">
        <v>54</v>
      </c>
      <c r="B16" s="5" t="s">
        <v>43</v>
      </c>
      <c r="C16" s="19"/>
      <c r="D16" s="25"/>
      <c r="E16" s="25"/>
      <c r="F16" s="25"/>
    </row>
    <row r="17" spans="1:6" ht="30" customHeight="1">
      <c r="A17" s="12" t="s">
        <v>55</v>
      </c>
      <c r="B17" s="5" t="s">
        <v>16</v>
      </c>
      <c r="C17" s="19"/>
      <c r="D17" s="6"/>
      <c r="E17" s="6"/>
      <c r="F17" s="6"/>
    </row>
    <row r="18" spans="1:6" ht="30" customHeight="1">
      <c r="A18" s="14" t="s">
        <v>56</v>
      </c>
      <c r="B18" s="7" t="s">
        <v>17</v>
      </c>
      <c r="C18" s="20"/>
      <c r="D18" s="26"/>
      <c r="E18" s="26"/>
      <c r="F18" s="26"/>
    </row>
    <row r="19" spans="1:6" ht="42.75" customHeight="1">
      <c r="A19" s="14" t="s">
        <v>57</v>
      </c>
      <c r="B19" s="7" t="s">
        <v>275</v>
      </c>
      <c r="C19" s="20"/>
      <c r="D19" s="26"/>
      <c r="E19" s="26"/>
      <c r="F19" s="26"/>
    </row>
    <row r="20" spans="1:6" ht="30" customHeight="1">
      <c r="A20" s="14" t="s">
        <v>58</v>
      </c>
      <c r="B20" s="7" t="s">
        <v>75</v>
      </c>
      <c r="C20" s="20"/>
      <c r="D20" s="26"/>
      <c r="E20" s="26"/>
      <c r="F20" s="26"/>
    </row>
    <row r="21" spans="1:6" ht="30" customHeight="1">
      <c r="A21" s="14" t="s">
        <v>59</v>
      </c>
      <c r="B21" s="7" t="s">
        <v>265</v>
      </c>
      <c r="C21" s="20"/>
      <c r="D21" s="26"/>
      <c r="E21" s="26"/>
      <c r="F21" s="26"/>
    </row>
    <row r="22" spans="1:6" ht="30" customHeight="1">
      <c r="A22" s="14" t="s">
        <v>60</v>
      </c>
      <c r="B22" s="7" t="s">
        <v>273</v>
      </c>
      <c r="C22" s="20"/>
      <c r="D22" s="26"/>
      <c r="E22" s="26"/>
      <c r="F22" s="26"/>
    </row>
    <row r="23" spans="1:6" ht="30" customHeight="1">
      <c r="A23" s="11" t="s">
        <v>21</v>
      </c>
      <c r="B23" s="1" t="s">
        <v>22</v>
      </c>
      <c r="C23" s="21" t="s">
        <v>136</v>
      </c>
      <c r="D23" s="24">
        <f>D24+D25</f>
        <v>0</v>
      </c>
      <c r="E23" s="24">
        <f>E24+E25</f>
        <v>0</v>
      </c>
      <c r="F23" s="24">
        <f>F24+F25</f>
        <v>0</v>
      </c>
    </row>
    <row r="24" spans="1:6" ht="30" customHeight="1">
      <c r="A24" s="12" t="s">
        <v>61</v>
      </c>
      <c r="B24" s="5" t="s">
        <v>78</v>
      </c>
      <c r="C24" s="21"/>
      <c r="D24" s="24"/>
      <c r="E24" s="24"/>
      <c r="F24" s="24"/>
    </row>
    <row r="25" spans="1:6" ht="30" customHeight="1">
      <c r="A25" s="12" t="s">
        <v>80</v>
      </c>
      <c r="B25" s="31" t="s">
        <v>79</v>
      </c>
      <c r="C25" s="19"/>
      <c r="D25" s="6"/>
      <c r="E25" s="6"/>
      <c r="F25" s="6"/>
    </row>
    <row r="26" spans="1:6" ht="30" customHeight="1">
      <c r="A26" s="15" t="s">
        <v>23</v>
      </c>
      <c r="B26" s="1" t="s">
        <v>24</v>
      </c>
      <c r="C26" s="15" t="s">
        <v>137</v>
      </c>
      <c r="D26" s="24">
        <f>D27+D28+D29+D30+D31+D32+D33+D34</f>
        <v>66661362</v>
      </c>
      <c r="E26" s="24">
        <f>E27+E28+E29+E30+E31+E32+E33+E34</f>
        <v>70402588</v>
      </c>
      <c r="F26" s="24">
        <f>F27+F28+F29+F30+F31+F32+F33+F34</f>
        <v>0</v>
      </c>
    </row>
    <row r="27" spans="1:6" ht="30" customHeight="1">
      <c r="A27" s="12" t="s">
        <v>62</v>
      </c>
      <c r="B27" s="40" t="s">
        <v>25</v>
      </c>
      <c r="C27" s="19"/>
      <c r="D27" s="6"/>
      <c r="E27" s="6"/>
      <c r="F27" s="6"/>
    </row>
    <row r="28" spans="1:6" ht="30" customHeight="1">
      <c r="A28" s="12" t="s">
        <v>63</v>
      </c>
      <c r="B28" s="39" t="s">
        <v>26</v>
      </c>
      <c r="C28" s="19"/>
      <c r="D28" s="6"/>
      <c r="E28" s="6">
        <v>110961</v>
      </c>
      <c r="F28" s="6"/>
    </row>
    <row r="29" spans="1:6" ht="30" customHeight="1">
      <c r="A29" s="12" t="s">
        <v>64</v>
      </c>
      <c r="B29" s="4" t="s">
        <v>27</v>
      </c>
      <c r="C29" s="19"/>
      <c r="D29" s="6"/>
      <c r="E29" s="6"/>
      <c r="F29" s="6"/>
    </row>
    <row r="30" spans="1:6" ht="30" customHeight="1">
      <c r="A30" s="12" t="s">
        <v>65</v>
      </c>
      <c r="B30" s="40" t="s">
        <v>133</v>
      </c>
      <c r="C30" s="19"/>
      <c r="D30" s="6">
        <v>65416802</v>
      </c>
      <c r="E30" s="6">
        <v>68923662</v>
      </c>
      <c r="F30" s="6"/>
    </row>
    <row r="31" spans="1:6" ht="30" customHeight="1">
      <c r="A31" s="12" t="s">
        <v>66</v>
      </c>
      <c r="B31" s="40" t="s">
        <v>28</v>
      </c>
      <c r="C31" s="19"/>
      <c r="D31" s="6">
        <v>1240560</v>
      </c>
      <c r="E31" s="6">
        <v>1363965</v>
      </c>
      <c r="F31" s="6"/>
    </row>
    <row r="32" spans="1:6" ht="30" customHeight="1">
      <c r="A32" s="12" t="s">
        <v>67</v>
      </c>
      <c r="B32" s="40" t="s">
        <v>29</v>
      </c>
      <c r="C32" s="19"/>
      <c r="D32" s="6"/>
      <c r="E32" s="6"/>
      <c r="F32" s="6"/>
    </row>
    <row r="33" spans="1:6" ht="30" customHeight="1">
      <c r="A33" s="12" t="s">
        <v>68</v>
      </c>
      <c r="B33" s="40" t="s">
        <v>30</v>
      </c>
      <c r="C33" s="19"/>
      <c r="D33" s="6"/>
      <c r="E33" s="6"/>
      <c r="F33" s="6"/>
    </row>
    <row r="34" spans="1:6" ht="30" customHeight="1">
      <c r="A34" s="12" t="s">
        <v>69</v>
      </c>
      <c r="B34" s="40" t="s">
        <v>134</v>
      </c>
      <c r="C34" s="19"/>
      <c r="D34" s="6">
        <v>4000</v>
      </c>
      <c r="E34" s="6">
        <v>4000</v>
      </c>
      <c r="F34" s="6"/>
    </row>
    <row r="35" spans="1:6" ht="30" customHeight="1">
      <c r="A35" s="11" t="s">
        <v>31</v>
      </c>
      <c r="B35" s="1" t="s">
        <v>32</v>
      </c>
      <c r="C35" s="15" t="s">
        <v>138</v>
      </c>
      <c r="D35" s="24">
        <f>D36+D37</f>
        <v>0</v>
      </c>
      <c r="E35" s="24">
        <f>E36+E37</f>
        <v>0</v>
      </c>
      <c r="F35" s="24">
        <f>F36+F37</f>
        <v>0</v>
      </c>
    </row>
    <row r="36" spans="1:6" ht="30" customHeight="1">
      <c r="A36" s="12" t="s">
        <v>70</v>
      </c>
      <c r="B36" s="5" t="s">
        <v>76</v>
      </c>
      <c r="C36" s="18"/>
      <c r="D36" s="6"/>
      <c r="E36" s="6"/>
      <c r="F36" s="6"/>
    </row>
    <row r="37" spans="1:6" ht="30" customHeight="1">
      <c r="A37" s="12" t="s">
        <v>71</v>
      </c>
      <c r="B37" s="5" t="s">
        <v>77</v>
      </c>
      <c r="C37" s="18"/>
      <c r="D37" s="6"/>
      <c r="E37" s="6"/>
      <c r="F37" s="6"/>
    </row>
    <row r="38" spans="1:6" ht="30" customHeight="1">
      <c r="A38" s="11" t="s">
        <v>33</v>
      </c>
      <c r="B38" s="1" t="s">
        <v>34</v>
      </c>
      <c r="C38" s="15" t="s">
        <v>139</v>
      </c>
      <c r="D38" s="24">
        <f>D39+D40</f>
        <v>113286040</v>
      </c>
      <c r="E38" s="24">
        <f>E39+E40</f>
        <v>135837028</v>
      </c>
      <c r="F38" s="24">
        <f>F39+F40</f>
        <v>0</v>
      </c>
    </row>
    <row r="39" spans="1:6" ht="30" customHeight="1">
      <c r="A39" s="12" t="s">
        <v>72</v>
      </c>
      <c r="B39" s="4" t="s">
        <v>35</v>
      </c>
      <c r="C39" s="19"/>
      <c r="D39" s="6">
        <v>7526000</v>
      </c>
      <c r="E39" s="6">
        <v>8807414</v>
      </c>
      <c r="F39" s="6"/>
    </row>
    <row r="40" spans="1:6" ht="30" customHeight="1">
      <c r="A40" s="12" t="s">
        <v>73</v>
      </c>
      <c r="B40" s="4" t="s">
        <v>36</v>
      </c>
      <c r="C40" s="19"/>
      <c r="D40" s="6">
        <v>105760040</v>
      </c>
      <c r="E40" s="6">
        <v>127029614</v>
      </c>
      <c r="F40" s="6"/>
    </row>
    <row r="41" spans="1:6" ht="30" customHeight="1">
      <c r="A41" s="16" t="s">
        <v>37</v>
      </c>
      <c r="B41" s="8" t="s">
        <v>42</v>
      </c>
      <c r="C41" s="22" t="s">
        <v>140</v>
      </c>
      <c r="D41" s="27">
        <f>D6+D23+D26+D35+D38</f>
        <v>179947402</v>
      </c>
      <c r="E41" s="27">
        <f>E6+E23+E26+E35+E38</f>
        <v>206239616</v>
      </c>
      <c r="F41" s="27">
        <f>F6+F23+F26+F35+F38</f>
        <v>0</v>
      </c>
    </row>
    <row r="42" spans="1:6" ht="30" customHeight="1">
      <c r="A42" s="11" t="s">
        <v>39</v>
      </c>
      <c r="B42" s="1" t="s">
        <v>40</v>
      </c>
      <c r="C42" s="23"/>
      <c r="D42" s="24"/>
      <c r="E42" s="24"/>
      <c r="F42" s="24"/>
    </row>
    <row r="43" spans="1:6" ht="30" customHeight="1">
      <c r="A43" s="11" t="s">
        <v>41</v>
      </c>
      <c r="B43" s="1" t="s">
        <v>38</v>
      </c>
      <c r="C43" s="15"/>
      <c r="D43" s="24">
        <f>D41-D42</f>
        <v>179947402</v>
      </c>
      <c r="E43" s="24">
        <f>E41-E42</f>
        <v>206239616</v>
      </c>
      <c r="F43" s="24">
        <f>F41-F42</f>
        <v>0</v>
      </c>
    </row>
  </sheetData>
  <mergeCells count="2">
    <mergeCell ref="A1:F1"/>
    <mergeCell ref="A3:F3"/>
  </mergeCells>
  <pageMargins left="0.7" right="0.7" top="0.75" bottom="0.75" header="0.3" footer="0.3"/>
  <pageSetup paperSize="9" scale="75" orientation="portrait" r:id="rId1"/>
  <rowBreaks count="1" manualBreakCount="1">
    <brk id="34" max="16383" man="1"/>
  </rowBreaks>
</worksheet>
</file>

<file path=xl/worksheets/sheet16.xml><?xml version="1.0" encoding="utf-8"?>
<worksheet xmlns="http://schemas.openxmlformats.org/spreadsheetml/2006/main" xmlns:r="http://schemas.openxmlformats.org/officeDocument/2006/relationships">
  <dimension ref="A1:F45"/>
  <sheetViews>
    <sheetView topLeftCell="A28" workbookViewId="0">
      <selection activeCell="E30" sqref="E30"/>
    </sheetView>
  </sheetViews>
  <sheetFormatPr defaultRowHeight="15"/>
  <cols>
    <col min="1" max="1" width="9.85546875" style="17" customWidth="1"/>
    <col min="2" max="2" width="42.85546875" customWidth="1"/>
    <col min="3" max="3" width="11.5703125" style="17" customWidth="1"/>
    <col min="4" max="4" width="16.85546875" customWidth="1"/>
    <col min="5" max="5" width="16.7109375" customWidth="1"/>
    <col min="6" max="6" width="15.42578125" customWidth="1"/>
  </cols>
  <sheetData>
    <row r="1" spans="1:6">
      <c r="A1" s="125" t="s">
        <v>344</v>
      </c>
      <c r="B1" s="125"/>
      <c r="C1" s="125"/>
      <c r="D1" s="125"/>
      <c r="E1" s="125"/>
      <c r="F1" s="125"/>
    </row>
    <row r="2" spans="1:6">
      <c r="A2" s="9"/>
    </row>
    <row r="3" spans="1:6">
      <c r="A3" s="126" t="s">
        <v>297</v>
      </c>
      <c r="B3" s="126"/>
      <c r="C3" s="126"/>
      <c r="D3" s="126"/>
      <c r="E3" s="126"/>
      <c r="F3" s="126"/>
    </row>
    <row r="4" spans="1:6">
      <c r="A4" s="10"/>
      <c r="B4" s="3" t="s">
        <v>0</v>
      </c>
      <c r="C4" s="10" t="s">
        <v>1</v>
      </c>
      <c r="D4" s="3" t="s">
        <v>2</v>
      </c>
      <c r="E4" s="3" t="s">
        <v>3</v>
      </c>
      <c r="F4" s="3" t="s">
        <v>4</v>
      </c>
    </row>
    <row r="5" spans="1:6" ht="27.75" customHeight="1">
      <c r="A5" s="10" t="s">
        <v>44</v>
      </c>
      <c r="B5" s="3" t="s">
        <v>5</v>
      </c>
      <c r="C5" s="10" t="s">
        <v>20</v>
      </c>
      <c r="D5" s="3" t="s">
        <v>18</v>
      </c>
      <c r="E5" s="3" t="s">
        <v>19</v>
      </c>
      <c r="F5" s="3" t="s">
        <v>6</v>
      </c>
    </row>
    <row r="6" spans="1:6" ht="30" customHeight="1">
      <c r="A6" s="15" t="s">
        <v>7</v>
      </c>
      <c r="B6" s="32" t="s">
        <v>81</v>
      </c>
      <c r="C6" s="15" t="s">
        <v>141</v>
      </c>
      <c r="D6" s="24">
        <f>D7+D8</f>
        <v>90806224</v>
      </c>
      <c r="E6" s="24">
        <f>E7+E8</f>
        <v>100664734</v>
      </c>
      <c r="F6" s="24">
        <f>F7+F8</f>
        <v>0</v>
      </c>
    </row>
    <row r="7" spans="1:6" ht="30" customHeight="1">
      <c r="A7" s="18" t="s">
        <v>45</v>
      </c>
      <c r="B7" s="5" t="s">
        <v>82</v>
      </c>
      <c r="C7" s="18"/>
      <c r="D7" s="6">
        <v>88306224</v>
      </c>
      <c r="E7" s="6">
        <v>100613195</v>
      </c>
      <c r="F7" s="6"/>
    </row>
    <row r="8" spans="1:6" ht="30" customHeight="1">
      <c r="A8" s="18" t="s">
        <v>46</v>
      </c>
      <c r="B8" s="5" t="s">
        <v>83</v>
      </c>
      <c r="C8" s="18"/>
      <c r="D8" s="6">
        <v>2500000</v>
      </c>
      <c r="E8" s="6">
        <v>51539</v>
      </c>
      <c r="F8" s="6"/>
    </row>
    <row r="9" spans="1:6" ht="30" customHeight="1">
      <c r="A9" s="15" t="s">
        <v>21</v>
      </c>
      <c r="B9" s="1" t="s">
        <v>84</v>
      </c>
      <c r="C9" s="15" t="s">
        <v>142</v>
      </c>
      <c r="D9" s="24">
        <f>D10+D11+D12+D13+D14</f>
        <v>15065118</v>
      </c>
      <c r="E9" s="24">
        <f>E10+E11+E12+E13+E14</f>
        <v>15684677</v>
      </c>
      <c r="F9" s="24">
        <f>F10+F11+F12+F13+F14</f>
        <v>0</v>
      </c>
    </row>
    <row r="10" spans="1:6" ht="30" customHeight="1">
      <c r="A10" s="18" t="s">
        <v>61</v>
      </c>
      <c r="B10" s="5" t="s">
        <v>85</v>
      </c>
      <c r="C10" s="18"/>
      <c r="D10" s="6">
        <v>14605118</v>
      </c>
      <c r="E10" s="6">
        <v>15053121</v>
      </c>
      <c r="F10" s="6"/>
    </row>
    <row r="11" spans="1:6" ht="30" customHeight="1">
      <c r="A11" s="18" t="s">
        <v>80</v>
      </c>
      <c r="B11" s="5" t="s">
        <v>86</v>
      </c>
      <c r="C11" s="18"/>
      <c r="D11" s="6"/>
      <c r="E11" s="6"/>
      <c r="F11" s="6"/>
    </row>
    <row r="12" spans="1:6" ht="30" customHeight="1">
      <c r="A12" s="18" t="s">
        <v>118</v>
      </c>
      <c r="B12" s="5" t="s">
        <v>87</v>
      </c>
      <c r="C12" s="18"/>
      <c r="D12" s="6">
        <v>48000</v>
      </c>
      <c r="E12" s="6">
        <v>48000</v>
      </c>
      <c r="F12" s="6"/>
    </row>
    <row r="13" spans="1:6" ht="30" customHeight="1">
      <c r="A13" s="18" t="s">
        <v>119</v>
      </c>
      <c r="B13" s="5" t="s">
        <v>88</v>
      </c>
      <c r="C13" s="18"/>
      <c r="D13" s="6">
        <v>412000</v>
      </c>
      <c r="E13" s="6">
        <v>583556</v>
      </c>
      <c r="F13" s="6"/>
    </row>
    <row r="14" spans="1:6" ht="30" customHeight="1">
      <c r="A14" s="18" t="s">
        <v>120</v>
      </c>
      <c r="B14" s="5" t="s">
        <v>89</v>
      </c>
      <c r="C14" s="18"/>
      <c r="D14" s="6"/>
      <c r="E14" s="6"/>
      <c r="F14" s="6"/>
    </row>
    <row r="15" spans="1:6" ht="30" customHeight="1">
      <c r="A15" s="15" t="s">
        <v>23</v>
      </c>
      <c r="B15" s="1" t="s">
        <v>90</v>
      </c>
      <c r="C15" s="15" t="s">
        <v>143</v>
      </c>
      <c r="D15" s="24">
        <f>D16+D17+D18+D19+D20</f>
        <v>72044060</v>
      </c>
      <c r="E15" s="24">
        <f>E16+E17+E18+E19+E20</f>
        <v>69772769</v>
      </c>
      <c r="F15" s="24">
        <f>F16+F17+F18+F19+F20</f>
        <v>0</v>
      </c>
    </row>
    <row r="16" spans="1:6" ht="30" customHeight="1">
      <c r="A16" s="18" t="s">
        <v>62</v>
      </c>
      <c r="B16" s="5" t="s">
        <v>91</v>
      </c>
      <c r="C16" s="18"/>
      <c r="D16" s="6">
        <v>11824112</v>
      </c>
      <c r="E16" s="6">
        <v>10768830</v>
      </c>
      <c r="F16" s="6"/>
    </row>
    <row r="17" spans="1:6" ht="30" customHeight="1">
      <c r="A17" s="18" t="s">
        <v>63</v>
      </c>
      <c r="B17" s="5" t="s">
        <v>92</v>
      </c>
      <c r="C17" s="18"/>
      <c r="D17" s="6">
        <v>525130</v>
      </c>
      <c r="E17" s="6">
        <v>685942</v>
      </c>
      <c r="F17" s="6"/>
    </row>
    <row r="18" spans="1:6" ht="30" customHeight="1">
      <c r="A18" s="18" t="s">
        <v>64</v>
      </c>
      <c r="B18" s="5" t="s">
        <v>93</v>
      </c>
      <c r="C18" s="18"/>
      <c r="D18" s="6">
        <v>44859484</v>
      </c>
      <c r="E18" s="6">
        <v>43978896</v>
      </c>
      <c r="F18" s="6"/>
    </row>
    <row r="19" spans="1:6" ht="30" customHeight="1">
      <c r="A19" s="18" t="s">
        <v>65</v>
      </c>
      <c r="B19" s="5" t="s">
        <v>94</v>
      </c>
      <c r="C19" s="18"/>
      <c r="D19" s="6">
        <v>602008</v>
      </c>
      <c r="E19" s="6">
        <v>602008</v>
      </c>
      <c r="F19" s="6"/>
    </row>
    <row r="20" spans="1:6" ht="30" customHeight="1">
      <c r="A20" s="18" t="s">
        <v>66</v>
      </c>
      <c r="B20" s="5" t="s">
        <v>95</v>
      </c>
      <c r="C20" s="18"/>
      <c r="D20" s="6">
        <f>D21+D22+D23+D24</f>
        <v>14233326</v>
      </c>
      <c r="E20" s="6">
        <v>13737093</v>
      </c>
      <c r="F20" s="6">
        <f>F21+F22+F23+F24</f>
        <v>0</v>
      </c>
    </row>
    <row r="21" spans="1:6" ht="30" customHeight="1">
      <c r="A21" s="18" t="s">
        <v>121</v>
      </c>
      <c r="B21" s="5" t="s">
        <v>96</v>
      </c>
      <c r="C21" s="18"/>
      <c r="D21" s="6">
        <v>13743976</v>
      </c>
      <c r="E21" s="6">
        <v>13002001</v>
      </c>
      <c r="F21" s="6"/>
    </row>
    <row r="22" spans="1:6" ht="30" customHeight="1">
      <c r="A22" s="18" t="s">
        <v>122</v>
      </c>
      <c r="B22" s="5" t="s">
        <v>97</v>
      </c>
      <c r="C22" s="18"/>
      <c r="D22" s="6">
        <v>380000</v>
      </c>
      <c r="E22" s="6">
        <v>380000</v>
      </c>
      <c r="F22" s="6"/>
    </row>
    <row r="23" spans="1:6" ht="30" customHeight="1">
      <c r="A23" s="18" t="s">
        <v>123</v>
      </c>
      <c r="B23" s="5" t="s">
        <v>98</v>
      </c>
      <c r="C23" s="18"/>
      <c r="D23" s="6">
        <v>94350</v>
      </c>
      <c r="E23" s="6">
        <v>94350</v>
      </c>
      <c r="F23" s="24"/>
    </row>
    <row r="24" spans="1:6" ht="30" customHeight="1">
      <c r="A24" s="18" t="s">
        <v>124</v>
      </c>
      <c r="B24" s="5" t="s">
        <v>99</v>
      </c>
      <c r="C24" s="18"/>
      <c r="D24" s="6">
        <v>15000</v>
      </c>
      <c r="E24" s="6">
        <v>260742</v>
      </c>
      <c r="F24" s="24"/>
    </row>
    <row r="25" spans="1:6" ht="30" customHeight="1">
      <c r="A25" s="15" t="s">
        <v>31</v>
      </c>
      <c r="B25" s="1" t="s">
        <v>100</v>
      </c>
      <c r="C25" s="15" t="s">
        <v>144</v>
      </c>
      <c r="D25" s="24"/>
      <c r="E25" s="24"/>
      <c r="F25" s="6"/>
    </row>
    <row r="26" spans="1:6" ht="30" customHeight="1">
      <c r="A26" s="15" t="s">
        <v>33</v>
      </c>
      <c r="B26" s="1" t="s">
        <v>101</v>
      </c>
      <c r="C26" s="15" t="s">
        <v>145</v>
      </c>
      <c r="D26" s="24"/>
      <c r="E26" s="24">
        <v>4583713</v>
      </c>
      <c r="F26" s="24"/>
    </row>
    <row r="27" spans="1:6" ht="30" customHeight="1">
      <c r="A27" s="15" t="s">
        <v>102</v>
      </c>
      <c r="B27" s="1" t="s">
        <v>103</v>
      </c>
      <c r="C27" s="15" t="s">
        <v>146</v>
      </c>
      <c r="D27" s="24">
        <v>2032000</v>
      </c>
      <c r="E27" s="24">
        <v>15533723</v>
      </c>
      <c r="F27" s="6"/>
    </row>
    <row r="28" spans="1:6" ht="30" customHeight="1">
      <c r="A28" s="15" t="s">
        <v>41</v>
      </c>
      <c r="B28" s="1" t="s">
        <v>104</v>
      </c>
      <c r="C28" s="15" t="s">
        <v>145</v>
      </c>
      <c r="D28" s="24">
        <f>D29+D30+D31</f>
        <v>0</v>
      </c>
      <c r="E28" s="24">
        <f>E29+E30+E31</f>
        <v>0</v>
      </c>
      <c r="F28" s="24">
        <f>F29+F30+F31</f>
        <v>0</v>
      </c>
    </row>
    <row r="29" spans="1:6" ht="42" customHeight="1">
      <c r="A29" s="18" t="s">
        <v>125</v>
      </c>
      <c r="B29" s="5" t="s">
        <v>324</v>
      </c>
      <c r="C29" s="18"/>
      <c r="D29" s="6"/>
      <c r="E29" s="6"/>
      <c r="F29" s="6"/>
    </row>
    <row r="30" spans="1:6" ht="45.75" customHeight="1">
      <c r="A30" s="18" t="s">
        <v>126</v>
      </c>
      <c r="B30" s="5" t="s">
        <v>105</v>
      </c>
      <c r="C30" s="18"/>
      <c r="D30" s="6"/>
      <c r="E30" s="6"/>
      <c r="F30" s="6"/>
    </row>
    <row r="31" spans="1:6" ht="30" customHeight="1">
      <c r="A31" s="18" t="s">
        <v>127</v>
      </c>
      <c r="B31" s="5" t="s">
        <v>106</v>
      </c>
      <c r="C31" s="18"/>
      <c r="D31" s="6"/>
      <c r="E31" s="6"/>
      <c r="F31" s="6"/>
    </row>
    <row r="32" spans="1:6" ht="30" customHeight="1">
      <c r="A32" s="15" t="s">
        <v>107</v>
      </c>
      <c r="B32" s="1" t="s">
        <v>108</v>
      </c>
      <c r="C32" s="15" t="s">
        <v>147</v>
      </c>
      <c r="D32" s="24"/>
      <c r="E32" s="24"/>
      <c r="F32" s="6"/>
    </row>
    <row r="33" spans="1:6" ht="30" customHeight="1">
      <c r="A33" s="15" t="s">
        <v>109</v>
      </c>
      <c r="B33" s="1" t="s">
        <v>110</v>
      </c>
      <c r="C33" s="15" t="s">
        <v>148</v>
      </c>
      <c r="D33" s="24">
        <f>D34+D35+D36+D37</f>
        <v>0</v>
      </c>
      <c r="E33" s="24">
        <f>E34+E35+E36+E37</f>
        <v>0</v>
      </c>
      <c r="F33" s="24">
        <f>F34+F35+F36+F37</f>
        <v>0</v>
      </c>
    </row>
    <row r="34" spans="1:6" ht="30" customHeight="1">
      <c r="A34" s="18" t="s">
        <v>128</v>
      </c>
      <c r="B34" s="5" t="s">
        <v>322</v>
      </c>
      <c r="C34" s="18"/>
      <c r="D34" s="6"/>
      <c r="E34" s="6"/>
      <c r="F34" s="6"/>
    </row>
    <row r="35" spans="1:6" ht="30" customHeight="1">
      <c r="A35" s="18" t="s">
        <v>129</v>
      </c>
      <c r="B35" s="5" t="s">
        <v>111</v>
      </c>
      <c r="C35" s="18"/>
      <c r="D35" s="6"/>
      <c r="E35" s="6"/>
      <c r="F35" s="24"/>
    </row>
    <row r="36" spans="1:6" ht="30" customHeight="1">
      <c r="A36" s="18" t="s">
        <v>130</v>
      </c>
      <c r="B36" s="5" t="s">
        <v>112</v>
      </c>
      <c r="C36" s="18"/>
      <c r="D36" s="6"/>
      <c r="E36" s="6"/>
      <c r="F36" s="6"/>
    </row>
    <row r="37" spans="1:6" ht="30" customHeight="1">
      <c r="A37" s="18" t="s">
        <v>131</v>
      </c>
      <c r="B37" s="5" t="s">
        <v>326</v>
      </c>
      <c r="C37" s="18"/>
      <c r="D37" s="6"/>
      <c r="E37" s="6"/>
      <c r="F37" s="6"/>
    </row>
    <row r="38" spans="1:6" ht="30" customHeight="1">
      <c r="A38" s="15" t="s">
        <v>113</v>
      </c>
      <c r="B38" s="33" t="s">
        <v>132</v>
      </c>
      <c r="C38" s="15" t="s">
        <v>149</v>
      </c>
      <c r="D38" s="24">
        <f>D6+D9+D15+D25+D26+D27+D28+D32+D33</f>
        <v>179947402</v>
      </c>
      <c r="E38" s="24">
        <f>E6+E9+E15+E25+E26+E27+E28+E32+E33</f>
        <v>206239616</v>
      </c>
      <c r="F38" s="24">
        <f>F6+F9+F15+F25+F26+F27+F28+F32+F33</f>
        <v>0</v>
      </c>
    </row>
    <row r="39" spans="1:6" ht="30" customHeight="1">
      <c r="A39" s="15" t="s">
        <v>115</v>
      </c>
      <c r="B39" s="5" t="s">
        <v>116</v>
      </c>
      <c r="C39" s="15"/>
      <c r="D39" s="24"/>
      <c r="E39" s="24"/>
      <c r="F39" s="24"/>
    </row>
    <row r="40" spans="1:6" ht="30" customHeight="1">
      <c r="A40" s="15" t="s">
        <v>117</v>
      </c>
      <c r="B40" s="1" t="s">
        <v>114</v>
      </c>
      <c r="C40" s="15"/>
      <c r="D40" s="24">
        <f>D38-D39</f>
        <v>179947402</v>
      </c>
      <c r="E40" s="24">
        <f>E38-E39</f>
        <v>206239616</v>
      </c>
      <c r="F40" s="24">
        <f>F38-F39</f>
        <v>0</v>
      </c>
    </row>
    <row r="41" spans="1:6" ht="30" customHeight="1">
      <c r="A41" s="34"/>
      <c r="B41" s="35"/>
      <c r="C41" s="36"/>
      <c r="D41" s="37"/>
      <c r="E41" s="37"/>
      <c r="F41" s="37"/>
    </row>
    <row r="42" spans="1:6" ht="30" customHeight="1">
      <c r="A42" s="34"/>
      <c r="B42" s="35" t="s">
        <v>319</v>
      </c>
      <c r="C42" s="38"/>
      <c r="D42" s="37"/>
      <c r="E42" s="37"/>
      <c r="F42" s="37"/>
    </row>
    <row r="43" spans="1:6">
      <c r="B43" s="101" t="s">
        <v>320</v>
      </c>
    </row>
    <row r="44" spans="1:6">
      <c r="B44" s="101" t="s">
        <v>321</v>
      </c>
    </row>
    <row r="45" spans="1:6">
      <c r="B45" s="101"/>
    </row>
  </sheetData>
  <mergeCells count="2">
    <mergeCell ref="A1:F1"/>
    <mergeCell ref="A3:F3"/>
  </mergeCells>
  <pageMargins left="0.7" right="0.7" top="0.75" bottom="0.75" header="0.3" footer="0.3"/>
  <pageSetup paperSize="9" scale="76" orientation="portrait" r:id="rId1"/>
  <rowBreaks count="1" manualBreakCount="1">
    <brk id="31" max="16383" man="1"/>
  </rowBreaks>
</worksheet>
</file>

<file path=xl/worksheets/sheet17.xml><?xml version="1.0" encoding="utf-8"?>
<worksheet xmlns="http://schemas.openxmlformats.org/spreadsheetml/2006/main" xmlns:r="http://schemas.openxmlformats.org/officeDocument/2006/relationships">
  <dimension ref="A1:F43"/>
  <sheetViews>
    <sheetView workbookViewId="0">
      <selection activeCell="E42" sqref="E42"/>
    </sheetView>
  </sheetViews>
  <sheetFormatPr defaultRowHeight="15"/>
  <cols>
    <col min="1" max="1" width="9.85546875" style="17" customWidth="1"/>
    <col min="2" max="2" width="42.85546875" customWidth="1"/>
    <col min="3" max="3" width="11.5703125" style="17" customWidth="1"/>
    <col min="4" max="4" width="16.85546875" customWidth="1"/>
    <col min="5" max="5" width="16.7109375" customWidth="1"/>
    <col min="6" max="6" width="15.5703125" customWidth="1"/>
  </cols>
  <sheetData>
    <row r="1" spans="1:6">
      <c r="A1" s="125" t="s">
        <v>345</v>
      </c>
      <c r="B1" s="125"/>
      <c r="C1" s="125"/>
      <c r="D1" s="125"/>
      <c r="E1" s="125"/>
      <c r="F1" s="125"/>
    </row>
    <row r="2" spans="1:6">
      <c r="A2" s="9"/>
    </row>
    <row r="3" spans="1:6">
      <c r="A3" s="126" t="s">
        <v>327</v>
      </c>
      <c r="B3" s="126"/>
      <c r="C3" s="126"/>
      <c r="D3" s="126"/>
      <c r="E3" s="126"/>
      <c r="F3" s="126"/>
    </row>
    <row r="4" spans="1:6">
      <c r="A4" s="10"/>
      <c r="B4" s="3" t="s">
        <v>0</v>
      </c>
      <c r="C4" s="10" t="s">
        <v>1</v>
      </c>
      <c r="D4" s="3" t="s">
        <v>2</v>
      </c>
      <c r="E4" s="3" t="s">
        <v>3</v>
      </c>
      <c r="F4" s="3" t="s">
        <v>4</v>
      </c>
    </row>
    <row r="5" spans="1:6" ht="27.75" customHeight="1">
      <c r="A5" s="10" t="s">
        <v>44</v>
      </c>
      <c r="B5" s="3" t="s">
        <v>5</v>
      </c>
      <c r="C5" s="10" t="s">
        <v>20</v>
      </c>
      <c r="D5" s="3" t="s">
        <v>18</v>
      </c>
      <c r="E5" s="3" t="s">
        <v>19</v>
      </c>
      <c r="F5" s="3" t="s">
        <v>6</v>
      </c>
    </row>
    <row r="6" spans="1:6" ht="30" customHeight="1">
      <c r="A6" s="29" t="s">
        <v>7</v>
      </c>
      <c r="B6" s="2" t="s">
        <v>8</v>
      </c>
      <c r="C6" s="15" t="s">
        <v>135</v>
      </c>
      <c r="D6" s="24">
        <f>D7+D8+D13</f>
        <v>5308154</v>
      </c>
      <c r="E6" s="24">
        <f>E7+E8+E13</f>
        <v>4567118</v>
      </c>
      <c r="F6" s="24">
        <f>F7+F8+F13</f>
        <v>0</v>
      </c>
    </row>
    <row r="7" spans="1:6" ht="30" customHeight="1">
      <c r="A7" s="28" t="s">
        <v>45</v>
      </c>
      <c r="B7" s="30" t="s">
        <v>9</v>
      </c>
      <c r="C7" s="18"/>
      <c r="D7" s="6"/>
      <c r="E7" s="6"/>
      <c r="F7" s="6"/>
    </row>
    <row r="8" spans="1:6" ht="30" customHeight="1">
      <c r="A8" s="12" t="s">
        <v>46</v>
      </c>
      <c r="B8" s="5" t="s">
        <v>10</v>
      </c>
      <c r="C8" s="18"/>
      <c r="D8" s="6">
        <f>D9+D10+D11+D12</f>
        <v>0</v>
      </c>
      <c r="E8" s="6">
        <f>E9+E10+E11+E12</f>
        <v>0</v>
      </c>
      <c r="F8" s="6">
        <f>F9+F10+F11+F12</f>
        <v>0</v>
      </c>
    </row>
    <row r="9" spans="1:6" ht="30" customHeight="1">
      <c r="A9" s="12" t="s">
        <v>47</v>
      </c>
      <c r="B9" s="5" t="s">
        <v>11</v>
      </c>
      <c r="C9" s="18"/>
      <c r="D9" s="6"/>
      <c r="E9" s="6"/>
      <c r="F9" s="6"/>
    </row>
    <row r="10" spans="1:6" ht="30" customHeight="1">
      <c r="A10" s="12" t="s">
        <v>48</v>
      </c>
      <c r="B10" s="5" t="s">
        <v>12</v>
      </c>
      <c r="C10" s="18"/>
      <c r="D10" s="6"/>
      <c r="E10" s="6"/>
      <c r="F10" s="6"/>
    </row>
    <row r="11" spans="1:6" ht="30" customHeight="1">
      <c r="A11" s="12" t="s">
        <v>49</v>
      </c>
      <c r="B11" s="5" t="s">
        <v>13</v>
      </c>
      <c r="C11" s="18"/>
      <c r="D11" s="6"/>
      <c r="E11" s="6"/>
      <c r="F11" s="6"/>
    </row>
    <row r="12" spans="1:6" ht="30" customHeight="1">
      <c r="A12" s="12" t="s">
        <v>50</v>
      </c>
      <c r="B12" s="4" t="s">
        <v>14</v>
      </c>
      <c r="C12" s="18"/>
      <c r="D12" s="6"/>
      <c r="E12" s="6"/>
      <c r="F12" s="6"/>
    </row>
    <row r="13" spans="1:6" ht="30" customHeight="1">
      <c r="A13" s="12" t="s">
        <v>51</v>
      </c>
      <c r="B13" s="4" t="s">
        <v>15</v>
      </c>
      <c r="C13" s="18"/>
      <c r="D13" s="6">
        <f>D14+D15+D16+D17+D18+D19+D20+D21+D22</f>
        <v>5308154</v>
      </c>
      <c r="E13" s="6">
        <v>4567118</v>
      </c>
      <c r="F13" s="6">
        <f>F14+F15+F16+F17+F18+F19+F20+F21+F22</f>
        <v>0</v>
      </c>
    </row>
    <row r="14" spans="1:6" ht="43.5" customHeight="1">
      <c r="A14" s="12" t="s">
        <v>52</v>
      </c>
      <c r="B14" s="109" t="s">
        <v>268</v>
      </c>
      <c r="C14" s="18"/>
      <c r="D14" s="6"/>
      <c r="E14" s="6"/>
      <c r="F14" s="6"/>
    </row>
    <row r="15" spans="1:6" ht="47.25" customHeight="1">
      <c r="A15" s="12" t="s">
        <v>53</v>
      </c>
      <c r="B15" s="5" t="s">
        <v>325</v>
      </c>
      <c r="C15" s="19"/>
      <c r="D15" s="6">
        <v>5308154</v>
      </c>
      <c r="E15" s="6">
        <v>1309531</v>
      </c>
      <c r="F15" s="6"/>
    </row>
    <row r="16" spans="1:6" ht="30" customHeight="1">
      <c r="A16" s="13" t="s">
        <v>54</v>
      </c>
      <c r="B16" s="5" t="s">
        <v>43</v>
      </c>
      <c r="C16" s="19"/>
      <c r="D16" s="25"/>
      <c r="E16" s="25"/>
      <c r="F16" s="25"/>
    </row>
    <row r="17" spans="1:6" ht="30" customHeight="1">
      <c r="A17" s="12" t="s">
        <v>55</v>
      </c>
      <c r="B17" s="5" t="s">
        <v>16</v>
      </c>
      <c r="C17" s="19"/>
      <c r="D17" s="6"/>
      <c r="E17" s="6"/>
      <c r="F17" s="6"/>
    </row>
    <row r="18" spans="1:6" ht="30" customHeight="1">
      <c r="A18" s="14" t="s">
        <v>56</v>
      </c>
      <c r="B18" s="7" t="s">
        <v>17</v>
      </c>
      <c r="C18" s="20"/>
      <c r="D18" s="26"/>
      <c r="E18" s="26"/>
      <c r="F18" s="26"/>
    </row>
    <row r="19" spans="1:6" ht="42.75" customHeight="1">
      <c r="A19" s="14" t="s">
        <v>57</v>
      </c>
      <c r="B19" s="7" t="s">
        <v>74</v>
      </c>
      <c r="C19" s="20"/>
      <c r="D19" s="26"/>
      <c r="E19" s="26"/>
      <c r="F19" s="26"/>
    </row>
    <row r="20" spans="1:6" ht="30" customHeight="1">
      <c r="A20" s="14" t="s">
        <v>58</v>
      </c>
      <c r="B20" s="7" t="s">
        <v>75</v>
      </c>
      <c r="C20" s="20"/>
      <c r="D20" s="26"/>
      <c r="E20" s="26">
        <v>3257587</v>
      </c>
      <c r="F20" s="26"/>
    </row>
    <row r="21" spans="1:6" ht="30" customHeight="1">
      <c r="A21" s="14" t="s">
        <v>59</v>
      </c>
      <c r="B21" s="7" t="s">
        <v>265</v>
      </c>
      <c r="C21" s="20"/>
      <c r="D21" s="26"/>
      <c r="E21" s="26"/>
      <c r="F21" s="26"/>
    </row>
    <row r="22" spans="1:6" ht="30" customHeight="1">
      <c r="A22" s="14" t="s">
        <v>60</v>
      </c>
      <c r="B22" s="7" t="s">
        <v>272</v>
      </c>
      <c r="C22" s="20"/>
      <c r="D22" s="26"/>
      <c r="E22" s="26"/>
      <c r="F22" s="26"/>
    </row>
    <row r="23" spans="1:6" ht="30" customHeight="1">
      <c r="A23" s="11" t="s">
        <v>21</v>
      </c>
      <c r="B23" s="1" t="s">
        <v>22</v>
      </c>
      <c r="C23" s="21" t="s">
        <v>136</v>
      </c>
      <c r="D23" s="24">
        <f>D24+D25</f>
        <v>0</v>
      </c>
      <c r="E23" s="24">
        <f>E24+E25</f>
        <v>0</v>
      </c>
      <c r="F23" s="24">
        <f>F24+F25</f>
        <v>0</v>
      </c>
    </row>
    <row r="24" spans="1:6" ht="30" customHeight="1">
      <c r="A24" s="12" t="s">
        <v>61</v>
      </c>
      <c r="B24" s="5" t="s">
        <v>78</v>
      </c>
      <c r="C24" s="21"/>
      <c r="D24" s="24"/>
      <c r="E24" s="24"/>
      <c r="F24" s="24"/>
    </row>
    <row r="25" spans="1:6" ht="30" customHeight="1">
      <c r="A25" s="12" t="s">
        <v>80</v>
      </c>
      <c r="B25" s="31" t="s">
        <v>79</v>
      </c>
      <c r="C25" s="19"/>
      <c r="D25" s="6"/>
      <c r="E25" s="6"/>
      <c r="F25" s="6"/>
    </row>
    <row r="26" spans="1:6" ht="30" customHeight="1">
      <c r="A26" s="15" t="s">
        <v>23</v>
      </c>
      <c r="B26" s="1" t="s">
        <v>24</v>
      </c>
      <c r="C26" s="15" t="s">
        <v>137</v>
      </c>
      <c r="D26" s="24">
        <f>D27+D28+D29+D30+D31+D32+D33+D34</f>
        <v>50682000</v>
      </c>
      <c r="E26" s="24">
        <f>E27+E28+E29+E30+E31+E32+E33+E34</f>
        <v>54896800</v>
      </c>
      <c r="F26" s="24">
        <f>F27+F28+F29+F30+F31+F32+F33+F34</f>
        <v>0</v>
      </c>
    </row>
    <row r="27" spans="1:6" ht="30" customHeight="1">
      <c r="A27" s="12" t="s">
        <v>62</v>
      </c>
      <c r="B27" s="40" t="s">
        <v>25</v>
      </c>
      <c r="C27" s="19"/>
      <c r="D27" s="6"/>
      <c r="E27" s="6"/>
      <c r="F27" s="6"/>
    </row>
    <row r="28" spans="1:6" ht="30" customHeight="1">
      <c r="A28" s="12" t="s">
        <v>63</v>
      </c>
      <c r="B28" s="39" t="s">
        <v>26</v>
      </c>
      <c r="C28" s="19"/>
      <c r="D28" s="6">
        <v>5950000</v>
      </c>
      <c r="E28" s="6">
        <v>5950000</v>
      </c>
      <c r="F28" s="6"/>
    </row>
    <row r="29" spans="1:6" ht="30" customHeight="1">
      <c r="A29" s="12" t="s">
        <v>64</v>
      </c>
      <c r="B29" s="4" t="s">
        <v>27</v>
      </c>
      <c r="C29" s="19"/>
      <c r="D29" s="6">
        <v>850000</v>
      </c>
      <c r="E29" s="6">
        <v>850000</v>
      </c>
      <c r="F29" s="6"/>
    </row>
    <row r="30" spans="1:6" ht="30" customHeight="1">
      <c r="A30" s="12" t="s">
        <v>65</v>
      </c>
      <c r="B30" s="40" t="s">
        <v>133</v>
      </c>
      <c r="C30" s="19"/>
      <c r="D30" s="6">
        <v>27190000</v>
      </c>
      <c r="E30" s="6">
        <v>27190000</v>
      </c>
      <c r="F30" s="6"/>
    </row>
    <row r="31" spans="1:6" ht="30" customHeight="1">
      <c r="A31" s="12" t="s">
        <v>66</v>
      </c>
      <c r="B31" s="40" t="s">
        <v>28</v>
      </c>
      <c r="C31" s="19"/>
      <c r="D31" s="6">
        <v>8092000</v>
      </c>
      <c r="E31" s="6">
        <v>8092000</v>
      </c>
      <c r="F31" s="6"/>
    </row>
    <row r="32" spans="1:6" ht="30" customHeight="1">
      <c r="A32" s="12" t="s">
        <v>67</v>
      </c>
      <c r="B32" s="40" t="s">
        <v>29</v>
      </c>
      <c r="C32" s="19"/>
      <c r="D32" s="6">
        <v>8600000</v>
      </c>
      <c r="E32" s="6">
        <v>12814800</v>
      </c>
      <c r="F32" s="6"/>
    </row>
    <row r="33" spans="1:6" ht="30" customHeight="1">
      <c r="A33" s="12" t="s">
        <v>68</v>
      </c>
      <c r="B33" s="40" t="s">
        <v>30</v>
      </c>
      <c r="C33" s="19"/>
      <c r="D33" s="6"/>
      <c r="E33" s="6"/>
      <c r="F33" s="6"/>
    </row>
    <row r="34" spans="1:6" ht="30" customHeight="1">
      <c r="A34" s="12" t="s">
        <v>69</v>
      </c>
      <c r="B34" s="40" t="s">
        <v>134</v>
      </c>
      <c r="C34" s="19"/>
      <c r="D34" s="6"/>
      <c r="E34" s="6"/>
      <c r="F34" s="6"/>
    </row>
    <row r="35" spans="1:6" ht="30" customHeight="1">
      <c r="A35" s="11" t="s">
        <v>31</v>
      </c>
      <c r="B35" s="1" t="s">
        <v>32</v>
      </c>
      <c r="C35" s="15" t="s">
        <v>138</v>
      </c>
      <c r="D35" s="24">
        <f>D36+D37</f>
        <v>0</v>
      </c>
      <c r="E35" s="24">
        <f>E36+E37</f>
        <v>0</v>
      </c>
      <c r="F35" s="24">
        <f>F36+F37</f>
        <v>0</v>
      </c>
    </row>
    <row r="36" spans="1:6" ht="30" customHeight="1">
      <c r="A36" s="12" t="s">
        <v>70</v>
      </c>
      <c r="B36" s="5" t="s">
        <v>76</v>
      </c>
      <c r="C36" s="18"/>
      <c r="D36" s="6"/>
      <c r="E36" s="6"/>
      <c r="F36" s="6"/>
    </row>
    <row r="37" spans="1:6" ht="30" customHeight="1">
      <c r="A37" s="12" t="s">
        <v>71</v>
      </c>
      <c r="B37" s="5" t="s">
        <v>77</v>
      </c>
      <c r="C37" s="18"/>
      <c r="D37" s="6"/>
      <c r="E37" s="6"/>
      <c r="F37" s="6"/>
    </row>
    <row r="38" spans="1:6" ht="30" customHeight="1">
      <c r="A38" s="11" t="s">
        <v>33</v>
      </c>
      <c r="B38" s="1" t="s">
        <v>34</v>
      </c>
      <c r="C38" s="15" t="s">
        <v>139</v>
      </c>
      <c r="D38" s="24">
        <f>D39+D40</f>
        <v>172665436</v>
      </c>
      <c r="E38" s="24">
        <f>E39+E40</f>
        <v>226835300</v>
      </c>
      <c r="F38" s="24">
        <f>F39+F40</f>
        <v>0</v>
      </c>
    </row>
    <row r="39" spans="1:6" ht="30" customHeight="1">
      <c r="A39" s="12" t="s">
        <v>72</v>
      </c>
      <c r="B39" s="4" t="s">
        <v>35</v>
      </c>
      <c r="C39" s="19"/>
      <c r="D39" s="6"/>
      <c r="E39" s="6">
        <v>19160016</v>
      </c>
      <c r="F39" s="6"/>
    </row>
    <row r="40" spans="1:6" ht="30" customHeight="1">
      <c r="A40" s="12" t="s">
        <v>73</v>
      </c>
      <c r="B40" s="4" t="s">
        <v>36</v>
      </c>
      <c r="C40" s="19"/>
      <c r="D40" s="119">
        <v>172665436</v>
      </c>
      <c r="E40" s="6">
        <v>207675284</v>
      </c>
      <c r="F40" s="6"/>
    </row>
    <row r="41" spans="1:6" ht="30" customHeight="1">
      <c r="A41" s="16" t="s">
        <v>37</v>
      </c>
      <c r="B41" s="8" t="s">
        <v>42</v>
      </c>
      <c r="C41" s="22" t="s">
        <v>140</v>
      </c>
      <c r="D41" s="27">
        <f>D6+D23+D26+D35+D38</f>
        <v>228655590</v>
      </c>
      <c r="E41" s="27">
        <f>E6+E23+E26+E35+E38</f>
        <v>286299218</v>
      </c>
      <c r="F41" s="27">
        <f>F6+F23+F26+F35+F38</f>
        <v>0</v>
      </c>
    </row>
    <row r="42" spans="1:6" ht="30" customHeight="1">
      <c r="A42" s="11" t="s">
        <v>39</v>
      </c>
      <c r="B42" s="1" t="s">
        <v>40</v>
      </c>
      <c r="C42" s="23"/>
      <c r="D42" s="24"/>
      <c r="E42" s="24"/>
      <c r="F42" s="24"/>
    </row>
    <row r="43" spans="1:6" ht="30" customHeight="1">
      <c r="A43" s="11" t="s">
        <v>41</v>
      </c>
      <c r="B43" s="1" t="s">
        <v>38</v>
      </c>
      <c r="C43" s="15"/>
      <c r="D43" s="24">
        <f>D41-D42</f>
        <v>228655590</v>
      </c>
      <c r="E43" s="24">
        <f>E41-E42</f>
        <v>286299218</v>
      </c>
      <c r="F43" s="24">
        <f>F41-F42</f>
        <v>0</v>
      </c>
    </row>
  </sheetData>
  <mergeCells count="2">
    <mergeCell ref="A1:F1"/>
    <mergeCell ref="A3:F3"/>
  </mergeCells>
  <pageMargins left="0.7" right="0.7" top="0.75" bottom="0.75" header="0.3" footer="0.3"/>
  <pageSetup paperSize="9" scale="76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>
  <dimension ref="A1:F46"/>
  <sheetViews>
    <sheetView workbookViewId="0">
      <selection activeCell="D2" sqref="D2"/>
    </sheetView>
  </sheetViews>
  <sheetFormatPr defaultRowHeight="15"/>
  <cols>
    <col min="1" max="1" width="4.85546875" style="17" customWidth="1"/>
    <col min="2" max="2" width="42.85546875" customWidth="1"/>
    <col min="3" max="3" width="6.42578125" style="17" customWidth="1"/>
    <col min="4" max="4" width="11.42578125" customWidth="1"/>
    <col min="5" max="5" width="11.85546875" customWidth="1"/>
    <col min="6" max="6" width="9.42578125" customWidth="1"/>
  </cols>
  <sheetData>
    <row r="1" spans="1:6">
      <c r="A1" s="125" t="s">
        <v>346</v>
      </c>
      <c r="B1" s="125"/>
      <c r="C1" s="125"/>
      <c r="D1" s="125"/>
      <c r="E1" s="125"/>
      <c r="F1" s="125"/>
    </row>
    <row r="2" spans="1:6">
      <c r="A2" s="9"/>
    </row>
    <row r="3" spans="1:6">
      <c r="A3" s="126" t="s">
        <v>328</v>
      </c>
      <c r="B3" s="126"/>
      <c r="C3" s="126"/>
      <c r="D3" s="126"/>
      <c r="E3" s="126"/>
      <c r="F3" s="126"/>
    </row>
    <row r="4" spans="1:6">
      <c r="A4" s="10"/>
      <c r="B4" s="3" t="s">
        <v>0</v>
      </c>
      <c r="C4" s="10" t="s">
        <v>1</v>
      </c>
      <c r="D4" s="3" t="s">
        <v>2</v>
      </c>
      <c r="E4" s="3" t="s">
        <v>3</v>
      </c>
      <c r="F4" s="3" t="s">
        <v>4</v>
      </c>
    </row>
    <row r="5" spans="1:6" ht="57" customHeight="1">
      <c r="A5" s="10" t="s">
        <v>44</v>
      </c>
      <c r="B5" s="3" t="s">
        <v>5</v>
      </c>
      <c r="C5" s="123" t="s">
        <v>353</v>
      </c>
      <c r="D5" s="3" t="s">
        <v>18</v>
      </c>
      <c r="E5" s="3" t="s">
        <v>19</v>
      </c>
      <c r="F5" s="124" t="s">
        <v>6</v>
      </c>
    </row>
    <row r="6" spans="1:6" ht="30" customHeight="1">
      <c r="A6" s="15" t="s">
        <v>7</v>
      </c>
      <c r="B6" s="32" t="s">
        <v>81</v>
      </c>
      <c r="C6" s="15" t="s">
        <v>141</v>
      </c>
      <c r="D6" s="24">
        <f>D7+D8</f>
        <v>135169323</v>
      </c>
      <c r="E6" s="24">
        <f>E7+E8</f>
        <v>172142655</v>
      </c>
      <c r="F6" s="24">
        <f>F7+F8</f>
        <v>0</v>
      </c>
    </row>
    <row r="7" spans="1:6" ht="30" customHeight="1">
      <c r="A7" s="18" t="s">
        <v>45</v>
      </c>
      <c r="B7" s="5" t="s">
        <v>82</v>
      </c>
      <c r="C7" s="18"/>
      <c r="D7" s="6">
        <v>131614083</v>
      </c>
      <c r="E7" s="6">
        <v>168924467</v>
      </c>
      <c r="F7" s="6"/>
    </row>
    <row r="8" spans="1:6" ht="30" customHeight="1">
      <c r="A8" s="18" t="s">
        <v>46</v>
      </c>
      <c r="B8" s="5" t="s">
        <v>83</v>
      </c>
      <c r="C8" s="18"/>
      <c r="D8" s="6">
        <v>3555240</v>
      </c>
      <c r="E8" s="6">
        <v>3218188</v>
      </c>
      <c r="F8" s="6"/>
    </row>
    <row r="9" spans="1:6" ht="30" customHeight="1">
      <c r="A9" s="15" t="s">
        <v>21</v>
      </c>
      <c r="B9" s="1" t="s">
        <v>84</v>
      </c>
      <c r="C9" s="15" t="s">
        <v>142</v>
      </c>
      <c r="D9" s="24">
        <f>D10+D11+D12+D13+D14</f>
        <v>20473467</v>
      </c>
      <c r="E9" s="24">
        <f>E10+E11+E12+E13+E14</f>
        <v>27247113</v>
      </c>
      <c r="F9" s="24">
        <f>F10+F11+F12+F13+F14</f>
        <v>0</v>
      </c>
    </row>
    <row r="10" spans="1:6" ht="30" customHeight="1">
      <c r="A10" s="18" t="s">
        <v>61</v>
      </c>
      <c r="B10" s="5" t="s">
        <v>85</v>
      </c>
      <c r="C10" s="18"/>
      <c r="D10" s="6">
        <v>20473467</v>
      </c>
      <c r="E10" s="6">
        <v>27247113</v>
      </c>
      <c r="F10" s="6"/>
    </row>
    <row r="11" spans="1:6" ht="30" customHeight="1">
      <c r="A11" s="18" t="s">
        <v>80</v>
      </c>
      <c r="B11" s="5" t="s">
        <v>86</v>
      </c>
      <c r="C11" s="18"/>
      <c r="D11" s="6"/>
      <c r="E11" s="6"/>
      <c r="F11" s="6"/>
    </row>
    <row r="12" spans="1:6" ht="30" customHeight="1">
      <c r="A12" s="18" t="s">
        <v>118</v>
      </c>
      <c r="B12" s="5" t="s">
        <v>87</v>
      </c>
      <c r="C12" s="18"/>
      <c r="D12" s="6"/>
      <c r="E12" s="6"/>
      <c r="F12" s="6"/>
    </row>
    <row r="13" spans="1:6" ht="30" customHeight="1">
      <c r="A13" s="18" t="s">
        <v>119</v>
      </c>
      <c r="B13" s="5" t="s">
        <v>88</v>
      </c>
      <c r="C13" s="18"/>
      <c r="D13" s="6"/>
      <c r="E13" s="6"/>
      <c r="F13" s="6"/>
    </row>
    <row r="14" spans="1:6" ht="30" customHeight="1">
      <c r="A14" s="18" t="s">
        <v>120</v>
      </c>
      <c r="B14" s="5" t="s">
        <v>89</v>
      </c>
      <c r="C14" s="18"/>
      <c r="D14" s="6"/>
      <c r="E14" s="6"/>
      <c r="F14" s="6"/>
    </row>
    <row r="15" spans="1:6" ht="30" customHeight="1">
      <c r="A15" s="15" t="s">
        <v>23</v>
      </c>
      <c r="B15" s="1" t="s">
        <v>90</v>
      </c>
      <c r="C15" s="15" t="s">
        <v>143</v>
      </c>
      <c r="D15" s="24">
        <f>D16+D17+D18+D19+D20</f>
        <v>73012800</v>
      </c>
      <c r="E15" s="24">
        <f>E16+E17+E18+E19+E20</f>
        <v>81533950</v>
      </c>
      <c r="F15" s="24">
        <f>F16+F17+F18+F19+F20</f>
        <v>0</v>
      </c>
    </row>
    <row r="16" spans="1:6" ht="30" customHeight="1">
      <c r="A16" s="18" t="s">
        <v>62</v>
      </c>
      <c r="B16" s="5" t="s">
        <v>91</v>
      </c>
      <c r="C16" s="18"/>
      <c r="D16" s="6">
        <v>6168000</v>
      </c>
      <c r="E16" s="6">
        <v>7720052</v>
      </c>
      <c r="F16" s="6"/>
    </row>
    <row r="17" spans="1:6" ht="30" customHeight="1">
      <c r="A17" s="18" t="s">
        <v>63</v>
      </c>
      <c r="B17" s="5" t="s">
        <v>92</v>
      </c>
      <c r="C17" s="18"/>
      <c r="D17" s="6">
        <v>2203000</v>
      </c>
      <c r="E17" s="6">
        <v>2246684</v>
      </c>
      <c r="F17" s="6"/>
    </row>
    <row r="18" spans="1:6" ht="30" customHeight="1">
      <c r="A18" s="18" t="s">
        <v>64</v>
      </c>
      <c r="B18" s="5" t="s">
        <v>93</v>
      </c>
      <c r="C18" s="18"/>
      <c r="D18" s="6">
        <v>42563000</v>
      </c>
      <c r="E18" s="6">
        <v>45343579</v>
      </c>
      <c r="F18" s="6"/>
    </row>
    <row r="19" spans="1:6" ht="30" customHeight="1">
      <c r="A19" s="18" t="s">
        <v>65</v>
      </c>
      <c r="B19" s="5" t="s">
        <v>94</v>
      </c>
      <c r="C19" s="18"/>
      <c r="D19" s="6">
        <v>160000</v>
      </c>
      <c r="E19" s="6">
        <v>322699</v>
      </c>
      <c r="F19" s="6"/>
    </row>
    <row r="20" spans="1:6" ht="30" customHeight="1">
      <c r="A20" s="18" t="s">
        <v>66</v>
      </c>
      <c r="B20" s="5" t="s">
        <v>95</v>
      </c>
      <c r="C20" s="18"/>
      <c r="D20" s="6">
        <f>D21+D22+D23+D24</f>
        <v>21918800</v>
      </c>
      <c r="E20" s="6">
        <v>25900936</v>
      </c>
      <c r="F20" s="6">
        <f>F21+F22+F23+F24</f>
        <v>0</v>
      </c>
    </row>
    <row r="21" spans="1:6" ht="30" customHeight="1">
      <c r="A21" s="18" t="s">
        <v>121</v>
      </c>
      <c r="B21" s="5" t="s">
        <v>96</v>
      </c>
      <c r="C21" s="18"/>
      <c r="D21" s="6">
        <v>12180000</v>
      </c>
      <c r="E21" s="6">
        <v>13296548</v>
      </c>
      <c r="F21" s="6"/>
    </row>
    <row r="22" spans="1:6" ht="30" customHeight="1">
      <c r="A22" s="18" t="s">
        <v>122</v>
      </c>
      <c r="B22" s="5" t="s">
        <v>97</v>
      </c>
      <c r="C22" s="18"/>
      <c r="D22" s="6">
        <v>8600000</v>
      </c>
      <c r="E22" s="6">
        <v>11344435</v>
      </c>
      <c r="F22" s="6"/>
    </row>
    <row r="23" spans="1:6" ht="30" customHeight="1">
      <c r="A23" s="18" t="s">
        <v>123</v>
      </c>
      <c r="B23" s="5" t="s">
        <v>98</v>
      </c>
      <c r="C23" s="18"/>
      <c r="D23" s="6"/>
      <c r="E23" s="6">
        <v>1173</v>
      </c>
      <c r="F23" s="24"/>
    </row>
    <row r="24" spans="1:6" ht="30" customHeight="1">
      <c r="A24" s="18" t="s">
        <v>124</v>
      </c>
      <c r="B24" s="5" t="s">
        <v>99</v>
      </c>
      <c r="C24" s="18"/>
      <c r="D24" s="6">
        <v>1138800</v>
      </c>
      <c r="E24" s="6">
        <v>1258780</v>
      </c>
      <c r="F24" s="24"/>
    </row>
    <row r="25" spans="1:6" ht="30" customHeight="1">
      <c r="A25" s="15" t="s">
        <v>31</v>
      </c>
      <c r="B25" s="1" t="s">
        <v>100</v>
      </c>
      <c r="C25" s="15" t="s">
        <v>144</v>
      </c>
      <c r="D25" s="24"/>
      <c r="E25" s="24"/>
      <c r="F25" s="6"/>
    </row>
    <row r="26" spans="1:6" ht="30" customHeight="1">
      <c r="A26" s="15" t="s">
        <v>33</v>
      </c>
      <c r="B26" s="1" t="s">
        <v>101</v>
      </c>
      <c r="C26" s="15" t="s">
        <v>145</v>
      </c>
      <c r="D26" s="24"/>
      <c r="E26" s="24"/>
      <c r="F26" s="24"/>
    </row>
    <row r="27" spans="1:6" ht="30" customHeight="1">
      <c r="A27" s="15" t="s">
        <v>102</v>
      </c>
      <c r="B27" s="1" t="s">
        <v>103</v>
      </c>
      <c r="C27" s="15" t="s">
        <v>146</v>
      </c>
      <c r="D27" s="24"/>
      <c r="E27" s="24">
        <v>5375500</v>
      </c>
      <c r="F27" s="6"/>
    </row>
    <row r="28" spans="1:6" ht="30" customHeight="1">
      <c r="A28" s="15" t="s">
        <v>41</v>
      </c>
      <c r="B28" s="1" t="s">
        <v>104</v>
      </c>
      <c r="C28" s="15" t="s">
        <v>145</v>
      </c>
      <c r="D28" s="24">
        <f>D29+D30+D31</f>
        <v>0</v>
      </c>
      <c r="E28" s="24">
        <f>E29+E30+E31</f>
        <v>0</v>
      </c>
      <c r="F28" s="24">
        <f>F29+F30+F31</f>
        <v>0</v>
      </c>
    </row>
    <row r="29" spans="1:6" ht="42" customHeight="1">
      <c r="A29" s="18" t="s">
        <v>125</v>
      </c>
      <c r="B29" s="5" t="s">
        <v>324</v>
      </c>
      <c r="C29" s="18"/>
      <c r="D29" s="6"/>
      <c r="E29" s="6"/>
      <c r="F29" s="6"/>
    </row>
    <row r="30" spans="1:6" ht="45.75" customHeight="1">
      <c r="A30" s="18" t="s">
        <v>126</v>
      </c>
      <c r="B30" s="5" t="s">
        <v>105</v>
      </c>
      <c r="C30" s="18"/>
      <c r="D30" s="6"/>
      <c r="E30" s="6"/>
      <c r="F30" s="6"/>
    </row>
    <row r="31" spans="1:6" ht="30" customHeight="1">
      <c r="A31" s="18" t="s">
        <v>127</v>
      </c>
      <c r="B31" s="5" t="s">
        <v>106</v>
      </c>
      <c r="C31" s="18"/>
      <c r="D31" s="6"/>
      <c r="E31" s="6"/>
      <c r="F31" s="6"/>
    </row>
    <row r="32" spans="1:6" ht="30" customHeight="1">
      <c r="A32" s="15" t="s">
        <v>107</v>
      </c>
      <c r="B32" s="1" t="s">
        <v>108</v>
      </c>
      <c r="C32" s="15" t="s">
        <v>147</v>
      </c>
      <c r="D32" s="24"/>
      <c r="E32" s="24"/>
      <c r="F32" s="6"/>
    </row>
    <row r="33" spans="1:6" ht="30" customHeight="1">
      <c r="A33" s="15" t="s">
        <v>109</v>
      </c>
      <c r="B33" s="1" t="s">
        <v>110</v>
      </c>
      <c r="C33" s="15" t="s">
        <v>148</v>
      </c>
      <c r="D33" s="24">
        <f>D34+D35+D36+D37</f>
        <v>0</v>
      </c>
      <c r="E33" s="24">
        <f>E34+E35+E36+E37</f>
        <v>0</v>
      </c>
      <c r="F33" s="24">
        <f>F34+F35+F36+F37</f>
        <v>0</v>
      </c>
    </row>
    <row r="34" spans="1:6" ht="30" customHeight="1">
      <c r="A34" s="18" t="s">
        <v>128</v>
      </c>
      <c r="B34" s="5" t="s">
        <v>322</v>
      </c>
      <c r="C34" s="18"/>
      <c r="D34" s="6"/>
      <c r="E34" s="6"/>
      <c r="F34" s="6"/>
    </row>
    <row r="35" spans="1:6" ht="30" customHeight="1">
      <c r="A35" s="18" t="s">
        <v>129</v>
      </c>
      <c r="B35" s="5" t="s">
        <v>111</v>
      </c>
      <c r="C35" s="18"/>
      <c r="D35" s="6"/>
      <c r="E35" s="6"/>
      <c r="F35" s="24"/>
    </row>
    <row r="36" spans="1:6" ht="30" customHeight="1">
      <c r="A36" s="18" t="s">
        <v>130</v>
      </c>
      <c r="B36" s="5" t="s">
        <v>112</v>
      </c>
      <c r="C36" s="18"/>
      <c r="D36" s="6"/>
      <c r="E36" s="6"/>
      <c r="F36" s="6"/>
    </row>
    <row r="37" spans="1:6" ht="30" customHeight="1">
      <c r="A37" s="18" t="s">
        <v>131</v>
      </c>
      <c r="B37" s="5" t="s">
        <v>326</v>
      </c>
      <c r="C37" s="18"/>
      <c r="D37" s="6"/>
      <c r="E37" s="6"/>
      <c r="F37" s="6"/>
    </row>
    <row r="38" spans="1:6" ht="30" customHeight="1">
      <c r="A38" s="15" t="s">
        <v>113</v>
      </c>
      <c r="B38" s="33" t="s">
        <v>132</v>
      </c>
      <c r="C38" s="15" t="s">
        <v>149</v>
      </c>
      <c r="D38" s="24">
        <f>D6+D9+D15+D25+D26+D27+D28+D32+D33</f>
        <v>228655590</v>
      </c>
      <c r="E38" s="24">
        <f>E6+E9+E15+E25+E26+E27+E28+E32+E33</f>
        <v>286299218</v>
      </c>
      <c r="F38" s="24">
        <f>F6+F9+F15+F25+F26+F27+F28+F32+F33</f>
        <v>0</v>
      </c>
    </row>
    <row r="39" spans="1:6" ht="30" customHeight="1">
      <c r="A39" s="15" t="s">
        <v>115</v>
      </c>
      <c r="B39" s="5" t="s">
        <v>116</v>
      </c>
      <c r="C39" s="15"/>
      <c r="D39" s="24"/>
      <c r="E39" s="24"/>
      <c r="F39" s="24"/>
    </row>
    <row r="40" spans="1:6" ht="30" customHeight="1">
      <c r="A40" s="15" t="s">
        <v>117</v>
      </c>
      <c r="B40" s="1" t="s">
        <v>114</v>
      </c>
      <c r="C40" s="15"/>
      <c r="D40" s="24">
        <f>D38-D39</f>
        <v>228655590</v>
      </c>
      <c r="E40" s="24">
        <f>E38-E39</f>
        <v>286299218</v>
      </c>
      <c r="F40" s="24">
        <f>F38-F39</f>
        <v>0</v>
      </c>
    </row>
    <row r="41" spans="1:6" ht="30" customHeight="1">
      <c r="A41" s="34"/>
      <c r="B41" s="35"/>
      <c r="C41" s="36"/>
      <c r="D41" s="37"/>
      <c r="E41" s="37"/>
      <c r="F41" s="37"/>
    </row>
    <row r="42" spans="1:6" ht="30" customHeight="1">
      <c r="A42" s="34"/>
      <c r="B42" s="35" t="s">
        <v>299</v>
      </c>
      <c r="C42" s="38"/>
      <c r="D42" s="37"/>
      <c r="E42" s="37"/>
      <c r="F42" s="37"/>
    </row>
    <row r="43" spans="1:6">
      <c r="B43" s="101" t="s">
        <v>298</v>
      </c>
    </row>
    <row r="44" spans="1:6">
      <c r="B44" s="101" t="s">
        <v>300</v>
      </c>
    </row>
    <row r="45" spans="1:6">
      <c r="B45" s="101" t="s">
        <v>301</v>
      </c>
    </row>
    <row r="46" spans="1:6">
      <c r="B46" s="101" t="s">
        <v>302</v>
      </c>
    </row>
  </sheetData>
  <mergeCells count="2">
    <mergeCell ref="A1:F1"/>
    <mergeCell ref="A3:F3"/>
  </mergeCells>
  <pageMargins left="0.7" right="0.7" top="0.75" bottom="0.75" header="0.3" footer="0.3"/>
  <pageSetup paperSize="9"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>
  <dimension ref="A1:E42"/>
  <sheetViews>
    <sheetView workbookViewId="0">
      <selection sqref="A1:C1"/>
    </sheetView>
  </sheetViews>
  <sheetFormatPr defaultRowHeight="15"/>
  <cols>
    <col min="1" max="1" width="16.28515625" style="17" customWidth="1"/>
    <col min="2" max="2" width="50.140625" customWidth="1"/>
    <col min="3" max="3" width="27" customWidth="1"/>
    <col min="4" max="4" width="19" customWidth="1"/>
  </cols>
  <sheetData>
    <row r="1" spans="1:5">
      <c r="A1" s="125" t="s">
        <v>347</v>
      </c>
      <c r="B1" s="125"/>
      <c r="C1" s="125"/>
    </row>
    <row r="2" spans="1:5">
      <c r="A2" s="41"/>
    </row>
    <row r="3" spans="1:5" ht="15.75">
      <c r="A3" s="129" t="s">
        <v>178</v>
      </c>
      <c r="B3" s="129"/>
      <c r="C3" s="129"/>
    </row>
    <row r="4" spans="1:5" ht="15.75">
      <c r="A4" s="130" t="s">
        <v>283</v>
      </c>
      <c r="B4" s="130"/>
      <c r="C4" s="130"/>
    </row>
    <row r="5" spans="1:5">
      <c r="A5" s="139" t="s">
        <v>150</v>
      </c>
      <c r="B5" s="3" t="s">
        <v>0</v>
      </c>
      <c r="C5" s="3" t="s">
        <v>1</v>
      </c>
    </row>
    <row r="6" spans="1:5" ht="30">
      <c r="A6" s="139"/>
      <c r="B6" s="3" t="s">
        <v>151</v>
      </c>
      <c r="C6" s="3" t="s">
        <v>152</v>
      </c>
    </row>
    <row r="7" spans="1:5" ht="50.1" customHeight="1">
      <c r="A7" s="10" t="s">
        <v>7</v>
      </c>
      <c r="B7" s="1" t="s">
        <v>153</v>
      </c>
      <c r="C7" s="24">
        <f>C8+C9+C10</f>
        <v>980000</v>
      </c>
    </row>
    <row r="8" spans="1:5" ht="50.1" customHeight="1">
      <c r="A8" s="47" t="s">
        <v>45</v>
      </c>
      <c r="B8" s="5" t="s">
        <v>154</v>
      </c>
      <c r="C8" s="6">
        <v>70000</v>
      </c>
    </row>
    <row r="9" spans="1:5" ht="50.1" customHeight="1">
      <c r="A9" s="47" t="s">
        <v>46</v>
      </c>
      <c r="B9" s="5" t="s">
        <v>155</v>
      </c>
      <c r="C9" s="6">
        <v>770000</v>
      </c>
    </row>
    <row r="10" spans="1:5" ht="50.1" customHeight="1">
      <c r="A10" s="47" t="s">
        <v>51</v>
      </c>
      <c r="B10" s="5" t="s">
        <v>156</v>
      </c>
      <c r="C10" s="6">
        <v>140000</v>
      </c>
      <c r="E10" s="96"/>
    </row>
    <row r="11" spans="1:5" ht="50.1" customHeight="1">
      <c r="A11" s="10" t="s">
        <v>21</v>
      </c>
      <c r="B11" s="1" t="s">
        <v>157</v>
      </c>
      <c r="C11" s="24">
        <f>C12</f>
        <v>3369000</v>
      </c>
    </row>
    <row r="12" spans="1:5" ht="50.1" customHeight="1">
      <c r="A12" s="47" t="s">
        <v>61</v>
      </c>
      <c r="B12" s="5" t="s">
        <v>158</v>
      </c>
      <c r="C12" s="6">
        <v>3369000</v>
      </c>
    </row>
    <row r="13" spans="1:5" ht="50.1" customHeight="1">
      <c r="A13" s="108" t="s">
        <v>23</v>
      </c>
      <c r="B13" s="110" t="s">
        <v>277</v>
      </c>
      <c r="C13" s="6">
        <v>-7023</v>
      </c>
    </row>
    <row r="14" spans="1:5" ht="50.1" customHeight="1">
      <c r="A14" s="108" t="s">
        <v>31</v>
      </c>
      <c r="B14" s="1" t="s">
        <v>159</v>
      </c>
      <c r="C14" s="24">
        <f>C7+C11+C13</f>
        <v>4341977</v>
      </c>
    </row>
    <row r="15" spans="1:5">
      <c r="A15" s="42"/>
    </row>
    <row r="16" spans="1:5">
      <c r="A16" s="131" t="s">
        <v>281</v>
      </c>
      <c r="B16" s="131"/>
      <c r="C16" s="131"/>
      <c r="D16" s="131"/>
      <c r="E16" s="131"/>
    </row>
    <row r="17" spans="1:5">
      <c r="A17" s="132" t="s">
        <v>160</v>
      </c>
      <c r="B17" s="132"/>
      <c r="C17" s="132"/>
      <c r="D17" s="132"/>
      <c r="E17" s="132"/>
    </row>
    <row r="18" spans="1:5">
      <c r="A18" s="139" t="s">
        <v>150</v>
      </c>
      <c r="B18" s="3" t="s">
        <v>0</v>
      </c>
      <c r="C18" s="48" t="s">
        <v>1</v>
      </c>
      <c r="D18" s="48" t="s">
        <v>2</v>
      </c>
      <c r="E18" s="48" t="s">
        <v>3</v>
      </c>
    </row>
    <row r="19" spans="1:5" ht="49.5" customHeight="1">
      <c r="A19" s="139"/>
      <c r="B19" s="140" t="s">
        <v>161</v>
      </c>
      <c r="C19" s="140" t="s">
        <v>279</v>
      </c>
      <c r="D19" s="140" t="s">
        <v>162</v>
      </c>
      <c r="E19" s="140"/>
    </row>
    <row r="20" spans="1:5">
      <c r="A20" s="139"/>
      <c r="B20" s="140"/>
      <c r="C20" s="140"/>
      <c r="D20" s="3" t="s">
        <v>163</v>
      </c>
      <c r="E20" s="3" t="s">
        <v>164</v>
      </c>
    </row>
    <row r="21" spans="1:5">
      <c r="A21" s="10" t="s">
        <v>7</v>
      </c>
      <c r="B21" s="1" t="s">
        <v>165</v>
      </c>
      <c r="C21" s="92">
        <v>6422124</v>
      </c>
      <c r="D21" s="92">
        <v>790240</v>
      </c>
      <c r="E21" s="46">
        <v>18.2</v>
      </c>
    </row>
    <row r="22" spans="1:5">
      <c r="A22" s="10" t="s">
        <v>21</v>
      </c>
      <c r="B22" s="1" t="s">
        <v>166</v>
      </c>
      <c r="C22" s="92">
        <v>1426248</v>
      </c>
      <c r="D22" s="92">
        <v>173680</v>
      </c>
      <c r="E22" s="46">
        <v>4</v>
      </c>
    </row>
    <row r="23" spans="1:5">
      <c r="A23" s="10" t="s">
        <v>23</v>
      </c>
      <c r="B23" s="1" t="s">
        <v>167</v>
      </c>
      <c r="C23" s="92">
        <v>6225668</v>
      </c>
      <c r="D23" s="92">
        <v>764187</v>
      </c>
      <c r="E23" s="46">
        <v>17.600000000000001</v>
      </c>
    </row>
    <row r="24" spans="1:5">
      <c r="A24" s="139" t="s">
        <v>31</v>
      </c>
      <c r="B24" s="136" t="s">
        <v>168</v>
      </c>
      <c r="C24" s="92">
        <v>21278676</v>
      </c>
      <c r="D24" s="137">
        <v>2613870</v>
      </c>
      <c r="E24" s="138">
        <v>60.2</v>
      </c>
    </row>
    <row r="25" spans="1:5" ht="12.75" hidden="1" customHeight="1">
      <c r="A25" s="139"/>
      <c r="B25" s="136"/>
      <c r="C25" s="92"/>
      <c r="D25" s="137"/>
      <c r="E25" s="138"/>
    </row>
    <row r="26" spans="1:5" hidden="1">
      <c r="A26" s="139"/>
      <c r="B26" s="136"/>
      <c r="C26" s="94"/>
      <c r="D26" s="137"/>
      <c r="E26" s="138"/>
    </row>
    <row r="27" spans="1:5">
      <c r="A27" s="10" t="s">
        <v>33</v>
      </c>
      <c r="B27" s="1" t="s">
        <v>169</v>
      </c>
      <c r="C27" s="93">
        <f>SUM(C21:C26)</f>
        <v>35352716</v>
      </c>
      <c r="D27" s="93">
        <f>SUM(D21:D26)</f>
        <v>4341977</v>
      </c>
      <c r="E27" s="3">
        <f>SUM(E21:E26)</f>
        <v>100</v>
      </c>
    </row>
    <row r="28" spans="1:5">
      <c r="A28" s="43"/>
    </row>
    <row r="29" spans="1:5">
      <c r="A29" s="43"/>
    </row>
    <row r="30" spans="1:5">
      <c r="A30" s="131" t="s">
        <v>282</v>
      </c>
      <c r="B30" s="131"/>
      <c r="C30" s="131"/>
      <c r="D30" s="131"/>
    </row>
    <row r="31" spans="1:5">
      <c r="A31" s="9"/>
    </row>
    <row r="32" spans="1:5">
      <c r="A32" s="139" t="s">
        <v>150</v>
      </c>
      <c r="B32" s="3" t="s">
        <v>0</v>
      </c>
      <c r="C32" s="48" t="s">
        <v>1</v>
      </c>
      <c r="D32" s="3" t="s">
        <v>1</v>
      </c>
    </row>
    <row r="33" spans="1:4" ht="30">
      <c r="A33" s="139"/>
      <c r="B33" s="140" t="s">
        <v>161</v>
      </c>
      <c r="C33" s="140" t="s">
        <v>170</v>
      </c>
      <c r="D33" s="3" t="s">
        <v>171</v>
      </c>
    </row>
    <row r="34" spans="1:4">
      <c r="A34" s="139"/>
      <c r="B34" s="140"/>
      <c r="C34" s="140"/>
      <c r="D34" s="3" t="s">
        <v>172</v>
      </c>
    </row>
    <row r="35" spans="1:4">
      <c r="A35" s="139"/>
      <c r="B35" s="140"/>
      <c r="C35" s="3" t="s">
        <v>173</v>
      </c>
      <c r="D35" s="49"/>
    </row>
    <row r="36" spans="1:4" ht="15" customHeight="1">
      <c r="A36" s="10" t="s">
        <v>7</v>
      </c>
      <c r="B36" s="1" t="s">
        <v>165</v>
      </c>
      <c r="C36" s="133" t="s">
        <v>280</v>
      </c>
      <c r="D36" s="6">
        <v>197560</v>
      </c>
    </row>
    <row r="37" spans="1:4" ht="15" customHeight="1">
      <c r="A37" s="10" t="s">
        <v>21</v>
      </c>
      <c r="B37" s="1" t="s">
        <v>166</v>
      </c>
      <c r="C37" s="134"/>
      <c r="D37" s="6">
        <v>43420</v>
      </c>
    </row>
    <row r="38" spans="1:4" ht="15" customHeight="1">
      <c r="A38" s="10" t="s">
        <v>23</v>
      </c>
      <c r="B38" s="1" t="s">
        <v>167</v>
      </c>
      <c r="C38" s="134"/>
      <c r="D38" s="6">
        <v>191047</v>
      </c>
    </row>
    <row r="39" spans="1:4" ht="15" customHeight="1">
      <c r="A39" s="10" t="s">
        <v>31</v>
      </c>
      <c r="B39" s="1" t="s">
        <v>174</v>
      </c>
      <c r="C39" s="135"/>
      <c r="D39" s="6">
        <v>653467</v>
      </c>
    </row>
    <row r="40" spans="1:4" ht="30">
      <c r="A40" s="10" t="s">
        <v>33</v>
      </c>
      <c r="B40" s="1" t="s">
        <v>175</v>
      </c>
      <c r="C40" s="3" t="s">
        <v>176</v>
      </c>
      <c r="D40" s="24">
        <f>SUM(D36:D39)*4+1</f>
        <v>4341977</v>
      </c>
    </row>
    <row r="41" spans="1:4" ht="56.25" customHeight="1">
      <c r="A41" s="128" t="s">
        <v>177</v>
      </c>
      <c r="B41" s="128"/>
      <c r="C41" s="128"/>
      <c r="D41" s="128"/>
    </row>
    <row r="42" spans="1:4">
      <c r="A42" s="41"/>
    </row>
  </sheetData>
  <mergeCells count="20">
    <mergeCell ref="B19:B20"/>
    <mergeCell ref="C19:C20"/>
    <mergeCell ref="D19:E19"/>
    <mergeCell ref="A24:A26"/>
    <mergeCell ref="A41:D41"/>
    <mergeCell ref="A3:C3"/>
    <mergeCell ref="A1:C1"/>
    <mergeCell ref="A4:C4"/>
    <mergeCell ref="A16:E16"/>
    <mergeCell ref="A17:E17"/>
    <mergeCell ref="A30:D30"/>
    <mergeCell ref="C36:C39"/>
    <mergeCell ref="B24:B26"/>
    <mergeCell ref="D24:D26"/>
    <mergeCell ref="E24:E26"/>
    <mergeCell ref="A32:A35"/>
    <mergeCell ref="B33:B35"/>
    <mergeCell ref="C33:C34"/>
    <mergeCell ref="A5:A6"/>
    <mergeCell ref="A18:A20"/>
  </mergeCells>
  <pageMargins left="0.7" right="0.7" top="0.75" bottom="0.75" header="0.3" footer="0.3"/>
  <pageSetup paperSize="9" scale="6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F42"/>
  <sheetViews>
    <sheetView workbookViewId="0">
      <selection activeCell="E9" sqref="E9"/>
    </sheetView>
  </sheetViews>
  <sheetFormatPr defaultRowHeight="15"/>
  <cols>
    <col min="1" max="1" width="9.85546875" style="17" customWidth="1"/>
    <col min="2" max="2" width="42.85546875" customWidth="1"/>
    <col min="3" max="3" width="11.5703125" style="17" customWidth="1"/>
    <col min="4" max="4" width="16.85546875" customWidth="1"/>
    <col min="5" max="5" width="16.7109375" customWidth="1"/>
    <col min="6" max="6" width="15.42578125" customWidth="1"/>
  </cols>
  <sheetData>
    <row r="1" spans="1:6">
      <c r="A1" s="125" t="s">
        <v>331</v>
      </c>
      <c r="B1" s="125"/>
      <c r="C1" s="125"/>
      <c r="D1" s="125"/>
      <c r="E1" s="125"/>
      <c r="F1" s="125"/>
    </row>
    <row r="2" spans="1:6">
      <c r="A2" s="9"/>
    </row>
    <row r="3" spans="1:6">
      <c r="A3" s="126" t="s">
        <v>304</v>
      </c>
      <c r="B3" s="126"/>
      <c r="C3" s="126"/>
      <c r="D3" s="126"/>
      <c r="E3" s="126"/>
      <c r="F3" s="126"/>
    </row>
    <row r="4" spans="1:6">
      <c r="A4" s="10"/>
      <c r="B4" s="3" t="s">
        <v>0</v>
      </c>
      <c r="C4" s="10" t="s">
        <v>1</v>
      </c>
      <c r="D4" s="3" t="s">
        <v>2</v>
      </c>
      <c r="E4" s="3" t="s">
        <v>3</v>
      </c>
      <c r="F4" s="3" t="s">
        <v>4</v>
      </c>
    </row>
    <row r="5" spans="1:6" ht="27.75" customHeight="1">
      <c r="A5" s="10" t="s">
        <v>44</v>
      </c>
      <c r="B5" s="3" t="s">
        <v>5</v>
      </c>
      <c r="C5" s="10" t="s">
        <v>20</v>
      </c>
      <c r="D5" s="3" t="s">
        <v>18</v>
      </c>
      <c r="E5" s="3" t="s">
        <v>19</v>
      </c>
      <c r="F5" s="3" t="s">
        <v>6</v>
      </c>
    </row>
    <row r="6" spans="1:6" ht="30" customHeight="1">
      <c r="A6" s="15" t="s">
        <v>7</v>
      </c>
      <c r="B6" s="32" t="s">
        <v>81</v>
      </c>
      <c r="C6" s="15" t="s">
        <v>141</v>
      </c>
      <c r="D6" s="24">
        <f>'4. melléklet'!D6+'6. mellélet'!D6+'8. melléklet'!D6+'10. melléklet'!D6+'12. melléklet'!D6</f>
        <v>383073894</v>
      </c>
      <c r="E6" s="122">
        <f>'4. melléklet'!E6+'6. mellélet'!E6+'8. melléklet'!E6+'10. melléklet'!E6+'12. melléklet'!E6</f>
        <v>447928630</v>
      </c>
      <c r="F6" s="122">
        <f>'4. melléklet'!F6+'6. mellélet'!F6+'8. melléklet'!F6+'10. melléklet'!F6+'12. melléklet'!F6</f>
        <v>0</v>
      </c>
    </row>
    <row r="7" spans="1:6" ht="30" customHeight="1">
      <c r="A7" s="18" t="s">
        <v>45</v>
      </c>
      <c r="B7" s="5" t="s">
        <v>82</v>
      </c>
      <c r="C7" s="18"/>
      <c r="D7" s="24">
        <f>'4. melléklet'!D7+'6. mellélet'!D7+'8. melléklet'!D7+'10. melléklet'!D7+'12. melléklet'!D7</f>
        <v>375703350</v>
      </c>
      <c r="E7" s="122">
        <f>'4. melléklet'!E7+'6. mellélet'!E7+'8. melléklet'!E7+'10. melléklet'!E7+'12. melléklet'!E7</f>
        <v>443191324</v>
      </c>
      <c r="F7" s="122">
        <f>'4. melléklet'!F7+'6. mellélet'!F7+'8. melléklet'!F7+'10. melléklet'!F7+'12. melléklet'!F7</f>
        <v>0</v>
      </c>
    </row>
    <row r="8" spans="1:6" ht="30" customHeight="1">
      <c r="A8" s="18" t="s">
        <v>46</v>
      </c>
      <c r="B8" s="5" t="s">
        <v>83</v>
      </c>
      <c r="C8" s="18"/>
      <c r="D8" s="24">
        <f>'4. melléklet'!D8+'6. mellélet'!D8+'8. melléklet'!D8+'10. melléklet'!D8+'12. melléklet'!D8</f>
        <v>7370544</v>
      </c>
      <c r="E8" s="122">
        <f>'4. melléklet'!E8+'6. mellélet'!E8+'8. melléklet'!E8+'10. melléklet'!E8+'12. melléklet'!E8</f>
        <v>4737306</v>
      </c>
      <c r="F8" s="122">
        <f>'4. melléklet'!F8+'6. mellélet'!F8+'8. melléklet'!F8+'10. melléklet'!F8+'12. melléklet'!F8</f>
        <v>0</v>
      </c>
    </row>
    <row r="9" spans="1:6" ht="30" customHeight="1">
      <c r="A9" s="15" t="s">
        <v>21</v>
      </c>
      <c r="B9" s="1" t="s">
        <v>84</v>
      </c>
      <c r="C9" s="15" t="s">
        <v>142</v>
      </c>
      <c r="D9" s="24">
        <f>'4. melléklet'!D9+'6. mellélet'!D9+'8. melléklet'!D9+'10. melléklet'!D9+'12. melléklet'!D9</f>
        <v>59463124</v>
      </c>
      <c r="E9" s="122">
        <f>'4. melléklet'!E9+'6. mellélet'!E9+'8. melléklet'!E9+'10. melléklet'!E9+'12. melléklet'!E9</f>
        <v>70440748</v>
      </c>
      <c r="F9" s="122">
        <f>'4. melléklet'!F9+'6. mellélet'!F9+'8. melléklet'!F9+'10. melléklet'!F9+'12. melléklet'!F9</f>
        <v>0</v>
      </c>
    </row>
    <row r="10" spans="1:6" ht="30" customHeight="1">
      <c r="A10" s="18" t="s">
        <v>61</v>
      </c>
      <c r="B10" s="5" t="s">
        <v>85</v>
      </c>
      <c r="C10" s="18"/>
      <c r="D10" s="24">
        <f>'4. melléklet'!D10+'6. mellélet'!D10+'8. melléklet'!D10+'10. melléklet'!D10+'12. melléklet'!D10</f>
        <v>59003124</v>
      </c>
      <c r="E10" s="122">
        <f>'4. melléklet'!E10+'6. mellélet'!E10+'8. melléklet'!E10+'10. melléklet'!E10+'12. melléklet'!E10</f>
        <v>69447646</v>
      </c>
      <c r="F10" s="122">
        <f>'4. melléklet'!F10+'6. mellélet'!F10+'8. melléklet'!F10+'10. melléklet'!F10+'12. melléklet'!F10</f>
        <v>0</v>
      </c>
    </row>
    <row r="11" spans="1:6" ht="30" customHeight="1">
      <c r="A11" s="18" t="s">
        <v>80</v>
      </c>
      <c r="B11" s="5" t="s">
        <v>86</v>
      </c>
      <c r="C11" s="18"/>
      <c r="D11" s="24">
        <f>'4. melléklet'!D11+'6. mellélet'!D11+'8. melléklet'!D11+'10. melléklet'!D11+'12. melléklet'!D11</f>
        <v>0</v>
      </c>
      <c r="E11" s="122">
        <f>'4. melléklet'!E11+'6. mellélet'!E11+'8. melléklet'!E11+'10. melléklet'!E11+'12. melléklet'!E11</f>
        <v>0</v>
      </c>
      <c r="F11" s="122">
        <f>'4. melléklet'!F11+'6. mellélet'!F11+'8. melléklet'!F11+'10. melléklet'!F11+'12. melléklet'!F11</f>
        <v>0</v>
      </c>
    </row>
    <row r="12" spans="1:6" ht="30" customHeight="1">
      <c r="A12" s="18" t="s">
        <v>118</v>
      </c>
      <c r="B12" s="5" t="s">
        <v>87</v>
      </c>
      <c r="C12" s="18"/>
      <c r="D12" s="24">
        <f>'4. melléklet'!D12+'6. mellélet'!D12+'8. melléklet'!D12+'10. melléklet'!D12+'12. melléklet'!D12</f>
        <v>48000</v>
      </c>
      <c r="E12" s="122">
        <f>'4. melléklet'!E12+'6. mellélet'!E12+'8. melléklet'!E12+'10. melléklet'!E12+'12. melléklet'!E12</f>
        <v>409546</v>
      </c>
      <c r="F12" s="122">
        <f>'4. melléklet'!F12+'6. mellélet'!F12+'8. melléklet'!F12+'10. melléklet'!F12+'12. melléklet'!F12</f>
        <v>0</v>
      </c>
    </row>
    <row r="13" spans="1:6" ht="30" customHeight="1">
      <c r="A13" s="18" t="s">
        <v>119</v>
      </c>
      <c r="B13" s="5" t="s">
        <v>88</v>
      </c>
      <c r="C13" s="18"/>
      <c r="D13" s="24">
        <f>'4. melléklet'!D13+'6. mellélet'!D13+'8. melléklet'!D13+'10. melléklet'!D13+'12. melléklet'!D13</f>
        <v>412000</v>
      </c>
      <c r="E13" s="122">
        <f>'4. melléklet'!E13+'6. mellélet'!E13+'8. melléklet'!E13+'10. melléklet'!E13+'12. melléklet'!E13</f>
        <v>583556</v>
      </c>
      <c r="F13" s="122">
        <f>'4. melléklet'!F13+'6. mellélet'!F13+'8. melléklet'!F13+'10. melléklet'!F13+'12. melléklet'!F13</f>
        <v>0</v>
      </c>
    </row>
    <row r="14" spans="1:6" ht="30" customHeight="1">
      <c r="A14" s="18" t="s">
        <v>120</v>
      </c>
      <c r="B14" s="5" t="s">
        <v>89</v>
      </c>
      <c r="C14" s="18"/>
      <c r="D14" s="24">
        <f>'4. melléklet'!D14+'6. mellélet'!D14+'8. melléklet'!D14+'10. melléklet'!D14+'12. melléklet'!D14</f>
        <v>0</v>
      </c>
      <c r="E14" s="122">
        <f>'4. melléklet'!E14+'6. mellélet'!E14+'8. melléklet'!E14+'10. melléklet'!E14+'12. melléklet'!E14</f>
        <v>0</v>
      </c>
      <c r="F14" s="122">
        <f>'4. melléklet'!F14+'6. mellélet'!F14+'8. melléklet'!F14+'10. melléklet'!F14+'12. melléklet'!F14</f>
        <v>0</v>
      </c>
    </row>
    <row r="15" spans="1:6" ht="30" customHeight="1">
      <c r="A15" s="15" t="s">
        <v>23</v>
      </c>
      <c r="B15" s="1" t="s">
        <v>90</v>
      </c>
      <c r="C15" s="15" t="s">
        <v>143</v>
      </c>
      <c r="D15" s="24">
        <f>'4. melléklet'!D15+'6. mellélet'!D15+'8. melléklet'!D15+'10. melléklet'!D15+'12. melléklet'!D15</f>
        <v>204233751</v>
      </c>
      <c r="E15" s="122">
        <f>'4. melléklet'!E15+'6. mellélet'!E15+'8. melléklet'!E15+'10. melléklet'!E15+'12. melléklet'!E15</f>
        <v>211764320</v>
      </c>
      <c r="F15" s="122">
        <f>'4. melléklet'!F15+'6. mellélet'!F15+'8. melléklet'!F15+'10. melléklet'!F15+'12. melléklet'!F15</f>
        <v>0</v>
      </c>
    </row>
    <row r="16" spans="1:6" ht="30" customHeight="1">
      <c r="A16" s="18" t="s">
        <v>62</v>
      </c>
      <c r="B16" s="5" t="s">
        <v>91</v>
      </c>
      <c r="C16" s="18"/>
      <c r="D16" s="24">
        <f>'4. melléklet'!D16+'6. mellélet'!D16+'8. melléklet'!D16+'10. melléklet'!D16+'12. melléklet'!D16</f>
        <v>25856130</v>
      </c>
      <c r="E16" s="122">
        <f>'4. melléklet'!E16+'6. mellélet'!E16+'8. melléklet'!E16+'10. melléklet'!E16+'12. melléklet'!E16</f>
        <v>26377390</v>
      </c>
      <c r="F16" s="122">
        <f>'4. melléklet'!F16+'6. mellélet'!F16+'8. melléklet'!F16+'10. melléklet'!F16+'12. melléklet'!F16</f>
        <v>0</v>
      </c>
    </row>
    <row r="17" spans="1:6" ht="30" customHeight="1">
      <c r="A17" s="18" t="s">
        <v>63</v>
      </c>
      <c r="B17" s="5" t="s">
        <v>92</v>
      </c>
      <c r="C17" s="18"/>
      <c r="D17" s="24">
        <f>'4. melléklet'!D17+'6. mellélet'!D17+'8. melléklet'!D17+'10. melléklet'!D17+'12. melléklet'!D17</f>
        <v>3092700</v>
      </c>
      <c r="E17" s="122">
        <f>'4. melléklet'!E17+'6. mellélet'!E17+'8. melléklet'!E17+'10. melléklet'!E17+'12. melléklet'!E17</f>
        <v>3395798</v>
      </c>
      <c r="F17" s="122">
        <f>'4. melléklet'!F17+'6. mellélet'!F17+'8. melléklet'!F17+'10. melléklet'!F17+'12. melléklet'!F17</f>
        <v>0</v>
      </c>
    </row>
    <row r="18" spans="1:6" ht="30" customHeight="1">
      <c r="A18" s="18" t="s">
        <v>64</v>
      </c>
      <c r="B18" s="5" t="s">
        <v>93</v>
      </c>
      <c r="C18" s="18"/>
      <c r="D18" s="24">
        <f>'4. melléklet'!D18+'6. mellélet'!D18+'8. melléklet'!D18+'10. melléklet'!D18+'12. melléklet'!D18</f>
        <v>127122207</v>
      </c>
      <c r="E18" s="122">
        <f>'4. melléklet'!E18+'6. mellélet'!E18+'8. melléklet'!E18+'10. melléklet'!E18+'12. melléklet'!E18</f>
        <v>129576603</v>
      </c>
      <c r="F18" s="122">
        <f>'4. melléklet'!F18+'6. mellélet'!F18+'8. melléklet'!F18+'10. melléklet'!F18+'12. melléklet'!F18</f>
        <v>0</v>
      </c>
    </row>
    <row r="19" spans="1:6" ht="30" customHeight="1">
      <c r="A19" s="18" t="s">
        <v>65</v>
      </c>
      <c r="B19" s="5" t="s">
        <v>94</v>
      </c>
      <c r="C19" s="18"/>
      <c r="D19" s="24">
        <f>'4. melléklet'!D19+'6. mellélet'!D19+'8. melléklet'!D19+'10. melléklet'!D19+'12. melléklet'!D19</f>
        <v>812008</v>
      </c>
      <c r="E19" s="122">
        <f>'4. melléklet'!E19+'6. mellélet'!E19+'8. melléklet'!E19+'10. melléklet'!E19+'12. melléklet'!E19</f>
        <v>994218</v>
      </c>
      <c r="F19" s="122">
        <f>'4. melléklet'!F19+'6. mellélet'!F19+'8. melléklet'!F19+'10. melléklet'!F19+'12. melléklet'!F19</f>
        <v>0</v>
      </c>
    </row>
    <row r="20" spans="1:6" ht="30" customHeight="1">
      <c r="A20" s="18" t="s">
        <v>66</v>
      </c>
      <c r="B20" s="5" t="s">
        <v>95</v>
      </c>
      <c r="C20" s="18"/>
      <c r="D20" s="24">
        <f>'4. melléklet'!D20+'6. mellélet'!D20+'8. melléklet'!D20+'10. melléklet'!D20+'12. melléklet'!D20</f>
        <v>47350706</v>
      </c>
      <c r="E20" s="122">
        <f>'4. melléklet'!E20+'6. mellélet'!E20+'8. melléklet'!E20+'10. melléklet'!E20+'12. melléklet'!E20</f>
        <v>51420311</v>
      </c>
      <c r="F20" s="122">
        <f>'4. melléklet'!F20+'6. mellélet'!F20+'8. melléklet'!F20+'10. melléklet'!F20+'12. melléklet'!F20</f>
        <v>0</v>
      </c>
    </row>
    <row r="21" spans="1:6" ht="30" customHeight="1">
      <c r="A21" s="18" t="s">
        <v>121</v>
      </c>
      <c r="B21" s="5" t="s">
        <v>96</v>
      </c>
      <c r="C21" s="18"/>
      <c r="D21" s="24">
        <f>'4. melléklet'!D21+'6. mellélet'!D21+'8. melléklet'!D21+'10. melléklet'!D21+'12. melléklet'!D21</f>
        <v>37042556</v>
      </c>
      <c r="E21" s="122">
        <f>'4. melléklet'!E21+'6. mellélet'!E21+'8. melléklet'!E21+'10. melléklet'!E21+'12. melléklet'!E21</f>
        <v>37764611</v>
      </c>
      <c r="F21" s="122">
        <f>'4. melléklet'!F21+'6. mellélet'!F21+'8. melléklet'!F21+'10. melléklet'!F21+'12. melléklet'!F21</f>
        <v>0</v>
      </c>
    </row>
    <row r="22" spans="1:6" ht="30" customHeight="1">
      <c r="A22" s="18" t="s">
        <v>122</v>
      </c>
      <c r="B22" s="5" t="s">
        <v>97</v>
      </c>
      <c r="C22" s="18"/>
      <c r="D22" s="24">
        <f>'4. melléklet'!D22+'6. mellélet'!D22+'8. melléklet'!D22+'10. melléklet'!D22+'12. melléklet'!D22</f>
        <v>8980000</v>
      </c>
      <c r="E22" s="122">
        <f>'4. melléklet'!E22+'6. mellélet'!E22+'8. melléklet'!E22+'10. melléklet'!E22+'12. melléklet'!E22</f>
        <v>11724435</v>
      </c>
      <c r="F22" s="122">
        <f>'4. melléklet'!F22+'6. mellélet'!F22+'8. melléklet'!F22+'10. melléklet'!F22+'12. melléklet'!F22</f>
        <v>0</v>
      </c>
    </row>
    <row r="23" spans="1:6" ht="30" customHeight="1">
      <c r="A23" s="18" t="s">
        <v>123</v>
      </c>
      <c r="B23" s="5" t="s">
        <v>98</v>
      </c>
      <c r="C23" s="18"/>
      <c r="D23" s="24">
        <f>'4. melléklet'!D23+'6. mellélet'!D23+'8. melléklet'!D23+'10. melléklet'!D23+'12. melléklet'!D23</f>
        <v>94350</v>
      </c>
      <c r="E23" s="122">
        <f>'4. melléklet'!E23+'6. mellélet'!E23+'8. melléklet'!E23+'10. melléklet'!E23+'12. melléklet'!E23</f>
        <v>95523</v>
      </c>
      <c r="F23" s="122">
        <f>'4. melléklet'!F23+'6. mellélet'!F23+'8. melléklet'!F23+'10. melléklet'!F23+'12. melléklet'!F23</f>
        <v>0</v>
      </c>
    </row>
    <row r="24" spans="1:6" ht="30" customHeight="1">
      <c r="A24" s="18" t="s">
        <v>124</v>
      </c>
      <c r="B24" s="5" t="s">
        <v>99</v>
      </c>
      <c r="C24" s="18"/>
      <c r="D24" s="24">
        <f>'4. melléklet'!D24+'6. mellélet'!D24+'8. melléklet'!D24+'10. melléklet'!D24+'12. melléklet'!D24</f>
        <v>1233800</v>
      </c>
      <c r="E24" s="122">
        <f>'4. melléklet'!E24+'6. mellélet'!E24+'8. melléklet'!E24+'10. melléklet'!E24+'12. melléklet'!E24</f>
        <v>1835742</v>
      </c>
      <c r="F24" s="122">
        <f>'4. melléklet'!F24+'6. mellélet'!F24+'8. melléklet'!F24+'10. melléklet'!F24+'12. melléklet'!F24</f>
        <v>0</v>
      </c>
    </row>
    <row r="25" spans="1:6" ht="30" customHeight="1">
      <c r="A25" s="15" t="s">
        <v>31</v>
      </c>
      <c r="B25" s="1" t="s">
        <v>100</v>
      </c>
      <c r="C25" s="15" t="s">
        <v>144</v>
      </c>
      <c r="D25" s="24">
        <f>'4. melléklet'!D25+'6. mellélet'!D25+'8. melléklet'!D25+'10. melléklet'!D25+'12. melléklet'!D25</f>
        <v>0</v>
      </c>
      <c r="E25" s="122">
        <f>'4. melléklet'!E25+'6. mellélet'!E25+'8. melléklet'!E25+'10. melléklet'!E25+'12. melléklet'!E25</f>
        <v>0</v>
      </c>
      <c r="F25" s="122">
        <f>'4. melléklet'!F25+'6. mellélet'!F25+'8. melléklet'!F25+'10. melléklet'!F25+'12. melléklet'!F25</f>
        <v>0</v>
      </c>
    </row>
    <row r="26" spans="1:6" ht="30" customHeight="1">
      <c r="A26" s="15" t="s">
        <v>33</v>
      </c>
      <c r="B26" s="1" t="s">
        <v>101</v>
      </c>
      <c r="C26" s="15" t="s">
        <v>145</v>
      </c>
      <c r="D26" s="24">
        <f>'4. melléklet'!D26+'6. mellélet'!D26+'8. melléklet'!D26+'10. melléklet'!D26+'12. melléklet'!D26</f>
        <v>0</v>
      </c>
      <c r="E26" s="122">
        <f>'4. melléklet'!E26+'6. mellélet'!E26+'8. melléklet'!E26+'10. melléklet'!E26+'12. melléklet'!E26</f>
        <v>4583713</v>
      </c>
      <c r="F26" s="122">
        <f>'4. melléklet'!F26+'6. mellélet'!F26+'8. melléklet'!F26+'10. melléklet'!F26+'12. melléklet'!F26</f>
        <v>0</v>
      </c>
    </row>
    <row r="27" spans="1:6" ht="30" customHeight="1">
      <c r="A27" s="15" t="s">
        <v>102</v>
      </c>
      <c r="B27" s="1" t="s">
        <v>103</v>
      </c>
      <c r="C27" s="15" t="s">
        <v>146</v>
      </c>
      <c r="D27" s="24">
        <f>'4. melléklet'!D27+'6. mellélet'!D27+'8. melléklet'!D27+'10. melléklet'!D27+'12. melléklet'!D27</f>
        <v>7187700</v>
      </c>
      <c r="E27" s="122">
        <f>'4. melléklet'!E27+'6. mellélet'!E27+'8. melléklet'!E27+'10. melléklet'!E27+'12. melléklet'!E27</f>
        <v>34523474</v>
      </c>
      <c r="F27" s="122">
        <f>'4. melléklet'!F27+'6. mellélet'!F27+'8. melléklet'!F27+'10. melléklet'!F27+'12. melléklet'!F27</f>
        <v>0</v>
      </c>
    </row>
    <row r="28" spans="1:6" ht="30" customHeight="1">
      <c r="A28" s="15" t="s">
        <v>41</v>
      </c>
      <c r="B28" s="1" t="s">
        <v>104</v>
      </c>
      <c r="C28" s="15" t="s">
        <v>145</v>
      </c>
      <c r="D28" s="24">
        <f>'4. melléklet'!D28+'6. mellélet'!D28+'8. melléklet'!D28+'10. melléklet'!D28+'12. melléklet'!D28</f>
        <v>4099000</v>
      </c>
      <c r="E28" s="122">
        <f>'4. melléklet'!E28+'6. mellélet'!E28+'8. melléklet'!E28+'10. melléklet'!E28+'12. melléklet'!E28</f>
        <v>4099000</v>
      </c>
      <c r="F28" s="122">
        <f>'4. melléklet'!F28+'6. mellélet'!F28+'8. melléklet'!F28+'10. melléklet'!F28+'12. melléklet'!F28</f>
        <v>0</v>
      </c>
    </row>
    <row r="29" spans="1:6" ht="42" customHeight="1">
      <c r="A29" s="18" t="s">
        <v>125</v>
      </c>
      <c r="B29" s="5" t="s">
        <v>324</v>
      </c>
      <c r="C29" s="18"/>
      <c r="D29" s="24">
        <f>'4. melléklet'!D29+'6. mellélet'!D29+'8. melléklet'!D29+'10. melléklet'!D29+'12. melléklet'!D29</f>
        <v>0</v>
      </c>
      <c r="E29" s="122">
        <f>'4. melléklet'!E29+'6. mellélet'!E29+'8. melléklet'!E29+'10. melléklet'!E29+'12. melléklet'!E29</f>
        <v>0</v>
      </c>
      <c r="F29" s="122">
        <f>'4. melléklet'!F29+'6. mellélet'!F29+'8. melléklet'!F29+'10. melléklet'!F29+'12. melléklet'!F29</f>
        <v>0</v>
      </c>
    </row>
    <row r="30" spans="1:6" ht="45.75" customHeight="1">
      <c r="A30" s="18" t="s">
        <v>126</v>
      </c>
      <c r="B30" s="5" t="s">
        <v>105</v>
      </c>
      <c r="C30" s="18"/>
      <c r="D30" s="24">
        <f>'4. melléklet'!D30+'6. mellélet'!D30+'8. melléklet'!D30+'10. melléklet'!D30+'12. melléklet'!D30</f>
        <v>4099000</v>
      </c>
      <c r="E30" s="122">
        <f>'4. melléklet'!E30+'6. mellélet'!E30+'8. melléklet'!E30+'10. melléklet'!E30+'12. melléklet'!E30</f>
        <v>4099000</v>
      </c>
      <c r="F30" s="122">
        <f>'4. melléklet'!F30+'6. mellélet'!F30+'8. melléklet'!F30+'10. melléklet'!F30+'12. melléklet'!F30</f>
        <v>0</v>
      </c>
    </row>
    <row r="31" spans="1:6" ht="30" customHeight="1">
      <c r="A31" s="18" t="s">
        <v>127</v>
      </c>
      <c r="B31" s="5" t="s">
        <v>106</v>
      </c>
      <c r="C31" s="18"/>
      <c r="D31" s="24">
        <f>'4. melléklet'!D31+'6. mellélet'!D31+'8. melléklet'!D31+'10. melléklet'!D31+'12. melléklet'!D31</f>
        <v>0</v>
      </c>
      <c r="E31" s="122">
        <f>'4. melléklet'!E31+'6. mellélet'!E31+'8. melléklet'!E31+'10. melléklet'!E31+'12. melléklet'!E31</f>
        <v>0</v>
      </c>
      <c r="F31" s="122">
        <f>'4. melléklet'!F31+'6. mellélet'!F31+'8. melléklet'!F31+'10. melléklet'!F31+'12. melléklet'!F31</f>
        <v>0</v>
      </c>
    </row>
    <row r="32" spans="1:6" ht="30" customHeight="1">
      <c r="A32" s="15" t="s">
        <v>107</v>
      </c>
      <c r="B32" s="1" t="s">
        <v>108</v>
      </c>
      <c r="C32" s="15" t="s">
        <v>147</v>
      </c>
      <c r="D32" s="24">
        <f>'4. melléklet'!D32+'6. mellélet'!D32+'8. melléklet'!D32+'10. melléklet'!D32+'12. melléklet'!D32</f>
        <v>0</v>
      </c>
      <c r="E32" s="122">
        <f>'4. melléklet'!E32+'6. mellélet'!E32+'8. melléklet'!E32+'10. melléklet'!E32+'12. melléklet'!E32</f>
        <v>0</v>
      </c>
      <c r="F32" s="122">
        <f>'4. melléklet'!F32+'6. mellélet'!F32+'8. melléklet'!F32+'10. melléklet'!F32+'12. melléklet'!F32</f>
        <v>0</v>
      </c>
    </row>
    <row r="33" spans="1:6" ht="30" customHeight="1">
      <c r="A33" s="15" t="s">
        <v>109</v>
      </c>
      <c r="B33" s="1" t="s">
        <v>110</v>
      </c>
      <c r="C33" s="15" t="s">
        <v>148</v>
      </c>
      <c r="D33" s="24">
        <f>'4. melléklet'!D33+'6. mellélet'!D33+'8. melléklet'!D33+'10. melléklet'!D33+'12. melléklet'!D33</f>
        <v>470319442</v>
      </c>
      <c r="E33" s="122">
        <f>'4. melléklet'!E33+'6. mellélet'!E33+'8. melléklet'!E33+'10. melléklet'!E33+'12. melléklet'!E33</f>
        <v>552682351</v>
      </c>
      <c r="F33" s="122">
        <f>'4. melléklet'!F33+'6. mellélet'!F33+'8. melléklet'!F33+'10. melléklet'!F33+'12. melléklet'!F33</f>
        <v>0</v>
      </c>
    </row>
    <row r="34" spans="1:6" ht="30" customHeight="1">
      <c r="A34" s="18" t="s">
        <v>128</v>
      </c>
      <c r="B34" s="5" t="s">
        <v>322</v>
      </c>
      <c r="C34" s="18"/>
      <c r="D34" s="24">
        <f>'4. melléklet'!D34+'6. mellélet'!D34+'8. melléklet'!D34+'10. melléklet'!D34+'12. melléklet'!D34</f>
        <v>107614646</v>
      </c>
      <c r="E34" s="122">
        <f>'4. melléklet'!E34+'6. mellélet'!E34+'8. melléklet'!E34+'10. melléklet'!E34+'12. melléklet'!E34</f>
        <v>113779327</v>
      </c>
      <c r="F34" s="122">
        <f>'4. melléklet'!F34+'6. mellélet'!F34+'8. melléklet'!F34+'10. melléklet'!F34+'12. melléklet'!F34</f>
        <v>0</v>
      </c>
    </row>
    <row r="35" spans="1:6" ht="30" customHeight="1">
      <c r="A35" s="18" t="s">
        <v>129</v>
      </c>
      <c r="B35" s="5" t="s">
        <v>111</v>
      </c>
      <c r="C35" s="18"/>
      <c r="D35" s="24">
        <f>'4. melléklet'!D35+'6. mellélet'!D35+'8. melléklet'!D35+'10. melléklet'!D35+'12. melléklet'!D35</f>
        <v>105760040</v>
      </c>
      <c r="E35" s="122">
        <f>'4. melléklet'!E35+'6. mellélet'!E35+'8. melléklet'!E35+'10. melléklet'!E35+'12. melléklet'!E35</f>
        <v>127029614</v>
      </c>
      <c r="F35" s="122">
        <f>'4. melléklet'!F35+'6. mellélet'!F35+'8. melléklet'!F35+'10. melléklet'!F35+'12. melléklet'!F35</f>
        <v>0</v>
      </c>
    </row>
    <row r="36" spans="1:6" ht="30" customHeight="1">
      <c r="A36" s="18" t="s">
        <v>130</v>
      </c>
      <c r="B36" s="5" t="s">
        <v>112</v>
      </c>
      <c r="C36" s="18"/>
      <c r="D36" s="24">
        <f>'4. melléklet'!D36+'6. mellélet'!D36+'8. melléklet'!D36+'10. melléklet'!D36+'12. melléklet'!D36</f>
        <v>84279320</v>
      </c>
      <c r="E36" s="122">
        <f>'4. melléklet'!E36+'6. mellélet'!E36+'8. melléklet'!E36+'10. melléklet'!E36+'12. melléklet'!E36</f>
        <v>104198126</v>
      </c>
      <c r="F36" s="122">
        <f>'4. melléklet'!F36+'6. mellélet'!F36+'8. melléklet'!F36+'10. melléklet'!F36+'12. melléklet'!F36</f>
        <v>0</v>
      </c>
    </row>
    <row r="37" spans="1:6" ht="30" customHeight="1">
      <c r="A37" s="18" t="s">
        <v>131</v>
      </c>
      <c r="B37" s="5" t="s">
        <v>323</v>
      </c>
      <c r="C37" s="18"/>
      <c r="D37" s="24">
        <f>'4. melléklet'!D37+'6. mellélet'!D37+'8. melléklet'!D37+'10. melléklet'!D37+'12. melléklet'!D37</f>
        <v>172665436</v>
      </c>
      <c r="E37" s="122">
        <f>'4. melléklet'!E37+'6. mellélet'!E37+'8. melléklet'!E37+'10. melléklet'!E37+'12. melléklet'!E37</f>
        <v>207675284</v>
      </c>
      <c r="F37" s="122">
        <f>'4. melléklet'!F37+'6. mellélet'!F37+'8. melléklet'!F37+'10. melléklet'!F37+'12. melléklet'!F37</f>
        <v>0</v>
      </c>
    </row>
    <row r="38" spans="1:6" ht="30" customHeight="1">
      <c r="A38" s="15" t="s">
        <v>113</v>
      </c>
      <c r="B38" s="33" t="s">
        <v>132</v>
      </c>
      <c r="C38" s="15" t="s">
        <v>149</v>
      </c>
      <c r="D38" s="24">
        <f>'4. melléklet'!D38+'6. mellélet'!D38+'8. melléklet'!D38+'10. melléklet'!D38+'12. melléklet'!D38</f>
        <v>1128376911</v>
      </c>
      <c r="E38" s="122">
        <f>'4. melléklet'!E38+'6. mellélet'!E38+'8. melléklet'!E38+'10. melléklet'!E38+'12. melléklet'!E38</f>
        <v>1326022236</v>
      </c>
      <c r="F38" s="122">
        <f>'4. melléklet'!F38+'6. mellélet'!F38+'8. melléklet'!F38+'10. melléklet'!F38+'12. melléklet'!F38</f>
        <v>0</v>
      </c>
    </row>
    <row r="39" spans="1:6" ht="30" customHeight="1">
      <c r="A39" s="15" t="s">
        <v>115</v>
      </c>
      <c r="B39" s="5" t="s">
        <v>116</v>
      </c>
      <c r="C39" s="15"/>
      <c r="D39" s="24">
        <f>'4. melléklet'!D39+'6. mellélet'!D39+'8. melléklet'!D39+'10. melléklet'!D39+'12. melléklet'!D39</f>
        <v>470319442</v>
      </c>
      <c r="E39" s="122">
        <f>'4. melléklet'!E39+'6. mellélet'!E39+'8. melléklet'!E39+'10. melléklet'!E39+'12. melléklet'!E39</f>
        <v>552682351</v>
      </c>
      <c r="F39" s="122">
        <f>'4. melléklet'!F39+'6. mellélet'!F39+'8. melléklet'!F39+'10. melléklet'!F39+'12. melléklet'!F39</f>
        <v>0</v>
      </c>
    </row>
    <row r="40" spans="1:6" ht="30" customHeight="1">
      <c r="A40" s="15" t="s">
        <v>117</v>
      </c>
      <c r="B40" s="1" t="s">
        <v>114</v>
      </c>
      <c r="C40" s="15"/>
      <c r="D40" s="24">
        <f>'4. melléklet'!D40+'6. mellélet'!D40+'8. melléklet'!D40+'10. melléklet'!D40+'12. melléklet'!D40</f>
        <v>658057469</v>
      </c>
      <c r="E40" s="122">
        <f>'4. melléklet'!E40+'6. mellélet'!E40+'8. melléklet'!E40+'10. melléklet'!E40+'12. melléklet'!E40</f>
        <v>773339885</v>
      </c>
      <c r="F40" s="122">
        <f>'4. melléklet'!F40+'6. mellélet'!F40+'8. melléklet'!F40+'10. melléklet'!F40+'12. melléklet'!F40</f>
        <v>0</v>
      </c>
    </row>
    <row r="41" spans="1:6" ht="30" customHeight="1">
      <c r="A41" s="34"/>
      <c r="B41" s="35"/>
      <c r="C41" s="36"/>
      <c r="D41" s="37"/>
      <c r="E41" s="37"/>
      <c r="F41" s="37"/>
    </row>
    <row r="42" spans="1:6" ht="30" customHeight="1">
      <c r="A42" s="34"/>
      <c r="B42" s="35"/>
      <c r="C42" s="38"/>
      <c r="D42" s="37"/>
      <c r="E42" s="37"/>
      <c r="F42" s="37"/>
    </row>
  </sheetData>
  <mergeCells count="2">
    <mergeCell ref="A1:F1"/>
    <mergeCell ref="A3:F3"/>
  </mergeCells>
  <pageMargins left="0.7" right="0.7" top="0.75" bottom="0.75" header="0.3" footer="0.3"/>
  <pageSetup paperSize="9" scale="76" orientation="portrait" r:id="rId1"/>
  <rowBreaks count="1" manualBreakCount="1">
    <brk id="31" max="16383" man="1"/>
  </rowBreaks>
</worksheet>
</file>

<file path=xl/worksheets/sheet20.xml><?xml version="1.0" encoding="utf-8"?>
<worksheet xmlns="http://schemas.openxmlformats.org/spreadsheetml/2006/main" xmlns:r="http://schemas.openxmlformats.org/officeDocument/2006/relationships">
  <dimension ref="A1:Q23"/>
  <sheetViews>
    <sheetView workbookViewId="0">
      <selection activeCell="M22" sqref="M22"/>
    </sheetView>
  </sheetViews>
  <sheetFormatPr defaultRowHeight="15"/>
  <cols>
    <col min="1" max="1" width="4.85546875" style="17" customWidth="1"/>
    <col min="2" max="2" width="29.42578125" customWidth="1"/>
    <col min="3" max="15" width="10.28515625" customWidth="1"/>
  </cols>
  <sheetData>
    <row r="1" spans="1:17">
      <c r="A1" s="125" t="s">
        <v>348</v>
      </c>
      <c r="B1" s="125"/>
      <c r="C1" s="125"/>
      <c r="D1" s="125"/>
      <c r="E1" s="125"/>
      <c r="F1" s="125"/>
      <c r="G1" s="125"/>
      <c r="H1" s="125"/>
      <c r="I1" s="125"/>
      <c r="J1" s="125"/>
      <c r="K1" s="125"/>
      <c r="L1" s="125"/>
      <c r="M1" s="125"/>
      <c r="N1" s="125"/>
      <c r="O1" s="125"/>
    </row>
    <row r="2" spans="1:17">
      <c r="A2" s="50"/>
    </row>
    <row r="3" spans="1:17">
      <c r="A3" s="142" t="s">
        <v>284</v>
      </c>
      <c r="B3" s="142"/>
      <c r="C3" s="142"/>
      <c r="D3" s="142"/>
      <c r="E3" s="142"/>
      <c r="F3" s="142"/>
      <c r="G3" s="142"/>
      <c r="H3" s="142"/>
      <c r="I3" s="142"/>
      <c r="J3" s="142"/>
      <c r="K3" s="142"/>
      <c r="L3" s="142"/>
      <c r="M3" s="142"/>
      <c r="N3" s="142"/>
      <c r="O3" s="142"/>
    </row>
    <row r="4" spans="1:17">
      <c r="A4" s="51"/>
    </row>
    <row r="5" spans="1:17">
      <c r="A5" s="52"/>
    </row>
    <row r="6" spans="1:17">
      <c r="A6" s="53" t="s">
        <v>180</v>
      </c>
      <c r="B6" s="54" t="s">
        <v>0</v>
      </c>
      <c r="C6" s="55" t="s">
        <v>1</v>
      </c>
      <c r="D6" s="55" t="s">
        <v>2</v>
      </c>
      <c r="E6" s="55" t="s">
        <v>3</v>
      </c>
      <c r="F6" s="55" t="s">
        <v>4</v>
      </c>
      <c r="G6" s="55" t="s">
        <v>182</v>
      </c>
      <c r="H6" s="55" t="s">
        <v>183</v>
      </c>
      <c r="I6" s="55" t="s">
        <v>184</v>
      </c>
      <c r="J6" s="55" t="s">
        <v>185</v>
      </c>
      <c r="K6" s="55" t="s">
        <v>186</v>
      </c>
      <c r="L6" s="55" t="s">
        <v>187</v>
      </c>
      <c r="M6" s="55" t="s">
        <v>188</v>
      </c>
      <c r="N6" s="55" t="s">
        <v>189</v>
      </c>
      <c r="O6" s="55" t="s">
        <v>190</v>
      </c>
    </row>
    <row r="7" spans="1:17" ht="26.25">
      <c r="A7" s="53" t="s">
        <v>181</v>
      </c>
      <c r="B7" s="54" t="s">
        <v>191</v>
      </c>
      <c r="C7" s="55" t="s">
        <v>192</v>
      </c>
      <c r="D7" s="55" t="s">
        <v>193</v>
      </c>
      <c r="E7" s="55" t="s">
        <v>194</v>
      </c>
      <c r="F7" s="55" t="s">
        <v>195</v>
      </c>
      <c r="G7" s="55" t="s">
        <v>196</v>
      </c>
      <c r="H7" s="55" t="s">
        <v>197</v>
      </c>
      <c r="I7" s="55" t="s">
        <v>198</v>
      </c>
      <c r="J7" s="55" t="s">
        <v>199</v>
      </c>
      <c r="K7" s="55" t="s">
        <v>200</v>
      </c>
      <c r="L7" s="55" t="s">
        <v>201</v>
      </c>
      <c r="M7" s="55" t="s">
        <v>202</v>
      </c>
      <c r="N7" s="55" t="s">
        <v>203</v>
      </c>
      <c r="O7" s="55" t="s">
        <v>204</v>
      </c>
    </row>
    <row r="8" spans="1:17" ht="20.100000000000001" customHeight="1">
      <c r="A8" s="56" t="s">
        <v>7</v>
      </c>
      <c r="B8" s="57" t="s">
        <v>205</v>
      </c>
      <c r="C8" s="63">
        <f>C10+C11+C12+C13</f>
        <v>66036</v>
      </c>
      <c r="D8" s="63">
        <f t="shared" ref="D8:N8" si="0">D10+D11+D12+D13+D9</f>
        <v>68932</v>
      </c>
      <c r="E8" s="63">
        <f t="shared" si="0"/>
        <v>65190</v>
      </c>
      <c r="F8" s="63">
        <f t="shared" si="0"/>
        <v>61402</v>
      </c>
      <c r="G8" s="63">
        <f t="shared" si="0"/>
        <v>58792</v>
      </c>
      <c r="H8" s="63">
        <f t="shared" si="0"/>
        <v>87091</v>
      </c>
      <c r="I8" s="63">
        <f t="shared" si="0"/>
        <v>85020</v>
      </c>
      <c r="J8" s="63">
        <f t="shared" si="0"/>
        <v>78462</v>
      </c>
      <c r="K8" s="63">
        <f t="shared" si="0"/>
        <v>77535</v>
      </c>
      <c r="L8" s="63">
        <f t="shared" si="0"/>
        <v>76843</v>
      </c>
      <c r="M8" s="63">
        <f t="shared" si="0"/>
        <v>72202</v>
      </c>
      <c r="N8" s="63">
        <f t="shared" si="0"/>
        <v>64553</v>
      </c>
      <c r="O8" s="63">
        <f>SUM(C10:N13)</f>
        <v>773340</v>
      </c>
    </row>
    <row r="9" spans="1:17" ht="15.75" customHeight="1">
      <c r="A9" s="56"/>
      <c r="B9" s="58" t="s">
        <v>206</v>
      </c>
      <c r="C9" s="63"/>
      <c r="D9" s="64">
        <v>11108</v>
      </c>
      <c r="E9" s="64">
        <v>7161</v>
      </c>
      <c r="F9" s="64">
        <v>3689</v>
      </c>
      <c r="G9" s="64">
        <v>862</v>
      </c>
      <c r="H9" s="64">
        <v>52</v>
      </c>
      <c r="I9" s="64">
        <v>18313</v>
      </c>
      <c r="J9" s="64">
        <v>16237</v>
      </c>
      <c r="K9" s="64">
        <v>14753</v>
      </c>
      <c r="L9" s="64">
        <v>10392</v>
      </c>
      <c r="M9" s="64">
        <v>4688</v>
      </c>
      <c r="N9" s="64">
        <v>1463</v>
      </c>
      <c r="O9" s="63"/>
    </row>
    <row r="10" spans="1:17" ht="15.75" customHeight="1">
      <c r="A10" s="59" t="s">
        <v>45</v>
      </c>
      <c r="B10" s="60" t="s">
        <v>24</v>
      </c>
      <c r="C10" s="64">
        <v>13201</v>
      </c>
      <c r="D10" s="64">
        <v>13201</v>
      </c>
      <c r="E10" s="64">
        <v>13202</v>
      </c>
      <c r="F10" s="64">
        <v>13201</v>
      </c>
      <c r="G10" s="64">
        <v>13201</v>
      </c>
      <c r="H10" s="64">
        <v>13202</v>
      </c>
      <c r="I10" s="64">
        <v>13201</v>
      </c>
      <c r="J10" s="64">
        <v>13201</v>
      </c>
      <c r="K10" s="64">
        <v>13202</v>
      </c>
      <c r="L10" s="64">
        <v>13201</v>
      </c>
      <c r="M10" s="64">
        <v>13202</v>
      </c>
      <c r="N10" s="64">
        <v>13201</v>
      </c>
      <c r="O10" s="63">
        <f>SUM(C10:N10)</f>
        <v>158416</v>
      </c>
    </row>
    <row r="11" spans="1:17" ht="15.75" customHeight="1">
      <c r="A11" s="59" t="s">
        <v>46</v>
      </c>
      <c r="B11" s="60" t="s">
        <v>207</v>
      </c>
      <c r="C11" s="64">
        <v>44422</v>
      </c>
      <c r="D11" s="64">
        <v>44623</v>
      </c>
      <c r="E11" s="64">
        <v>44827</v>
      </c>
      <c r="F11" s="64">
        <v>44512</v>
      </c>
      <c r="G11" s="64">
        <v>44729</v>
      </c>
      <c r="H11" s="64">
        <v>51228</v>
      </c>
      <c r="I11" s="64">
        <v>48932</v>
      </c>
      <c r="J11" s="64">
        <v>49024</v>
      </c>
      <c r="K11" s="64">
        <v>49580</v>
      </c>
      <c r="L11" s="64">
        <v>53250</v>
      </c>
      <c r="M11" s="64">
        <v>54312</v>
      </c>
      <c r="N11" s="64">
        <v>49889</v>
      </c>
      <c r="O11" s="63">
        <f>SUM(C11:N11)</f>
        <v>579328</v>
      </c>
    </row>
    <row r="12" spans="1:17" ht="15.75" customHeight="1">
      <c r="A12" s="59" t="s">
        <v>51</v>
      </c>
      <c r="B12" s="60" t="s">
        <v>267</v>
      </c>
      <c r="C12" s="64"/>
      <c r="D12" s="64"/>
      <c r="E12" s="64"/>
      <c r="F12" s="64"/>
      <c r="G12" s="64"/>
      <c r="H12" s="64"/>
      <c r="I12" s="64">
        <v>4574</v>
      </c>
      <c r="J12" s="64"/>
      <c r="K12" s="64"/>
      <c r="L12" s="64"/>
      <c r="M12" s="64"/>
      <c r="N12" s="64"/>
      <c r="O12" s="63">
        <f>SUM(C12:N12)</f>
        <v>4574</v>
      </c>
    </row>
    <row r="13" spans="1:17" ht="15.75" customHeight="1">
      <c r="A13" s="59" t="s">
        <v>179</v>
      </c>
      <c r="B13" s="60" t="s">
        <v>208</v>
      </c>
      <c r="C13" s="64">
        <v>8413</v>
      </c>
      <c r="D13" s="64"/>
      <c r="E13" s="64"/>
      <c r="F13" s="64"/>
      <c r="G13" s="64"/>
      <c r="H13" s="64">
        <v>22609</v>
      </c>
      <c r="I13" s="64"/>
      <c r="J13" s="64"/>
      <c r="K13" s="64"/>
      <c r="L13" s="64"/>
      <c r="M13" s="64"/>
      <c r="N13" s="64"/>
      <c r="O13" s="63">
        <f>SUM(C13:N13)</f>
        <v>31022</v>
      </c>
    </row>
    <row r="14" spans="1:17" ht="15.75" customHeight="1">
      <c r="A14" s="59"/>
      <c r="B14" s="60"/>
      <c r="C14" s="64"/>
      <c r="D14" s="64"/>
      <c r="E14" s="64"/>
      <c r="F14" s="64"/>
      <c r="G14" s="64"/>
      <c r="H14" s="64"/>
      <c r="I14" s="64"/>
      <c r="J14" s="64"/>
      <c r="K14" s="64"/>
      <c r="L14" s="64"/>
      <c r="M14" s="64"/>
      <c r="N14" s="64"/>
      <c r="O14" s="63"/>
      <c r="Q14" s="91"/>
    </row>
    <row r="15" spans="1:17">
      <c r="A15" s="141" t="s">
        <v>209</v>
      </c>
      <c r="B15" s="141"/>
      <c r="C15" s="141"/>
      <c r="D15" s="141"/>
      <c r="E15" s="141"/>
      <c r="F15" s="141"/>
      <c r="G15" s="141"/>
      <c r="H15" s="141"/>
      <c r="I15" s="141"/>
      <c r="J15" s="141"/>
      <c r="K15" s="141"/>
      <c r="L15" s="141"/>
      <c r="M15" s="141"/>
      <c r="N15" s="141"/>
      <c r="O15" s="141"/>
    </row>
    <row r="16" spans="1:17" ht="20.100000000000001" customHeight="1">
      <c r="A16" s="61" t="s">
        <v>21</v>
      </c>
      <c r="B16" s="57" t="s">
        <v>114</v>
      </c>
      <c r="C16" s="63">
        <f>C17+C18+C19+C20</f>
        <v>54928</v>
      </c>
      <c r="D16" s="63">
        <f t="shared" ref="D16:N16" si="1">D17+D18+D19+D20</f>
        <v>61771</v>
      </c>
      <c r="E16" s="63">
        <f t="shared" si="1"/>
        <v>61501</v>
      </c>
      <c r="F16" s="63">
        <f t="shared" si="1"/>
        <v>60540</v>
      </c>
      <c r="G16" s="63">
        <f t="shared" si="1"/>
        <v>58740</v>
      </c>
      <c r="H16" s="63">
        <f t="shared" si="1"/>
        <v>68778</v>
      </c>
      <c r="I16" s="63">
        <f t="shared" si="1"/>
        <v>68783</v>
      </c>
      <c r="J16" s="63">
        <f t="shared" si="1"/>
        <v>63709</v>
      </c>
      <c r="K16" s="63">
        <f t="shared" si="1"/>
        <v>67143</v>
      </c>
      <c r="L16" s="63">
        <f t="shared" si="1"/>
        <v>72155</v>
      </c>
      <c r="M16" s="63">
        <f t="shared" si="1"/>
        <v>70739</v>
      </c>
      <c r="N16" s="63">
        <f t="shared" si="1"/>
        <v>64553</v>
      </c>
      <c r="O16" s="63">
        <f>SUM(C16:N16)</f>
        <v>773340</v>
      </c>
    </row>
    <row r="17" spans="1:17" ht="15.75" customHeight="1">
      <c r="A17" s="62" t="s">
        <v>61</v>
      </c>
      <c r="B17" s="58" t="s">
        <v>210</v>
      </c>
      <c r="C17" s="64">
        <v>36878</v>
      </c>
      <c r="D17" s="64">
        <v>43771</v>
      </c>
      <c r="E17" s="64">
        <v>43771</v>
      </c>
      <c r="F17" s="64">
        <v>43772</v>
      </c>
      <c r="G17" s="64">
        <v>43772</v>
      </c>
      <c r="H17" s="64">
        <v>43772</v>
      </c>
      <c r="I17" s="64">
        <v>43772</v>
      </c>
      <c r="J17" s="64">
        <v>43772</v>
      </c>
      <c r="K17" s="64">
        <v>43772</v>
      </c>
      <c r="L17" s="64">
        <v>43772</v>
      </c>
      <c r="M17" s="64">
        <v>43772</v>
      </c>
      <c r="N17" s="64">
        <v>43773</v>
      </c>
      <c r="O17" s="63">
        <f>SUM(C17:N17)</f>
        <v>518369</v>
      </c>
    </row>
    <row r="18" spans="1:17">
      <c r="A18" s="59" t="s">
        <v>80</v>
      </c>
      <c r="B18" s="60" t="s">
        <v>211</v>
      </c>
      <c r="C18" s="64">
        <v>18050</v>
      </c>
      <c r="D18" s="64">
        <v>18000</v>
      </c>
      <c r="E18" s="64">
        <v>17730</v>
      </c>
      <c r="F18" s="64">
        <v>16768</v>
      </c>
      <c r="G18" s="64">
        <v>14968</v>
      </c>
      <c r="H18" s="64">
        <v>16457</v>
      </c>
      <c r="I18" s="64">
        <v>18777</v>
      </c>
      <c r="J18" s="64">
        <v>19937</v>
      </c>
      <c r="K18" s="64">
        <v>17757</v>
      </c>
      <c r="L18" s="64">
        <v>19007</v>
      </c>
      <c r="M18" s="64">
        <v>18117</v>
      </c>
      <c r="N18" s="64">
        <v>20780</v>
      </c>
      <c r="O18" s="63">
        <f>SUM(C18:N18)</f>
        <v>216348</v>
      </c>
    </row>
    <row r="19" spans="1:17">
      <c r="A19" s="59" t="s">
        <v>118</v>
      </c>
      <c r="B19" s="60" t="s">
        <v>212</v>
      </c>
      <c r="C19" s="64"/>
      <c r="D19" s="64"/>
      <c r="E19" s="64"/>
      <c r="F19" s="64"/>
      <c r="G19" s="64"/>
      <c r="H19" s="64">
        <v>6500</v>
      </c>
      <c r="I19" s="64">
        <v>6234</v>
      </c>
      <c r="J19" s="64"/>
      <c r="K19" s="64">
        <v>5614</v>
      </c>
      <c r="L19" s="64">
        <v>9376</v>
      </c>
      <c r="M19" s="64">
        <v>6800</v>
      </c>
      <c r="N19" s="64"/>
      <c r="O19" s="63">
        <f>SUM(C19:N19)</f>
        <v>34524</v>
      </c>
    </row>
    <row r="20" spans="1:17">
      <c r="A20" s="59" t="s">
        <v>119</v>
      </c>
      <c r="B20" s="60" t="s">
        <v>213</v>
      </c>
      <c r="C20" s="65"/>
      <c r="D20" s="64"/>
      <c r="E20" s="64"/>
      <c r="F20" s="64"/>
      <c r="G20" s="64"/>
      <c r="H20" s="64">
        <v>2049</v>
      </c>
      <c r="I20" s="64"/>
      <c r="J20" s="64"/>
      <c r="K20" s="64"/>
      <c r="L20" s="64"/>
      <c r="M20" s="64">
        <v>2050</v>
      </c>
      <c r="N20" s="64"/>
      <c r="O20" s="63">
        <f>SUM(C20:N20)</f>
        <v>4099</v>
      </c>
    </row>
    <row r="21" spans="1:17">
      <c r="A21" s="59" t="s">
        <v>120</v>
      </c>
      <c r="B21" s="60" t="s">
        <v>214</v>
      </c>
      <c r="C21" s="64">
        <f>C8-C16</f>
        <v>11108</v>
      </c>
      <c r="D21" s="64">
        <f t="shared" ref="D21:N21" si="2">D8-D16</f>
        <v>7161</v>
      </c>
      <c r="E21" s="64">
        <f t="shared" si="2"/>
        <v>3689</v>
      </c>
      <c r="F21" s="64">
        <f t="shared" si="2"/>
        <v>862</v>
      </c>
      <c r="G21" s="64">
        <f t="shared" si="2"/>
        <v>52</v>
      </c>
      <c r="H21" s="64">
        <f t="shared" si="2"/>
        <v>18313</v>
      </c>
      <c r="I21" s="64">
        <f t="shared" si="2"/>
        <v>16237</v>
      </c>
      <c r="J21" s="64">
        <f t="shared" si="2"/>
        <v>14753</v>
      </c>
      <c r="K21" s="64">
        <f t="shared" si="2"/>
        <v>10392</v>
      </c>
      <c r="L21" s="64">
        <f t="shared" si="2"/>
        <v>4688</v>
      </c>
      <c r="M21" s="64">
        <f t="shared" si="2"/>
        <v>1463</v>
      </c>
      <c r="N21" s="64">
        <f t="shared" si="2"/>
        <v>0</v>
      </c>
      <c r="O21" s="63"/>
      <c r="Q21" s="91"/>
    </row>
    <row r="22" spans="1:17">
      <c r="A22" s="41"/>
    </row>
    <row r="23" spans="1:17">
      <c r="A23" s="41"/>
    </row>
  </sheetData>
  <mergeCells count="3">
    <mergeCell ref="A15:O15"/>
    <mergeCell ref="A1:O1"/>
    <mergeCell ref="A3:O3"/>
  </mergeCells>
  <pageMargins left="0.70866141732283472" right="0.70866141732283472" top="0.74803149606299213" bottom="0.74803149606299213" header="0.31496062992125984" footer="0.31496062992125984"/>
  <pageSetup paperSize="9" scale="77" orientation="landscape" r:id="rId1"/>
</worksheet>
</file>

<file path=xl/worksheets/sheet21.xml><?xml version="1.0" encoding="utf-8"?>
<worksheet xmlns="http://schemas.openxmlformats.org/spreadsheetml/2006/main" xmlns:r="http://schemas.openxmlformats.org/officeDocument/2006/relationships">
  <dimension ref="A1:M43"/>
  <sheetViews>
    <sheetView workbookViewId="0">
      <selection activeCell="E31" sqref="E31"/>
    </sheetView>
  </sheetViews>
  <sheetFormatPr defaultRowHeight="15"/>
  <cols>
    <col min="1" max="1" width="9.140625" style="78"/>
    <col min="2" max="2" width="32.7109375" style="68" customWidth="1"/>
    <col min="3" max="3" width="17" style="68" customWidth="1"/>
    <col min="4" max="5" width="19.42578125" style="68" customWidth="1"/>
    <col min="6" max="6" width="17.5703125" style="68" customWidth="1"/>
    <col min="7" max="7" width="24.5703125" style="68" customWidth="1"/>
    <col min="8" max="8" width="25.42578125" style="68" customWidth="1"/>
    <col min="9" max="9" width="14.7109375" style="68" customWidth="1"/>
    <col min="10" max="10" width="16" style="68" customWidth="1"/>
    <col min="11" max="11" width="12.140625" style="68" customWidth="1"/>
    <col min="12" max="12" width="10.28515625" style="68" customWidth="1"/>
    <col min="13" max="16384" width="9.140625" style="68"/>
  </cols>
  <sheetData>
    <row r="1" spans="1:8">
      <c r="A1" s="143" t="s">
        <v>349</v>
      </c>
      <c r="B1" s="143"/>
      <c r="C1" s="143"/>
      <c r="D1" s="143"/>
      <c r="E1" s="143"/>
      <c r="F1" s="143"/>
      <c r="G1" s="143"/>
      <c r="H1" s="143"/>
    </row>
    <row r="2" spans="1:8">
      <c r="A2" s="71"/>
    </row>
    <row r="3" spans="1:8">
      <c r="A3" s="131" t="s">
        <v>285</v>
      </c>
      <c r="B3" s="131"/>
      <c r="C3" s="131"/>
      <c r="D3" s="131"/>
      <c r="E3" s="131"/>
      <c r="F3" s="131"/>
      <c r="G3" s="131"/>
      <c r="H3" s="131"/>
    </row>
    <row r="4" spans="1:8">
      <c r="A4" s="72"/>
    </row>
    <row r="5" spans="1:8" ht="39" customHeight="1">
      <c r="A5" s="157" t="s">
        <v>44</v>
      </c>
      <c r="B5" s="145" t="s">
        <v>191</v>
      </c>
      <c r="C5" s="140" t="s">
        <v>215</v>
      </c>
      <c r="D5" s="140" t="s">
        <v>216</v>
      </c>
      <c r="E5" s="160" t="s">
        <v>230</v>
      </c>
      <c r="F5" s="140" t="s">
        <v>217</v>
      </c>
      <c r="G5" s="160" t="s">
        <v>231</v>
      </c>
      <c r="H5" s="140" t="s">
        <v>218</v>
      </c>
    </row>
    <row r="6" spans="1:8">
      <c r="A6" s="157"/>
      <c r="B6" s="145"/>
      <c r="C6" s="140"/>
      <c r="D6" s="140"/>
      <c r="E6" s="161"/>
      <c r="F6" s="140"/>
      <c r="G6" s="161"/>
      <c r="H6" s="140"/>
    </row>
    <row r="7" spans="1:8" ht="4.5" customHeight="1">
      <c r="A7" s="157"/>
      <c r="B7" s="145"/>
      <c r="C7" s="140"/>
      <c r="D7" s="140"/>
      <c r="E7" s="162"/>
      <c r="F7" s="140"/>
      <c r="G7" s="161"/>
      <c r="H7" s="140"/>
    </row>
    <row r="8" spans="1:8" ht="15" hidden="1" customHeight="1" thickBot="1">
      <c r="A8" s="157"/>
      <c r="B8" s="145"/>
      <c r="C8" s="140"/>
      <c r="D8" s="140"/>
      <c r="E8" s="45"/>
      <c r="F8" s="140"/>
      <c r="G8" s="161"/>
      <c r="H8" s="140"/>
    </row>
    <row r="9" spans="1:8" ht="15" hidden="1" customHeight="1">
      <c r="A9" s="157"/>
      <c r="B9" s="145"/>
      <c r="C9" s="140"/>
      <c r="D9" s="140"/>
      <c r="E9" s="45"/>
      <c r="F9" s="140"/>
      <c r="G9" s="161"/>
      <c r="H9" s="140"/>
    </row>
    <row r="10" spans="1:8" ht="15" hidden="1" customHeight="1">
      <c r="A10" s="157"/>
      <c r="B10" s="145"/>
      <c r="C10" s="140"/>
      <c r="D10" s="140"/>
      <c r="E10" s="45"/>
      <c r="F10" s="140"/>
      <c r="G10" s="162"/>
      <c r="H10" s="140"/>
    </row>
    <row r="11" spans="1:8">
      <c r="A11" s="157"/>
      <c r="B11" s="145" t="s">
        <v>0</v>
      </c>
      <c r="C11" s="145" t="s">
        <v>1</v>
      </c>
      <c r="D11" s="145" t="s">
        <v>2</v>
      </c>
      <c r="E11" s="158" t="s">
        <v>3</v>
      </c>
      <c r="F11" s="140" t="s">
        <v>4</v>
      </c>
      <c r="G11" s="145" t="s">
        <v>182</v>
      </c>
      <c r="H11" s="140" t="s">
        <v>183</v>
      </c>
    </row>
    <row r="12" spans="1:8" ht="11.25" customHeight="1">
      <c r="A12" s="157"/>
      <c r="B12" s="145"/>
      <c r="C12" s="145"/>
      <c r="D12" s="145"/>
      <c r="E12" s="159"/>
      <c r="F12" s="140"/>
      <c r="G12" s="145"/>
      <c r="H12" s="140"/>
    </row>
    <row r="13" spans="1:8" ht="15" hidden="1" customHeight="1">
      <c r="A13" s="157"/>
      <c r="B13" s="145"/>
      <c r="C13" s="145"/>
      <c r="D13" s="145"/>
      <c r="E13" s="79"/>
      <c r="F13" s="140"/>
      <c r="G13" s="145"/>
      <c r="H13" s="140"/>
    </row>
    <row r="14" spans="1:8" ht="28.5" customHeight="1">
      <c r="A14" s="164" t="s">
        <v>219</v>
      </c>
      <c r="B14" s="163" t="s">
        <v>220</v>
      </c>
      <c r="C14" s="152">
        <f>C18+C24</f>
        <v>158415388</v>
      </c>
      <c r="D14" s="153">
        <f>D18+D24</f>
        <v>31219957</v>
      </c>
      <c r="E14" s="80">
        <f>E18+E24</f>
        <v>552682351</v>
      </c>
      <c r="F14" s="156">
        <f>F18+F24</f>
        <v>0</v>
      </c>
      <c r="G14" s="152">
        <f>G18+G24</f>
        <v>31022189</v>
      </c>
      <c r="H14" s="156">
        <f>SUM(C14:G14)</f>
        <v>773339885</v>
      </c>
    </row>
    <row r="15" spans="1:8" ht="4.5" hidden="1" customHeight="1">
      <c r="A15" s="165"/>
      <c r="B15" s="163"/>
      <c r="C15" s="152"/>
      <c r="D15" s="154"/>
      <c r="E15" s="80"/>
      <c r="F15" s="156"/>
      <c r="G15" s="152"/>
      <c r="H15" s="156"/>
    </row>
    <row r="16" spans="1:8" ht="15" hidden="1" customHeight="1">
      <c r="A16" s="165"/>
      <c r="B16" s="163"/>
      <c r="C16" s="152"/>
      <c r="D16" s="154"/>
      <c r="E16" s="80"/>
      <c r="F16" s="156"/>
      <c r="G16" s="152"/>
      <c r="H16" s="156"/>
    </row>
    <row r="17" spans="1:13" ht="15" hidden="1" customHeight="1">
      <c r="A17" s="166"/>
      <c r="B17" s="163"/>
      <c r="C17" s="152"/>
      <c r="D17" s="155"/>
      <c r="E17" s="80">
        <f>SUM(E14:E16)</f>
        <v>552682351</v>
      </c>
      <c r="F17" s="156"/>
      <c r="G17" s="152"/>
      <c r="H17" s="156"/>
    </row>
    <row r="18" spans="1:13">
      <c r="A18" s="73" t="s">
        <v>7</v>
      </c>
      <c r="B18" s="69" t="s">
        <v>221</v>
      </c>
      <c r="C18" s="80">
        <f>C19+C20+C21+C22+C23</f>
        <v>67100522</v>
      </c>
      <c r="D18" s="80">
        <f>D19+D20+D21+D22+D23</f>
        <v>20095076</v>
      </c>
      <c r="E18" s="80">
        <f>E19+E20+E21+E22+E23</f>
        <v>416002649</v>
      </c>
      <c r="F18" s="80">
        <f>F19+F20+F21+F22+F23</f>
        <v>0</v>
      </c>
      <c r="G18" s="80">
        <f>G19+G20+G21+G22+G23</f>
        <v>21773898</v>
      </c>
      <c r="H18" s="80">
        <f>SUM(C18:G18)</f>
        <v>524972145</v>
      </c>
    </row>
    <row r="19" spans="1:13">
      <c r="A19" s="74" t="s">
        <v>45</v>
      </c>
      <c r="B19" s="40" t="s">
        <v>222</v>
      </c>
      <c r="C19" s="83"/>
      <c r="D19" s="83">
        <v>518744</v>
      </c>
      <c r="E19" s="97">
        <v>85595700</v>
      </c>
      <c r="F19" s="98"/>
      <c r="G19" s="83">
        <v>1096337</v>
      </c>
      <c r="H19" s="83">
        <f t="shared" ref="H19:H24" si="0">SUM(C19:G19)</f>
        <v>87210781</v>
      </c>
      <c r="I19" s="91"/>
      <c r="J19" s="100"/>
    </row>
    <row r="20" spans="1:13">
      <c r="A20" s="74" t="s">
        <v>46</v>
      </c>
      <c r="B20" s="40" t="s">
        <v>223</v>
      </c>
      <c r="C20" s="83"/>
      <c r="D20" s="83">
        <v>1320405</v>
      </c>
      <c r="E20" s="97">
        <v>9708872</v>
      </c>
      <c r="F20" s="98"/>
      <c r="G20" s="83"/>
      <c r="H20" s="83">
        <f t="shared" si="0"/>
        <v>11029277</v>
      </c>
      <c r="I20" s="91"/>
    </row>
    <row r="21" spans="1:13">
      <c r="A21" s="95" t="s">
        <v>51</v>
      </c>
      <c r="B21" s="40" t="s">
        <v>263</v>
      </c>
      <c r="C21" s="83"/>
      <c r="D21" s="83">
        <v>2049226</v>
      </c>
      <c r="E21" s="97">
        <v>18474755</v>
      </c>
      <c r="F21" s="98"/>
      <c r="G21" s="83">
        <v>109353</v>
      </c>
      <c r="H21" s="99">
        <f t="shared" si="0"/>
        <v>20633334</v>
      </c>
      <c r="I21" s="91"/>
      <c r="J21" s="100"/>
    </row>
    <row r="22" spans="1:13">
      <c r="A22" s="74" t="s">
        <v>179</v>
      </c>
      <c r="B22" s="40" t="s">
        <v>224</v>
      </c>
      <c r="C22" s="83">
        <f>7366000+54896800+4837722</f>
        <v>67100522</v>
      </c>
      <c r="D22" s="83">
        <f>6017606+4567118</f>
        <v>10584724</v>
      </c>
      <c r="E22" s="97">
        <f>60547898+207675284+34000140</f>
        <v>302223322</v>
      </c>
      <c r="F22" s="98"/>
      <c r="G22" s="83">
        <f>1401169+19160016</f>
        <v>20561185</v>
      </c>
      <c r="H22" s="83">
        <f t="shared" si="0"/>
        <v>400469753</v>
      </c>
      <c r="I22" s="91"/>
    </row>
    <row r="23" spans="1:13">
      <c r="A23" s="74" t="s">
        <v>229</v>
      </c>
      <c r="B23" s="40" t="s">
        <v>225</v>
      </c>
      <c r="C23" s="83"/>
      <c r="D23" s="83">
        <v>5621977</v>
      </c>
      <c r="E23" s="97"/>
      <c r="F23" s="98"/>
      <c r="G23" s="83">
        <v>7023</v>
      </c>
      <c r="H23" s="83">
        <f t="shared" si="0"/>
        <v>5629000</v>
      </c>
      <c r="I23" s="91"/>
    </row>
    <row r="24" spans="1:13">
      <c r="A24" s="73" t="s">
        <v>21</v>
      </c>
      <c r="B24" s="32" t="s">
        <v>226</v>
      </c>
      <c r="C24" s="80">
        <f>C25+C27+C28</f>
        <v>91314866</v>
      </c>
      <c r="D24" s="80">
        <f>D25+D27+D28</f>
        <v>11124881</v>
      </c>
      <c r="E24" s="80">
        <f>E25+E27+E28</f>
        <v>136679702</v>
      </c>
      <c r="F24" s="80">
        <f>F25+F27+F28</f>
        <v>0</v>
      </c>
      <c r="G24" s="80">
        <f>G25+G27+G28</f>
        <v>9248291</v>
      </c>
      <c r="H24" s="80">
        <f t="shared" si="0"/>
        <v>248367740</v>
      </c>
    </row>
    <row r="25" spans="1:13">
      <c r="A25" s="146" t="s">
        <v>61</v>
      </c>
      <c r="B25" s="147" t="s">
        <v>227</v>
      </c>
      <c r="C25" s="144">
        <f>25750000+65564866</f>
        <v>91314866</v>
      </c>
      <c r="D25" s="144">
        <v>6249885</v>
      </c>
      <c r="E25" s="148">
        <f>43650228+93029474</f>
        <v>136679702</v>
      </c>
      <c r="F25" s="150"/>
      <c r="G25" s="144">
        <v>8807414</v>
      </c>
      <c r="H25" s="144"/>
    </row>
    <row r="26" spans="1:13">
      <c r="A26" s="146"/>
      <c r="B26" s="147"/>
      <c r="C26" s="144"/>
      <c r="D26" s="144"/>
      <c r="E26" s="149"/>
      <c r="F26" s="151"/>
      <c r="G26" s="144"/>
      <c r="H26" s="144"/>
    </row>
    <row r="27" spans="1:13" ht="45">
      <c r="A27" s="74" t="s">
        <v>80</v>
      </c>
      <c r="B27" s="44" t="s">
        <v>228</v>
      </c>
      <c r="C27" s="83"/>
      <c r="D27" s="83"/>
      <c r="E27" s="97"/>
      <c r="F27" s="98"/>
      <c r="G27" s="83"/>
      <c r="H27" s="83"/>
    </row>
    <row r="28" spans="1:13">
      <c r="A28" s="74" t="s">
        <v>118</v>
      </c>
      <c r="B28" s="40" t="s">
        <v>266</v>
      </c>
      <c r="C28" s="83"/>
      <c r="D28" s="83">
        <f>1699336+3175660</f>
        <v>4874996</v>
      </c>
      <c r="E28" s="97"/>
      <c r="F28" s="98"/>
      <c r="G28" s="83">
        <f>177328+263549</f>
        <v>440877</v>
      </c>
      <c r="H28" s="83">
        <f>C28+D28+E28+F28+G28</f>
        <v>5315873</v>
      </c>
    </row>
    <row r="29" spans="1:13">
      <c r="A29" s="76"/>
      <c r="B29" s="70"/>
      <c r="C29" s="70"/>
      <c r="D29" s="70"/>
      <c r="E29" s="70"/>
      <c r="F29" s="70"/>
      <c r="G29" s="70"/>
      <c r="H29" s="70"/>
    </row>
    <row r="30" spans="1:13">
      <c r="A30" s="77"/>
    </row>
    <row r="31" spans="1:13">
      <c r="B31"/>
      <c r="C31" s="100"/>
      <c r="D31" s="100"/>
      <c r="E31" s="100"/>
      <c r="F31" s="100"/>
      <c r="G31" s="100"/>
      <c r="H31" s="100"/>
      <c r="I31" s="100"/>
      <c r="J31" s="100"/>
      <c r="K31" s="100"/>
      <c r="L31" s="100"/>
      <c r="M31" s="100"/>
    </row>
    <row r="32" spans="1:13">
      <c r="B32"/>
      <c r="C32" s="100"/>
      <c r="D32" s="100"/>
      <c r="E32" s="100"/>
      <c r="F32" s="100"/>
      <c r="G32" s="100"/>
      <c r="H32" s="100"/>
      <c r="I32" s="100"/>
      <c r="J32" s="100"/>
      <c r="K32" s="100"/>
      <c r="L32" s="100"/>
      <c r="M32" s="100"/>
    </row>
    <row r="33" spans="2:13">
      <c r="B33"/>
      <c r="C33" s="100"/>
      <c r="D33" s="100"/>
      <c r="E33" s="100"/>
      <c r="F33" s="100"/>
      <c r="G33" s="100"/>
      <c r="H33" s="100"/>
      <c r="I33" s="100"/>
      <c r="J33" s="100"/>
      <c r="K33" s="100"/>
      <c r="L33" s="100"/>
      <c r="M33" s="100"/>
    </row>
    <row r="34" spans="2:13">
      <c r="C34" s="100"/>
      <c r="D34" s="100"/>
      <c r="E34" s="100"/>
      <c r="F34" s="100"/>
      <c r="G34" s="100"/>
      <c r="H34" s="100"/>
      <c r="I34" s="100"/>
      <c r="J34" s="100"/>
      <c r="K34" s="100"/>
      <c r="L34" s="100"/>
      <c r="M34" s="100"/>
    </row>
    <row r="35" spans="2:13">
      <c r="C35" s="100"/>
      <c r="D35" s="100"/>
      <c r="E35" s="100"/>
      <c r="F35" s="100"/>
      <c r="G35" s="100"/>
      <c r="H35" s="100"/>
      <c r="I35" s="100"/>
      <c r="J35" s="100"/>
      <c r="K35" s="100"/>
      <c r="L35" s="100"/>
      <c r="M35" s="100"/>
    </row>
    <row r="36" spans="2:13">
      <c r="C36" s="100"/>
      <c r="D36" s="100"/>
      <c r="E36" s="100"/>
      <c r="F36" s="100"/>
      <c r="G36" s="100"/>
      <c r="H36" s="100"/>
      <c r="I36" s="100"/>
      <c r="J36" s="100"/>
      <c r="K36" s="100"/>
      <c r="L36" s="100"/>
      <c r="M36" s="100"/>
    </row>
    <row r="37" spans="2:13">
      <c r="C37" s="100"/>
      <c r="D37" s="100"/>
      <c r="E37" s="100"/>
      <c r="F37" s="100"/>
      <c r="G37" s="100"/>
      <c r="H37" s="100"/>
      <c r="I37" s="100"/>
      <c r="J37" s="100"/>
      <c r="K37" s="100"/>
      <c r="L37" s="100"/>
      <c r="M37" s="100"/>
    </row>
    <row r="38" spans="2:13">
      <c r="B38"/>
      <c r="C38" s="100"/>
      <c r="D38" s="100"/>
      <c r="E38" s="100"/>
      <c r="F38" s="100"/>
      <c r="G38" s="100"/>
      <c r="H38" s="100"/>
      <c r="I38" s="100"/>
      <c r="J38" s="100"/>
      <c r="K38" s="100"/>
      <c r="L38" s="100"/>
      <c r="M38" s="100"/>
    </row>
    <row r="39" spans="2:13">
      <c r="B39"/>
      <c r="H39" s="100"/>
    </row>
    <row r="40" spans="2:13">
      <c r="B40"/>
      <c r="C40" s="100"/>
      <c r="D40" s="100"/>
      <c r="E40" s="100"/>
      <c r="F40" s="100"/>
      <c r="G40" s="100"/>
      <c r="H40" s="100"/>
      <c r="I40" s="100"/>
    </row>
    <row r="41" spans="2:13">
      <c r="C41" s="100"/>
      <c r="D41" s="100"/>
      <c r="E41" s="100"/>
      <c r="F41" s="100"/>
      <c r="G41" s="100"/>
      <c r="H41" s="100"/>
      <c r="I41" s="100"/>
    </row>
    <row r="42" spans="2:13">
      <c r="C42" s="100"/>
      <c r="D42" s="100"/>
      <c r="E42" s="100"/>
      <c r="F42" s="100"/>
      <c r="G42" s="100"/>
      <c r="H42" s="100"/>
      <c r="I42" s="100"/>
    </row>
    <row r="43" spans="2:13">
      <c r="C43" s="100"/>
      <c r="D43" s="100"/>
      <c r="E43" s="100"/>
      <c r="F43" s="100"/>
      <c r="G43" s="100"/>
      <c r="H43" s="100"/>
      <c r="I43" s="100"/>
    </row>
  </sheetData>
  <mergeCells count="32">
    <mergeCell ref="A14:A17"/>
    <mergeCell ref="D11:D13"/>
    <mergeCell ref="C5:C10"/>
    <mergeCell ref="D5:D10"/>
    <mergeCell ref="G5:G10"/>
    <mergeCell ref="H14:H17"/>
    <mergeCell ref="B14:B17"/>
    <mergeCell ref="F5:F10"/>
    <mergeCell ref="B5:B10"/>
    <mergeCell ref="B11:B13"/>
    <mergeCell ref="C11:C13"/>
    <mergeCell ref="F11:F13"/>
    <mergeCell ref="A5:A13"/>
    <mergeCell ref="H5:H10"/>
    <mergeCell ref="E11:E12"/>
    <mergeCell ref="E5:E7"/>
    <mergeCell ref="A1:H1"/>
    <mergeCell ref="A3:H3"/>
    <mergeCell ref="G25:G26"/>
    <mergeCell ref="H25:H26"/>
    <mergeCell ref="H11:H13"/>
    <mergeCell ref="G11:G13"/>
    <mergeCell ref="A25:A26"/>
    <mergeCell ref="B25:B26"/>
    <mergeCell ref="C25:C26"/>
    <mergeCell ref="D25:D26"/>
    <mergeCell ref="E25:E26"/>
    <mergeCell ref="F25:F26"/>
    <mergeCell ref="C14:C17"/>
    <mergeCell ref="D14:D17"/>
    <mergeCell ref="F14:F17"/>
    <mergeCell ref="G14:G17"/>
  </mergeCells>
  <pageMargins left="0.70866141732283472" right="0.70866141732283472" top="0.74803149606299213" bottom="0.74803149606299213" header="0.31496062992125984" footer="0.31496062992125984"/>
  <pageSetup paperSize="9" scale="79" orientation="landscape" r:id="rId1"/>
</worksheet>
</file>

<file path=xl/worksheets/sheet22.xml><?xml version="1.0" encoding="utf-8"?>
<worksheet xmlns="http://schemas.openxmlformats.org/spreadsheetml/2006/main" xmlns:r="http://schemas.openxmlformats.org/officeDocument/2006/relationships">
  <dimension ref="A1:O27"/>
  <sheetViews>
    <sheetView workbookViewId="0">
      <selection activeCell="I25" sqref="I25"/>
    </sheetView>
  </sheetViews>
  <sheetFormatPr defaultRowHeight="15"/>
  <cols>
    <col min="1" max="1" width="9.140625" style="78"/>
    <col min="2" max="2" width="35.28515625" style="68" customWidth="1"/>
    <col min="3" max="13" width="12.140625" style="68" customWidth="1"/>
    <col min="14" max="14" width="9.140625" style="68"/>
    <col min="15" max="15" width="21" style="68" customWidth="1"/>
    <col min="16" max="16384" width="9.140625" style="68"/>
  </cols>
  <sheetData>
    <row r="1" spans="1:13">
      <c r="A1" s="143" t="s">
        <v>350</v>
      </c>
      <c r="B1" s="143"/>
      <c r="C1" s="143"/>
      <c r="D1" s="143"/>
      <c r="E1" s="143"/>
      <c r="F1" s="143"/>
      <c r="G1" s="143"/>
      <c r="H1" s="143"/>
      <c r="I1" s="143"/>
      <c r="J1" s="143"/>
      <c r="K1" s="143"/>
      <c r="L1" s="143"/>
      <c r="M1" s="143"/>
    </row>
    <row r="2" spans="1:13">
      <c r="A2" s="71"/>
    </row>
    <row r="3" spans="1:13">
      <c r="A3" s="131" t="s">
        <v>286</v>
      </c>
      <c r="B3" s="131"/>
      <c r="C3" s="131"/>
      <c r="D3" s="131"/>
      <c r="E3" s="131"/>
      <c r="F3" s="131"/>
      <c r="G3" s="131"/>
      <c r="H3" s="131"/>
      <c r="I3" s="131"/>
      <c r="J3" s="131"/>
      <c r="K3" s="131"/>
      <c r="L3" s="131"/>
      <c r="M3" s="131"/>
    </row>
    <row r="4" spans="1:13">
      <c r="A4" s="72"/>
    </row>
    <row r="5" spans="1:13" ht="39" customHeight="1">
      <c r="A5" s="167" t="s">
        <v>44</v>
      </c>
      <c r="B5" s="140" t="s">
        <v>232</v>
      </c>
      <c r="C5" s="140" t="s">
        <v>233</v>
      </c>
      <c r="D5" s="140" t="s">
        <v>234</v>
      </c>
      <c r="E5" s="140" t="s">
        <v>235</v>
      </c>
      <c r="F5" s="140" t="s">
        <v>236</v>
      </c>
      <c r="G5" s="140" t="s">
        <v>237</v>
      </c>
      <c r="H5" s="140" t="s">
        <v>261</v>
      </c>
      <c r="I5" s="140"/>
      <c r="J5" s="140"/>
      <c r="K5" s="140" t="s">
        <v>238</v>
      </c>
      <c r="L5" s="140"/>
      <c r="M5" s="140"/>
    </row>
    <row r="6" spans="1:13" ht="3.75" customHeight="1">
      <c r="A6" s="167"/>
      <c r="B6" s="140"/>
      <c r="C6" s="140"/>
      <c r="D6" s="140"/>
      <c r="E6" s="140"/>
      <c r="F6" s="140"/>
      <c r="G6" s="140"/>
      <c r="H6" s="140"/>
      <c r="I6" s="140"/>
      <c r="J6" s="140"/>
      <c r="K6" s="140"/>
      <c r="L6" s="140"/>
      <c r="M6" s="140"/>
    </row>
    <row r="7" spans="1:13" hidden="1">
      <c r="A7" s="167"/>
      <c r="B7" s="140"/>
      <c r="C7" s="140"/>
      <c r="D7" s="140"/>
      <c r="E7" s="140"/>
      <c r="F7" s="140"/>
      <c r="G7" s="140"/>
      <c r="H7" s="140"/>
      <c r="I7" s="140"/>
      <c r="J7" s="140"/>
      <c r="K7" s="140"/>
      <c r="L7" s="140"/>
      <c r="M7" s="140"/>
    </row>
    <row r="8" spans="1:13" hidden="1">
      <c r="A8" s="167"/>
      <c r="B8" s="140"/>
      <c r="C8" s="140"/>
      <c r="D8" s="140"/>
      <c r="E8" s="140"/>
      <c r="F8" s="140"/>
      <c r="G8" s="140"/>
      <c r="H8" s="140"/>
      <c r="I8" s="140"/>
      <c r="J8" s="140"/>
      <c r="K8" s="140"/>
      <c r="L8" s="140"/>
      <c r="M8" s="140"/>
    </row>
    <row r="9" spans="1:13" hidden="1">
      <c r="A9" s="167"/>
      <c r="B9" s="140"/>
      <c r="C9" s="140"/>
      <c r="D9" s="140"/>
      <c r="E9" s="140"/>
      <c r="F9" s="140"/>
      <c r="G9" s="140"/>
      <c r="H9" s="140"/>
      <c r="I9" s="140"/>
      <c r="J9" s="140"/>
      <c r="K9" s="140"/>
      <c r="L9" s="140"/>
      <c r="M9" s="140"/>
    </row>
    <row r="10" spans="1:13" hidden="1">
      <c r="A10" s="167"/>
      <c r="B10" s="140"/>
      <c r="C10" s="140"/>
      <c r="D10" s="140"/>
      <c r="E10" s="140"/>
      <c r="F10" s="140"/>
      <c r="G10" s="140"/>
      <c r="H10" s="140"/>
      <c r="I10" s="140"/>
      <c r="J10" s="140"/>
      <c r="K10" s="140"/>
      <c r="L10" s="140"/>
      <c r="M10" s="140"/>
    </row>
    <row r="11" spans="1:13" hidden="1">
      <c r="A11" s="167"/>
      <c r="B11" s="140"/>
      <c r="C11" s="140"/>
      <c r="D11" s="140"/>
      <c r="E11" s="140"/>
      <c r="F11" s="140"/>
      <c r="G11" s="140"/>
      <c r="H11" s="140"/>
      <c r="I11" s="140"/>
      <c r="J11" s="140"/>
      <c r="K11" s="140"/>
      <c r="L11" s="140"/>
      <c r="M11" s="140"/>
    </row>
    <row r="12" spans="1:13" hidden="1">
      <c r="A12" s="167"/>
      <c r="B12" s="140"/>
      <c r="C12" s="140"/>
      <c r="D12" s="140"/>
      <c r="E12" s="140"/>
      <c r="F12" s="140"/>
      <c r="G12" s="140"/>
      <c r="H12" s="140"/>
      <c r="I12" s="140"/>
      <c r="J12" s="140"/>
      <c r="K12" s="140"/>
      <c r="L12" s="140"/>
      <c r="M12" s="140"/>
    </row>
    <row r="13" spans="1:13" hidden="1">
      <c r="A13" s="167"/>
      <c r="B13" s="140"/>
      <c r="C13" s="140"/>
      <c r="D13" s="140"/>
      <c r="E13" s="140"/>
      <c r="F13" s="140"/>
      <c r="G13" s="140"/>
      <c r="H13" s="140"/>
      <c r="I13" s="140"/>
      <c r="J13" s="140"/>
      <c r="K13" s="140"/>
      <c r="L13" s="140"/>
      <c r="M13" s="140"/>
    </row>
    <row r="14" spans="1:13" hidden="1">
      <c r="A14" s="167"/>
      <c r="B14" s="140"/>
      <c r="C14" s="140"/>
      <c r="D14" s="140"/>
      <c r="E14" s="140"/>
      <c r="F14" s="140"/>
      <c r="G14" s="140"/>
      <c r="H14" s="140"/>
      <c r="I14" s="140"/>
      <c r="J14" s="140"/>
      <c r="K14" s="140"/>
      <c r="L14" s="140"/>
      <c r="M14" s="140"/>
    </row>
    <row r="15" spans="1:13" ht="45">
      <c r="A15" s="167"/>
      <c r="B15" s="140"/>
      <c r="C15" s="67" t="s">
        <v>239</v>
      </c>
      <c r="D15" s="67" t="s">
        <v>239</v>
      </c>
      <c r="E15" s="67" t="s">
        <v>239</v>
      </c>
      <c r="F15" s="67" t="s">
        <v>239</v>
      </c>
      <c r="G15" s="67" t="s">
        <v>239</v>
      </c>
      <c r="H15" s="67" t="s">
        <v>240</v>
      </c>
      <c r="I15" s="67" t="s">
        <v>241</v>
      </c>
      <c r="J15" s="67" t="s">
        <v>242</v>
      </c>
      <c r="K15" s="67" t="s">
        <v>239</v>
      </c>
      <c r="L15" s="67" t="s">
        <v>243</v>
      </c>
      <c r="M15" s="67" t="s">
        <v>244</v>
      </c>
    </row>
    <row r="16" spans="1:13">
      <c r="A16" s="73"/>
      <c r="B16" s="67" t="s">
        <v>0</v>
      </c>
      <c r="C16" s="67" t="s">
        <v>245</v>
      </c>
      <c r="D16" s="67" t="s">
        <v>246</v>
      </c>
      <c r="E16" s="67" t="s">
        <v>247</v>
      </c>
      <c r="F16" s="67" t="s">
        <v>248</v>
      </c>
      <c r="G16" s="67" t="s">
        <v>249</v>
      </c>
      <c r="H16" s="67" t="s">
        <v>250</v>
      </c>
      <c r="I16" s="67" t="s">
        <v>251</v>
      </c>
      <c r="J16" s="67" t="s">
        <v>252</v>
      </c>
      <c r="K16" s="79" t="s">
        <v>253</v>
      </c>
      <c r="L16" s="79" t="s">
        <v>254</v>
      </c>
      <c r="M16" s="79" t="s">
        <v>255</v>
      </c>
    </row>
    <row r="17" spans="1:15" ht="30" customHeight="1">
      <c r="A17" s="73" t="s">
        <v>219</v>
      </c>
      <c r="B17" s="66" t="s">
        <v>256</v>
      </c>
      <c r="C17" s="80">
        <f>C18+C24</f>
        <v>447928630</v>
      </c>
      <c r="D17" s="80">
        <f t="shared" ref="D17:M17" si="0">D18+D24</f>
        <v>70440748</v>
      </c>
      <c r="E17" s="80">
        <f t="shared" si="0"/>
        <v>211764320</v>
      </c>
      <c r="F17" s="80">
        <f t="shared" si="0"/>
        <v>8682713</v>
      </c>
      <c r="G17" s="80">
        <f t="shared" si="0"/>
        <v>0</v>
      </c>
      <c r="H17" s="80">
        <f t="shared" si="0"/>
        <v>16039207</v>
      </c>
      <c r="I17" s="80">
        <f t="shared" si="0"/>
        <v>18484267</v>
      </c>
      <c r="J17" s="80">
        <f t="shared" si="0"/>
        <v>0</v>
      </c>
      <c r="K17" s="80">
        <f t="shared" si="0"/>
        <v>738816411</v>
      </c>
      <c r="L17" s="80">
        <f t="shared" si="0"/>
        <v>34523474</v>
      </c>
      <c r="M17" s="80">
        <f t="shared" si="0"/>
        <v>773339885</v>
      </c>
    </row>
    <row r="18" spans="1:15" ht="24.95" customHeight="1">
      <c r="A18" s="73" t="s">
        <v>7</v>
      </c>
      <c r="B18" s="81" t="s">
        <v>262</v>
      </c>
      <c r="C18" s="80">
        <f t="shared" ref="C18:M18" si="1">C19+C20+C21+C22+C23</f>
        <v>329355578</v>
      </c>
      <c r="D18" s="80">
        <f t="shared" si="1"/>
        <v>52092888</v>
      </c>
      <c r="E18" s="80">
        <f t="shared" si="1"/>
        <v>124669596</v>
      </c>
      <c r="F18" s="80">
        <f t="shared" si="1"/>
        <v>4099000</v>
      </c>
      <c r="G18" s="80">
        <f t="shared" si="1"/>
        <v>0</v>
      </c>
      <c r="H18" s="80">
        <f t="shared" si="1"/>
        <v>13499528</v>
      </c>
      <c r="I18" s="80">
        <f t="shared" si="1"/>
        <v>906145</v>
      </c>
      <c r="J18" s="80">
        <f t="shared" si="1"/>
        <v>0</v>
      </c>
      <c r="K18" s="80">
        <f t="shared" si="1"/>
        <v>510217062</v>
      </c>
      <c r="L18" s="80">
        <f t="shared" si="1"/>
        <v>14405673</v>
      </c>
      <c r="M18" s="80">
        <f t="shared" si="1"/>
        <v>524622735</v>
      </c>
    </row>
    <row r="19" spans="1:15" ht="24.95" customHeight="1">
      <c r="A19" s="75" t="s">
        <v>45</v>
      </c>
      <c r="B19" s="82" t="s">
        <v>257</v>
      </c>
      <c r="C19" s="83">
        <v>66720307</v>
      </c>
      <c r="D19" s="83">
        <v>10169671</v>
      </c>
      <c r="E19" s="83">
        <v>7138763</v>
      </c>
      <c r="F19" s="83"/>
      <c r="G19" s="83"/>
      <c r="H19" s="83">
        <v>3182040</v>
      </c>
      <c r="I19" s="83"/>
      <c r="J19" s="83"/>
      <c r="K19" s="83">
        <f>C19+D19+E19+F19+G19</f>
        <v>84028741</v>
      </c>
      <c r="L19" s="121">
        <f>H19+I19+J19</f>
        <v>3182040</v>
      </c>
      <c r="M19" s="80">
        <f>K19+L19</f>
        <v>87210781</v>
      </c>
      <c r="O19" s="100"/>
    </row>
    <row r="20" spans="1:15" ht="24.95" customHeight="1">
      <c r="A20" s="75" t="s">
        <v>46</v>
      </c>
      <c r="B20" s="82" t="s">
        <v>223</v>
      </c>
      <c r="C20" s="83"/>
      <c r="D20" s="83"/>
      <c r="E20" s="83">
        <v>11029277</v>
      </c>
      <c r="F20" s="83"/>
      <c r="G20" s="83"/>
      <c r="H20" s="83"/>
      <c r="I20" s="83"/>
      <c r="J20" s="83"/>
      <c r="K20" s="83">
        <f t="shared" ref="K20:K26" si="2">C20+D20+E20+F20+G20</f>
        <v>11029277</v>
      </c>
      <c r="L20" s="121">
        <f t="shared" ref="L20:L26" si="3">H20+I20+J20</f>
        <v>0</v>
      </c>
      <c r="M20" s="80">
        <f t="shared" ref="M20:M26" si="4">K20+L20</f>
        <v>11029277</v>
      </c>
    </row>
    <row r="21" spans="1:15" ht="24.95" customHeight="1">
      <c r="A21" s="95" t="s">
        <v>51</v>
      </c>
      <c r="B21" s="82" t="s">
        <v>263</v>
      </c>
      <c r="C21" s="83">
        <v>15033622</v>
      </c>
      <c r="D21" s="83">
        <v>2589558</v>
      </c>
      <c r="E21" s="83">
        <v>2706404</v>
      </c>
      <c r="F21" s="83"/>
      <c r="G21" s="83"/>
      <c r="H21" s="83">
        <v>215900</v>
      </c>
      <c r="I21" s="83"/>
      <c r="J21" s="83"/>
      <c r="K21" s="83">
        <f t="shared" si="2"/>
        <v>20329584</v>
      </c>
      <c r="L21" s="121">
        <f t="shared" si="3"/>
        <v>215900</v>
      </c>
      <c r="M21" s="80">
        <f t="shared" si="4"/>
        <v>20545484</v>
      </c>
      <c r="O21" s="100"/>
    </row>
    <row r="22" spans="1:15" ht="24.95" customHeight="1">
      <c r="A22" s="75" t="s">
        <v>179</v>
      </c>
      <c r="B22" s="82" t="s">
        <v>224</v>
      </c>
      <c r="C22" s="83">
        <f>48899818+172142655+26559176</f>
        <v>247601649</v>
      </c>
      <c r="D22" s="83">
        <f>8254896+27247113+3831650</f>
        <v>39333659</v>
      </c>
      <c r="E22" s="112">
        <f>11584924+81533950+9146278</f>
        <v>102265152</v>
      </c>
      <c r="F22" s="83"/>
      <c r="G22" s="83"/>
      <c r="H22" s="83">
        <f>4072188+5375500+653900</f>
        <v>10101588</v>
      </c>
      <c r="I22" s="83">
        <v>906145</v>
      </c>
      <c r="J22" s="83"/>
      <c r="K22" s="83">
        <f t="shared" si="2"/>
        <v>389200460</v>
      </c>
      <c r="L22" s="121">
        <f t="shared" si="3"/>
        <v>11007733</v>
      </c>
      <c r="M22" s="80">
        <f t="shared" si="4"/>
        <v>400208193</v>
      </c>
    </row>
    <row r="23" spans="1:15" ht="24.95" customHeight="1">
      <c r="A23" s="75" t="s">
        <v>229</v>
      </c>
      <c r="B23" s="82" t="s">
        <v>258</v>
      </c>
      <c r="C23" s="83"/>
      <c r="D23" s="83"/>
      <c r="E23" s="83">
        <v>1530000</v>
      </c>
      <c r="F23" s="83">
        <v>4099000</v>
      </c>
      <c r="G23" s="83"/>
      <c r="H23" s="83"/>
      <c r="I23" s="83"/>
      <c r="J23" s="83"/>
      <c r="K23" s="83">
        <f t="shared" si="2"/>
        <v>5629000</v>
      </c>
      <c r="L23" s="121">
        <f t="shared" si="3"/>
        <v>0</v>
      </c>
      <c r="M23" s="80">
        <f t="shared" si="4"/>
        <v>5629000</v>
      </c>
    </row>
    <row r="24" spans="1:15" ht="24.95" customHeight="1">
      <c r="A24" s="73" t="s">
        <v>21</v>
      </c>
      <c r="B24" s="81" t="s">
        <v>259</v>
      </c>
      <c r="C24" s="80">
        <f>C25+C26</f>
        <v>118573052</v>
      </c>
      <c r="D24" s="80">
        <f t="shared" ref="D24:M24" si="5">D25+D26</f>
        <v>18347860</v>
      </c>
      <c r="E24" s="80">
        <f t="shared" si="5"/>
        <v>87094724</v>
      </c>
      <c r="F24" s="80">
        <f t="shared" si="5"/>
        <v>4583713</v>
      </c>
      <c r="G24" s="80">
        <f t="shared" si="5"/>
        <v>0</v>
      </c>
      <c r="H24" s="80">
        <f t="shared" si="5"/>
        <v>2539679</v>
      </c>
      <c r="I24" s="80">
        <f t="shared" si="5"/>
        <v>17578122</v>
      </c>
      <c r="J24" s="80">
        <f t="shared" si="5"/>
        <v>0</v>
      </c>
      <c r="K24" s="80">
        <f t="shared" si="5"/>
        <v>228599349</v>
      </c>
      <c r="L24" s="80">
        <f t="shared" si="5"/>
        <v>20117801</v>
      </c>
      <c r="M24" s="80">
        <f t="shared" si="5"/>
        <v>248717150</v>
      </c>
    </row>
    <row r="25" spans="1:15" ht="27.75" customHeight="1">
      <c r="A25" s="75" t="s">
        <v>61</v>
      </c>
      <c r="B25" s="82" t="s">
        <v>260</v>
      </c>
      <c r="C25" s="83">
        <f>39456998+74105558</f>
        <v>113562556</v>
      </c>
      <c r="D25" s="83">
        <f>6106497+11853027</f>
        <v>17959524</v>
      </c>
      <c r="E25" s="83">
        <f>26468233+60626491</f>
        <v>87094724</v>
      </c>
      <c r="F25" s="83">
        <v>4583713</v>
      </c>
      <c r="G25" s="83"/>
      <c r="H25" s="83">
        <f>1237978+1301701</f>
        <v>2539679</v>
      </c>
      <c r="I25" s="83">
        <f>4000000+13578122</f>
        <v>17578122</v>
      </c>
      <c r="J25" s="83"/>
      <c r="K25" s="83">
        <f t="shared" si="2"/>
        <v>223200517</v>
      </c>
      <c r="L25" s="121">
        <f>H25+I25+J25</f>
        <v>20117801</v>
      </c>
      <c r="M25" s="80">
        <f t="shared" si="4"/>
        <v>243318318</v>
      </c>
    </row>
    <row r="26" spans="1:15" ht="24.95" customHeight="1">
      <c r="A26" s="84" t="s">
        <v>80</v>
      </c>
      <c r="B26" s="85" t="s">
        <v>266</v>
      </c>
      <c r="C26" s="86">
        <f>1737136+3273360</f>
        <v>5010496</v>
      </c>
      <c r="D26" s="86">
        <f>134637+253699</f>
        <v>388336</v>
      </c>
      <c r="E26" s="86"/>
      <c r="F26" s="86"/>
      <c r="G26" s="86"/>
      <c r="H26" s="86"/>
      <c r="I26" s="86"/>
      <c r="J26" s="86"/>
      <c r="K26" s="83">
        <f t="shared" si="2"/>
        <v>5398832</v>
      </c>
      <c r="L26" s="121">
        <f t="shared" si="3"/>
        <v>0</v>
      </c>
      <c r="M26" s="80">
        <f t="shared" si="4"/>
        <v>5398832</v>
      </c>
    </row>
    <row r="27" spans="1:15">
      <c r="A27" s="87"/>
      <c r="B27" s="88"/>
      <c r="C27" s="89"/>
      <c r="D27" s="89"/>
      <c r="E27" s="89"/>
      <c r="F27" s="89"/>
      <c r="G27" s="89"/>
      <c r="H27" s="89"/>
      <c r="I27" s="89"/>
      <c r="J27" s="89"/>
      <c r="K27" s="89"/>
      <c r="L27" s="89"/>
      <c r="M27" s="90"/>
    </row>
  </sheetData>
  <mergeCells count="11">
    <mergeCell ref="A3:M3"/>
    <mergeCell ref="A1:M1"/>
    <mergeCell ref="B5:B15"/>
    <mergeCell ref="C5:C14"/>
    <mergeCell ref="E5:E14"/>
    <mergeCell ref="H5:J14"/>
    <mergeCell ref="K5:M14"/>
    <mergeCell ref="A5:A15"/>
    <mergeCell ref="D5:D14"/>
    <mergeCell ref="F5:F14"/>
    <mergeCell ref="G5:G14"/>
  </mergeCells>
  <pageMargins left="0.70866141732283472" right="0.70866141732283472" top="0.74803149606299213" bottom="0.74803149606299213" header="0.31496062992125984" footer="0.31496062992125984"/>
  <pageSetup paperSize="9" scale="73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F43"/>
  <sheetViews>
    <sheetView workbookViewId="0">
      <selection activeCell="F42" sqref="F42"/>
    </sheetView>
  </sheetViews>
  <sheetFormatPr defaultRowHeight="15"/>
  <cols>
    <col min="1" max="1" width="9.85546875" style="17" customWidth="1"/>
    <col min="2" max="2" width="42.85546875" customWidth="1"/>
    <col min="3" max="3" width="11.5703125" style="17" customWidth="1"/>
    <col min="4" max="4" width="16.85546875" customWidth="1"/>
    <col min="5" max="5" width="16.7109375" customWidth="1"/>
    <col min="6" max="6" width="16.28515625" customWidth="1"/>
  </cols>
  <sheetData>
    <row r="1" spans="1:6">
      <c r="A1" s="125" t="s">
        <v>332</v>
      </c>
      <c r="B1" s="125"/>
      <c r="C1" s="125"/>
      <c r="D1" s="125"/>
      <c r="E1" s="125"/>
      <c r="F1" s="125"/>
    </row>
    <row r="2" spans="1:6">
      <c r="A2" s="9"/>
    </row>
    <row r="3" spans="1:6">
      <c r="A3" s="126" t="s">
        <v>287</v>
      </c>
      <c r="B3" s="126"/>
      <c r="C3" s="126"/>
      <c r="D3" s="126"/>
      <c r="E3" s="126"/>
      <c r="F3" s="126"/>
    </row>
    <row r="4" spans="1:6">
      <c r="A4" s="10"/>
      <c r="B4" s="3" t="s">
        <v>0</v>
      </c>
      <c r="C4" s="10" t="s">
        <v>1</v>
      </c>
      <c r="D4" s="3" t="s">
        <v>2</v>
      </c>
      <c r="E4" s="3" t="s">
        <v>3</v>
      </c>
      <c r="F4" s="3" t="s">
        <v>4</v>
      </c>
    </row>
    <row r="5" spans="1:6" ht="27.75" customHeight="1">
      <c r="A5" s="10" t="s">
        <v>44</v>
      </c>
      <c r="B5" s="3" t="s">
        <v>5</v>
      </c>
      <c r="C5" s="10" t="s">
        <v>20</v>
      </c>
      <c r="D5" s="3" t="s">
        <v>18</v>
      </c>
      <c r="E5" s="3" t="s">
        <v>19</v>
      </c>
      <c r="F5" s="3" t="s">
        <v>6</v>
      </c>
    </row>
    <row r="6" spans="1:6" ht="30" customHeight="1">
      <c r="A6" s="29" t="s">
        <v>7</v>
      </c>
      <c r="B6" s="2" t="s">
        <v>8</v>
      </c>
      <c r="C6" s="15" t="s">
        <v>135</v>
      </c>
      <c r="D6" s="24">
        <f>D7+D8+D13</f>
        <v>475641419</v>
      </c>
      <c r="E6" s="24">
        <f>E7+E8+E13</f>
        <v>558304328</v>
      </c>
      <c r="F6" s="24">
        <f>F7+F8+F13</f>
        <v>0</v>
      </c>
    </row>
    <row r="7" spans="1:6" ht="30" customHeight="1">
      <c r="A7" s="28" t="s">
        <v>45</v>
      </c>
      <c r="B7" s="30" t="s">
        <v>9</v>
      </c>
      <c r="C7" s="18"/>
      <c r="D7" s="6">
        <v>467359442</v>
      </c>
      <c r="E7" s="6">
        <v>549722351</v>
      </c>
      <c r="F7" s="6"/>
    </row>
    <row r="8" spans="1:6" ht="30" customHeight="1">
      <c r="A8" s="11" t="s">
        <v>46</v>
      </c>
      <c r="B8" s="114" t="s">
        <v>10</v>
      </c>
      <c r="C8" s="15"/>
      <c r="D8" s="115">
        <f>D9+D10+D11+D12</f>
        <v>4341977</v>
      </c>
      <c r="E8" s="115">
        <f>E9+E10+E11+E12</f>
        <v>4341977</v>
      </c>
      <c r="F8" s="115">
        <f>F9+F10+F11+F12</f>
        <v>0</v>
      </c>
    </row>
    <row r="9" spans="1:6" ht="30" customHeight="1">
      <c r="A9" s="12" t="s">
        <v>47</v>
      </c>
      <c r="B9" s="5" t="s">
        <v>11</v>
      </c>
      <c r="C9" s="18"/>
      <c r="D9" s="6">
        <v>790240</v>
      </c>
      <c r="E9" s="6">
        <v>790240</v>
      </c>
      <c r="F9" s="6"/>
    </row>
    <row r="10" spans="1:6" ht="30" customHeight="1">
      <c r="A10" s="12" t="s">
        <v>48</v>
      </c>
      <c r="B10" s="5" t="s">
        <v>12</v>
      </c>
      <c r="C10" s="18"/>
      <c r="D10" s="6">
        <v>764187</v>
      </c>
      <c r="E10" s="6">
        <v>764187</v>
      </c>
      <c r="F10" s="6"/>
    </row>
    <row r="11" spans="1:6" ht="30" customHeight="1">
      <c r="A11" s="12" t="s">
        <v>49</v>
      </c>
      <c r="B11" s="5" t="s">
        <v>13</v>
      </c>
      <c r="C11" s="18"/>
      <c r="D11" s="6">
        <v>173680</v>
      </c>
      <c r="E11" s="6">
        <v>173680</v>
      </c>
      <c r="F11" s="6"/>
    </row>
    <row r="12" spans="1:6" ht="30" customHeight="1">
      <c r="A12" s="12" t="s">
        <v>50</v>
      </c>
      <c r="B12" s="4" t="s">
        <v>14</v>
      </c>
      <c r="C12" s="18"/>
      <c r="D12" s="6">
        <v>2613870</v>
      </c>
      <c r="E12" s="6">
        <v>2613870</v>
      </c>
      <c r="F12" s="6"/>
    </row>
    <row r="13" spans="1:6" s="91" customFormat="1" ht="30" customHeight="1">
      <c r="A13" s="11" t="s">
        <v>51</v>
      </c>
      <c r="B13" s="2" t="s">
        <v>15</v>
      </c>
      <c r="C13" s="15"/>
      <c r="D13" s="116">
        <f>D14+D15+D16+D17+D18+D19+D20+D21+D22</f>
        <v>3940000</v>
      </c>
      <c r="E13" s="116">
        <f>E14+E15+E16+E17+E18+E19+E20+E21+E22</f>
        <v>4240000</v>
      </c>
      <c r="F13" s="116">
        <f>F14+F15+F16+F17+F18+F19+F20+F21+F22</f>
        <v>0</v>
      </c>
    </row>
    <row r="14" spans="1:6" ht="45.75" customHeight="1">
      <c r="A14" s="12" t="s">
        <v>52</v>
      </c>
      <c r="B14" s="109" t="s">
        <v>268</v>
      </c>
      <c r="C14" s="18"/>
      <c r="D14" s="6"/>
      <c r="E14" s="6"/>
      <c r="F14" s="6"/>
    </row>
    <row r="15" spans="1:6" ht="47.25" customHeight="1">
      <c r="A15" s="12" t="s">
        <v>53</v>
      </c>
      <c r="B15" s="5" t="s">
        <v>325</v>
      </c>
      <c r="C15" s="19"/>
      <c r="D15" s="6"/>
      <c r="E15" s="6"/>
      <c r="F15" s="6"/>
    </row>
    <row r="16" spans="1:6" ht="30" customHeight="1">
      <c r="A16" s="13" t="s">
        <v>54</v>
      </c>
      <c r="B16" s="5" t="s">
        <v>43</v>
      </c>
      <c r="C16" s="19"/>
      <c r="D16" s="25"/>
      <c r="E16" s="25"/>
      <c r="F16" s="25"/>
    </row>
    <row r="17" spans="1:6" ht="30" customHeight="1">
      <c r="A17" s="12" t="s">
        <v>55</v>
      </c>
      <c r="B17" s="5" t="s">
        <v>16</v>
      </c>
      <c r="C17" s="19"/>
      <c r="D17" s="6"/>
      <c r="E17" s="6"/>
      <c r="F17" s="6"/>
    </row>
    <row r="18" spans="1:6" ht="30" customHeight="1">
      <c r="A18" s="14" t="s">
        <v>56</v>
      </c>
      <c r="B18" s="7" t="s">
        <v>17</v>
      </c>
      <c r="C18" s="20"/>
      <c r="D18" s="26">
        <v>2960000</v>
      </c>
      <c r="E18" s="26">
        <v>2960000</v>
      </c>
      <c r="F18" s="26"/>
    </row>
    <row r="19" spans="1:6" ht="42.75" customHeight="1">
      <c r="A19" s="14" t="s">
        <v>57</v>
      </c>
      <c r="B19" s="7" t="s">
        <v>275</v>
      </c>
      <c r="C19" s="20"/>
      <c r="D19" s="26"/>
      <c r="E19" s="26"/>
      <c r="F19" s="26"/>
    </row>
    <row r="20" spans="1:6" ht="30" customHeight="1">
      <c r="A20" s="14" t="s">
        <v>58</v>
      </c>
      <c r="B20" s="7" t="s">
        <v>75</v>
      </c>
      <c r="C20" s="20"/>
      <c r="D20" s="26"/>
      <c r="E20" s="26"/>
      <c r="F20" s="26"/>
    </row>
    <row r="21" spans="1:6" ht="30" customHeight="1">
      <c r="A21" s="14" t="s">
        <v>59</v>
      </c>
      <c r="B21" s="7" t="s">
        <v>274</v>
      </c>
      <c r="C21" s="20"/>
      <c r="D21" s="26">
        <v>980000</v>
      </c>
      <c r="E21" s="26">
        <v>980000</v>
      </c>
      <c r="F21" s="26"/>
    </row>
    <row r="22" spans="1:6" ht="30" customHeight="1">
      <c r="A22" s="14" t="s">
        <v>60</v>
      </c>
      <c r="B22" s="7" t="s">
        <v>273</v>
      </c>
      <c r="C22" s="20"/>
      <c r="D22" s="26"/>
      <c r="E22" s="26">
        <v>300000</v>
      </c>
      <c r="F22" s="26"/>
    </row>
    <row r="23" spans="1:6" ht="30" customHeight="1">
      <c r="A23" s="11" t="s">
        <v>21</v>
      </c>
      <c r="B23" s="1" t="s">
        <v>22</v>
      </c>
      <c r="C23" s="21" t="s">
        <v>136</v>
      </c>
      <c r="D23" s="24">
        <f>D24+D25</f>
        <v>0</v>
      </c>
      <c r="E23" s="24">
        <f>E24+E25</f>
        <v>0</v>
      </c>
      <c r="F23" s="24">
        <f>F24+F25</f>
        <v>0</v>
      </c>
    </row>
    <row r="24" spans="1:6" ht="30" customHeight="1">
      <c r="A24" s="12" t="s">
        <v>61</v>
      </c>
      <c r="B24" s="5" t="s">
        <v>78</v>
      </c>
      <c r="C24" s="21"/>
      <c r="D24" s="24"/>
      <c r="E24" s="24"/>
      <c r="F24" s="24"/>
    </row>
    <row r="25" spans="1:6" ht="30" customHeight="1">
      <c r="A25" s="12" t="s">
        <v>80</v>
      </c>
      <c r="B25" s="31" t="s">
        <v>79</v>
      </c>
      <c r="C25" s="19"/>
      <c r="D25" s="6"/>
      <c r="E25" s="6"/>
      <c r="F25" s="6"/>
    </row>
    <row r="26" spans="1:6" ht="30" customHeight="1">
      <c r="A26" s="15" t="s">
        <v>23</v>
      </c>
      <c r="B26" s="1" t="s">
        <v>24</v>
      </c>
      <c r="C26" s="15" t="s">
        <v>137</v>
      </c>
      <c r="D26" s="24">
        <f>D27+D28+D29+D30+D31+D32+D33+D34</f>
        <v>0</v>
      </c>
      <c r="E26" s="24">
        <f>E27+E28+E29+E30+E31+E32+E33+E34</f>
        <v>0</v>
      </c>
      <c r="F26" s="24">
        <f>F27+F28+F29+F30+F31+F32+F33+F34</f>
        <v>0</v>
      </c>
    </row>
    <row r="27" spans="1:6" ht="30" customHeight="1">
      <c r="A27" s="12" t="s">
        <v>62</v>
      </c>
      <c r="B27" s="39" t="s">
        <v>25</v>
      </c>
      <c r="C27" s="19"/>
      <c r="D27" s="6"/>
      <c r="E27" s="6"/>
      <c r="F27" s="6"/>
    </row>
    <row r="28" spans="1:6" ht="30" customHeight="1">
      <c r="A28" s="12" t="s">
        <v>63</v>
      </c>
      <c r="B28" s="40" t="s">
        <v>26</v>
      </c>
      <c r="C28" s="19"/>
      <c r="D28" s="6"/>
      <c r="E28" s="6"/>
      <c r="F28" s="6"/>
    </row>
    <row r="29" spans="1:6" ht="30" customHeight="1">
      <c r="A29" s="12" t="s">
        <v>64</v>
      </c>
      <c r="B29" s="4" t="s">
        <v>27</v>
      </c>
      <c r="C29" s="19"/>
      <c r="D29" s="6"/>
      <c r="E29" s="6"/>
      <c r="F29" s="6"/>
    </row>
    <row r="30" spans="1:6" ht="30" customHeight="1">
      <c r="A30" s="12" t="s">
        <v>65</v>
      </c>
      <c r="B30" s="40" t="s">
        <v>133</v>
      </c>
      <c r="C30" s="19"/>
      <c r="D30" s="6"/>
      <c r="E30" s="6"/>
      <c r="F30" s="6"/>
    </row>
    <row r="31" spans="1:6" ht="30" customHeight="1">
      <c r="A31" s="12" t="s">
        <v>66</v>
      </c>
      <c r="B31" s="40" t="s">
        <v>28</v>
      </c>
      <c r="C31" s="19"/>
      <c r="D31" s="6"/>
      <c r="E31" s="6"/>
      <c r="F31" s="6"/>
    </row>
    <row r="32" spans="1:6" ht="30" customHeight="1">
      <c r="A32" s="12" t="s">
        <v>67</v>
      </c>
      <c r="B32" s="40" t="s">
        <v>29</v>
      </c>
      <c r="C32" s="19"/>
      <c r="D32" s="6"/>
      <c r="E32" s="6"/>
      <c r="F32" s="6"/>
    </row>
    <row r="33" spans="1:6" ht="30" customHeight="1">
      <c r="A33" s="12" t="s">
        <v>68</v>
      </c>
      <c r="B33" s="40" t="s">
        <v>30</v>
      </c>
      <c r="C33" s="19"/>
      <c r="D33" s="6"/>
      <c r="E33" s="6"/>
      <c r="F33" s="6"/>
    </row>
    <row r="34" spans="1:6" ht="30" customHeight="1">
      <c r="A34" s="12" t="s">
        <v>69</v>
      </c>
      <c r="B34" s="40" t="s">
        <v>134</v>
      </c>
      <c r="C34" s="19"/>
      <c r="D34" s="6"/>
      <c r="E34" s="6"/>
      <c r="F34" s="6"/>
    </row>
    <row r="35" spans="1:6" ht="30" customHeight="1">
      <c r="A35" s="11" t="s">
        <v>31</v>
      </c>
      <c r="B35" s="1" t="s">
        <v>32</v>
      </c>
      <c r="C35" s="15" t="s">
        <v>138</v>
      </c>
      <c r="D35" s="24">
        <f>D36+D37</f>
        <v>0</v>
      </c>
      <c r="E35" s="24">
        <f>E36+E37</f>
        <v>0</v>
      </c>
      <c r="F35" s="24">
        <f>F36+F37</f>
        <v>0</v>
      </c>
    </row>
    <row r="36" spans="1:6" ht="30" customHeight="1">
      <c r="A36" s="12" t="s">
        <v>70</v>
      </c>
      <c r="B36" s="5" t="s">
        <v>76</v>
      </c>
      <c r="C36" s="18"/>
      <c r="D36" s="6"/>
      <c r="E36" s="6"/>
      <c r="F36" s="6"/>
    </row>
    <row r="37" spans="1:6" ht="30" customHeight="1">
      <c r="A37" s="12" t="s">
        <v>71</v>
      </c>
      <c r="B37" s="5" t="s">
        <v>77</v>
      </c>
      <c r="C37" s="18"/>
      <c r="D37" s="6"/>
      <c r="E37" s="6"/>
      <c r="F37" s="6"/>
    </row>
    <row r="38" spans="1:6" ht="30" customHeight="1">
      <c r="A38" s="11" t="s">
        <v>33</v>
      </c>
      <c r="B38" s="1" t="s">
        <v>34</v>
      </c>
      <c r="C38" s="15" t="s">
        <v>139</v>
      </c>
      <c r="D38" s="24">
        <f>D39+D40</f>
        <v>7023</v>
      </c>
      <c r="E38" s="24">
        <f>E39+E40</f>
        <v>7023</v>
      </c>
      <c r="F38" s="24">
        <f>F39+F40</f>
        <v>0</v>
      </c>
    </row>
    <row r="39" spans="1:6" ht="30" customHeight="1">
      <c r="A39" s="12" t="s">
        <v>72</v>
      </c>
      <c r="B39" s="4" t="s">
        <v>35</v>
      </c>
      <c r="C39" s="19"/>
      <c r="D39" s="6">
        <v>7023</v>
      </c>
      <c r="E39" s="6">
        <v>7023</v>
      </c>
      <c r="F39" s="6"/>
    </row>
    <row r="40" spans="1:6" ht="30" customHeight="1">
      <c r="A40" s="12" t="s">
        <v>73</v>
      </c>
      <c r="B40" s="4" t="s">
        <v>36</v>
      </c>
      <c r="C40" s="19"/>
      <c r="D40" s="6"/>
      <c r="E40" s="6"/>
      <c r="F40" s="6"/>
    </row>
    <row r="41" spans="1:6" ht="30" customHeight="1">
      <c r="A41" s="16" t="s">
        <v>37</v>
      </c>
      <c r="B41" s="8" t="s">
        <v>42</v>
      </c>
      <c r="C41" s="22" t="s">
        <v>140</v>
      </c>
      <c r="D41" s="27">
        <f>D6+D23+D26+D35+D38</f>
        <v>475648442</v>
      </c>
      <c r="E41" s="27">
        <f>E6+E23+E26+E35+E38</f>
        <v>558311351</v>
      </c>
      <c r="F41" s="27">
        <f>F6+F23+F26+F35+F38</f>
        <v>0</v>
      </c>
    </row>
    <row r="42" spans="1:6" ht="30" customHeight="1">
      <c r="A42" s="11" t="s">
        <v>39</v>
      </c>
      <c r="B42" s="110" t="s">
        <v>276</v>
      </c>
      <c r="C42" s="23"/>
      <c r="D42" s="24">
        <v>470319442</v>
      </c>
      <c r="E42" s="24">
        <v>552682351</v>
      </c>
      <c r="F42" s="24"/>
    </row>
    <row r="43" spans="1:6" ht="30" customHeight="1">
      <c r="A43" s="11" t="s">
        <v>41</v>
      </c>
      <c r="B43" s="1" t="s">
        <v>38</v>
      </c>
      <c r="C43" s="15"/>
      <c r="D43" s="24">
        <f>D41-D42</f>
        <v>5329000</v>
      </c>
      <c r="E43" s="24">
        <f>E41-E42</f>
        <v>5629000</v>
      </c>
      <c r="F43" s="24">
        <f>F41-F42</f>
        <v>0</v>
      </c>
    </row>
  </sheetData>
  <mergeCells count="2">
    <mergeCell ref="A1:F1"/>
    <mergeCell ref="A3:F3"/>
  </mergeCells>
  <pageMargins left="0.7" right="0.7" top="0.75" bottom="0.75" header="0.3" footer="0.3"/>
  <pageSetup paperSize="9" scale="76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F42"/>
  <sheetViews>
    <sheetView tabSelected="1" topLeftCell="A58" workbookViewId="0">
      <selection activeCell="F37" sqref="F37"/>
    </sheetView>
  </sheetViews>
  <sheetFormatPr defaultRowHeight="15"/>
  <cols>
    <col min="1" max="1" width="9.85546875" style="17" customWidth="1"/>
    <col min="2" max="2" width="42.85546875" customWidth="1"/>
    <col min="3" max="3" width="11.5703125" style="17" customWidth="1"/>
    <col min="4" max="4" width="16.85546875" customWidth="1"/>
    <col min="5" max="5" width="16.7109375" customWidth="1"/>
    <col min="6" max="6" width="14.42578125" customWidth="1"/>
  </cols>
  <sheetData>
    <row r="1" spans="1:6">
      <c r="A1" s="125" t="s">
        <v>333</v>
      </c>
      <c r="B1" s="125"/>
      <c r="C1" s="125"/>
      <c r="D1" s="125"/>
      <c r="E1" s="125"/>
      <c r="F1" s="125"/>
    </row>
    <row r="2" spans="1:6">
      <c r="A2" s="9"/>
    </row>
    <row r="3" spans="1:6">
      <c r="A3" s="126" t="s">
        <v>288</v>
      </c>
      <c r="B3" s="126"/>
      <c r="C3" s="126"/>
      <c r="D3" s="126"/>
      <c r="E3" s="126"/>
      <c r="F3" s="126"/>
    </row>
    <row r="4" spans="1:6">
      <c r="A4" s="10"/>
      <c r="B4" s="3" t="s">
        <v>0</v>
      </c>
      <c r="C4" s="10" t="s">
        <v>1</v>
      </c>
      <c r="D4" s="3" t="s">
        <v>2</v>
      </c>
      <c r="E4" s="3" t="s">
        <v>3</v>
      </c>
      <c r="F4" s="3" t="s">
        <v>4</v>
      </c>
    </row>
    <row r="5" spans="1:6" ht="27.75" customHeight="1">
      <c r="A5" s="10" t="s">
        <v>44</v>
      </c>
      <c r="B5" s="3" t="s">
        <v>5</v>
      </c>
      <c r="C5" s="10" t="s">
        <v>20</v>
      </c>
      <c r="D5" s="3" t="s">
        <v>18</v>
      </c>
      <c r="E5" s="3" t="s">
        <v>19</v>
      </c>
      <c r="F5" s="3" t="s">
        <v>6</v>
      </c>
    </row>
    <row r="6" spans="1:6" ht="30" customHeight="1">
      <c r="A6" s="15" t="s">
        <v>7</v>
      </c>
      <c r="B6" s="32" t="s">
        <v>81</v>
      </c>
      <c r="C6" s="15" t="s">
        <v>141</v>
      </c>
      <c r="D6" s="24">
        <f>D7+D8</f>
        <v>0</v>
      </c>
      <c r="E6" s="24">
        <f>E7+E8</f>
        <v>0</v>
      </c>
      <c r="F6" s="24">
        <f>F7+F8</f>
        <v>0</v>
      </c>
    </row>
    <row r="7" spans="1:6" ht="30" customHeight="1">
      <c r="A7" s="18" t="s">
        <v>45</v>
      </c>
      <c r="B7" s="5" t="s">
        <v>82</v>
      </c>
      <c r="C7" s="18"/>
      <c r="D7" s="6"/>
      <c r="E7" s="6"/>
      <c r="F7" s="6"/>
    </row>
    <row r="8" spans="1:6" ht="30" customHeight="1">
      <c r="A8" s="18" t="s">
        <v>46</v>
      </c>
      <c r="B8" s="5" t="s">
        <v>83</v>
      </c>
      <c r="C8" s="18"/>
      <c r="D8" s="6"/>
      <c r="E8" s="6"/>
      <c r="F8" s="6"/>
    </row>
    <row r="9" spans="1:6" ht="30" customHeight="1">
      <c r="A9" s="15" t="s">
        <v>21</v>
      </c>
      <c r="B9" s="1" t="s">
        <v>84</v>
      </c>
      <c r="C9" s="15" t="s">
        <v>142</v>
      </c>
      <c r="D9" s="24">
        <f>D10+D11+D12+D13+D14</f>
        <v>0</v>
      </c>
      <c r="E9" s="24">
        <f>E10+E11+E12+E13+E14</f>
        <v>0</v>
      </c>
      <c r="F9" s="24">
        <f>F10+F11+F12+F13+F14</f>
        <v>0</v>
      </c>
    </row>
    <row r="10" spans="1:6" ht="30" customHeight="1">
      <c r="A10" s="18" t="s">
        <v>61</v>
      </c>
      <c r="B10" s="5" t="s">
        <v>85</v>
      </c>
      <c r="C10" s="18"/>
      <c r="D10" s="6"/>
      <c r="E10" s="6"/>
      <c r="F10" s="6"/>
    </row>
    <row r="11" spans="1:6" ht="30" customHeight="1">
      <c r="A11" s="18" t="s">
        <v>80</v>
      </c>
      <c r="B11" s="5" t="s">
        <v>86</v>
      </c>
      <c r="C11" s="18"/>
      <c r="D11" s="6"/>
      <c r="E11" s="6"/>
      <c r="F11" s="6"/>
    </row>
    <row r="12" spans="1:6" ht="30" customHeight="1">
      <c r="A12" s="18" t="s">
        <v>118</v>
      </c>
      <c r="B12" s="5" t="s">
        <v>87</v>
      </c>
      <c r="C12" s="18"/>
      <c r="D12" s="6"/>
      <c r="E12" s="6"/>
      <c r="F12" s="6"/>
    </row>
    <row r="13" spans="1:6" ht="30" customHeight="1">
      <c r="A13" s="18" t="s">
        <v>119</v>
      </c>
      <c r="B13" s="5" t="s">
        <v>88</v>
      </c>
      <c r="C13" s="18"/>
      <c r="D13" s="6"/>
      <c r="E13" s="6"/>
      <c r="F13" s="6"/>
    </row>
    <row r="14" spans="1:6" ht="30" customHeight="1">
      <c r="A14" s="18" t="s">
        <v>120</v>
      </c>
      <c r="B14" s="5" t="s">
        <v>89</v>
      </c>
      <c r="C14" s="18"/>
      <c r="D14" s="6"/>
      <c r="E14" s="6"/>
      <c r="F14" s="6"/>
    </row>
    <row r="15" spans="1:6" ht="30" customHeight="1">
      <c r="A15" s="15" t="s">
        <v>23</v>
      </c>
      <c r="B15" s="1" t="s">
        <v>90</v>
      </c>
      <c r="C15" s="15" t="s">
        <v>143</v>
      </c>
      <c r="D15" s="24">
        <f>D16+D17+D18+D19+D20</f>
        <v>1230000</v>
      </c>
      <c r="E15" s="24">
        <f>E16+E17+E18+E19+E20</f>
        <v>1530000</v>
      </c>
      <c r="F15" s="24">
        <f>F16+F17+F18+F19+F20</f>
        <v>0</v>
      </c>
    </row>
    <row r="16" spans="1:6" ht="30" customHeight="1">
      <c r="A16" s="18" t="s">
        <v>62</v>
      </c>
      <c r="B16" s="5" t="s">
        <v>91</v>
      </c>
      <c r="C16" s="18"/>
      <c r="D16" s="6">
        <v>55118</v>
      </c>
      <c r="E16" s="6">
        <v>55118</v>
      </c>
      <c r="F16" s="6"/>
    </row>
    <row r="17" spans="1:6" ht="30" customHeight="1">
      <c r="A17" s="18" t="s">
        <v>63</v>
      </c>
      <c r="B17" s="5" t="s">
        <v>92</v>
      </c>
      <c r="C17" s="18"/>
      <c r="D17" s="6"/>
      <c r="E17" s="6"/>
      <c r="F17" s="6"/>
    </row>
    <row r="18" spans="1:6" ht="30" customHeight="1">
      <c r="A18" s="18" t="s">
        <v>64</v>
      </c>
      <c r="B18" s="5" t="s">
        <v>93</v>
      </c>
      <c r="C18" s="18"/>
      <c r="D18" s="6">
        <v>1160000</v>
      </c>
      <c r="E18" s="6">
        <v>1160000</v>
      </c>
      <c r="F18" s="6"/>
    </row>
    <row r="19" spans="1:6" ht="30" customHeight="1">
      <c r="A19" s="18" t="s">
        <v>65</v>
      </c>
      <c r="B19" s="5" t="s">
        <v>94</v>
      </c>
      <c r="C19" s="18"/>
      <c r="D19" s="6"/>
      <c r="E19" s="6"/>
      <c r="F19" s="6"/>
    </row>
    <row r="20" spans="1:6" ht="30" customHeight="1">
      <c r="A20" s="18" t="s">
        <v>66</v>
      </c>
      <c r="B20" s="5" t="s">
        <v>95</v>
      </c>
      <c r="C20" s="18"/>
      <c r="D20" s="6">
        <f>D21+D22+D23+D24</f>
        <v>14882</v>
      </c>
      <c r="E20" s="6">
        <f>E21+E22+E23+E24</f>
        <v>314882</v>
      </c>
      <c r="F20" s="6">
        <f>F21+F22+F23+F24</f>
        <v>0</v>
      </c>
    </row>
    <row r="21" spans="1:6" ht="30" customHeight="1">
      <c r="A21" s="18" t="s">
        <v>121</v>
      </c>
      <c r="B21" s="5" t="s">
        <v>96</v>
      </c>
      <c r="C21" s="18"/>
      <c r="D21" s="6">
        <v>14882</v>
      </c>
      <c r="E21" s="6">
        <v>78662</v>
      </c>
      <c r="F21" s="6"/>
    </row>
    <row r="22" spans="1:6" ht="30" customHeight="1">
      <c r="A22" s="18" t="s">
        <v>122</v>
      </c>
      <c r="B22" s="5" t="s">
        <v>97</v>
      </c>
      <c r="C22" s="18"/>
      <c r="D22" s="6"/>
      <c r="E22" s="6"/>
      <c r="F22" s="6"/>
    </row>
    <row r="23" spans="1:6" ht="30" customHeight="1">
      <c r="A23" s="18" t="s">
        <v>123</v>
      </c>
      <c r="B23" s="5" t="s">
        <v>98</v>
      </c>
      <c r="C23" s="18"/>
      <c r="D23" s="6"/>
      <c r="E23" s="6"/>
      <c r="F23" s="24"/>
    </row>
    <row r="24" spans="1:6" ht="30" customHeight="1">
      <c r="A24" s="18" t="s">
        <v>124</v>
      </c>
      <c r="B24" s="5" t="s">
        <v>99</v>
      </c>
      <c r="C24" s="18"/>
      <c r="D24" s="6"/>
      <c r="E24" s="6">
        <v>236220</v>
      </c>
      <c r="F24" s="6"/>
    </row>
    <row r="25" spans="1:6" ht="30" customHeight="1">
      <c r="A25" s="15" t="s">
        <v>31</v>
      </c>
      <c r="B25" s="1" t="s">
        <v>100</v>
      </c>
      <c r="C25" s="15" t="s">
        <v>144</v>
      </c>
      <c r="D25" s="24"/>
      <c r="E25" s="24"/>
      <c r="F25" s="6"/>
    </row>
    <row r="26" spans="1:6" ht="30" customHeight="1">
      <c r="A26" s="15" t="s">
        <v>33</v>
      </c>
      <c r="B26" s="1" t="s">
        <v>101</v>
      </c>
      <c r="C26" s="15" t="s">
        <v>145</v>
      </c>
      <c r="D26" s="24"/>
      <c r="E26" s="24"/>
      <c r="F26" s="24"/>
    </row>
    <row r="27" spans="1:6" ht="30" customHeight="1">
      <c r="A27" s="15" t="s">
        <v>102</v>
      </c>
      <c r="B27" s="1" t="s">
        <v>103</v>
      </c>
      <c r="C27" s="15" t="s">
        <v>146</v>
      </c>
      <c r="D27" s="24"/>
      <c r="E27" s="24"/>
      <c r="F27" s="6"/>
    </row>
    <row r="28" spans="1:6" ht="30" customHeight="1">
      <c r="A28" s="15" t="s">
        <v>41</v>
      </c>
      <c r="B28" s="1" t="s">
        <v>104</v>
      </c>
      <c r="C28" s="15" t="s">
        <v>145</v>
      </c>
      <c r="D28" s="24">
        <f>D29+D30+D31</f>
        <v>4099000</v>
      </c>
      <c r="E28" s="24">
        <f>E29+E30+E31</f>
        <v>4099000</v>
      </c>
      <c r="F28" s="24">
        <f>F29+F30+F31</f>
        <v>0</v>
      </c>
    </row>
    <row r="29" spans="1:6" ht="42" customHeight="1">
      <c r="A29" s="18" t="s">
        <v>125</v>
      </c>
      <c r="B29" s="5" t="s">
        <v>324</v>
      </c>
      <c r="C29" s="18"/>
      <c r="D29" s="6"/>
      <c r="E29" s="6"/>
      <c r="F29" s="6"/>
    </row>
    <row r="30" spans="1:6" ht="45.75" customHeight="1">
      <c r="A30" s="18" t="s">
        <v>126</v>
      </c>
      <c r="B30" s="5" t="s">
        <v>105</v>
      </c>
      <c r="C30" s="18"/>
      <c r="D30" s="6">
        <v>4099000</v>
      </c>
      <c r="E30" s="6">
        <v>4099000</v>
      </c>
      <c r="F30" s="6"/>
    </row>
    <row r="31" spans="1:6" ht="30" customHeight="1">
      <c r="A31" s="18" t="s">
        <v>127</v>
      </c>
      <c r="B31" s="5" t="s">
        <v>106</v>
      </c>
      <c r="C31" s="18"/>
      <c r="D31" s="6"/>
      <c r="E31" s="6"/>
      <c r="F31" s="6"/>
    </row>
    <row r="32" spans="1:6" ht="30" customHeight="1">
      <c r="A32" s="15" t="s">
        <v>107</v>
      </c>
      <c r="B32" s="1" t="s">
        <v>108</v>
      </c>
      <c r="C32" s="15" t="s">
        <v>147</v>
      </c>
      <c r="D32" s="24"/>
      <c r="E32" s="24"/>
      <c r="F32" s="6"/>
    </row>
    <row r="33" spans="1:6" ht="30" customHeight="1">
      <c r="A33" s="15" t="s">
        <v>109</v>
      </c>
      <c r="B33" s="1" t="s">
        <v>110</v>
      </c>
      <c r="C33" s="15" t="s">
        <v>148</v>
      </c>
      <c r="D33" s="24">
        <f>D34+D35+D36+D37</f>
        <v>470319442</v>
      </c>
      <c r="E33" s="24">
        <f>E34+E35+E36+E37</f>
        <v>552682351</v>
      </c>
      <c r="F33" s="24">
        <f>F34+F35+F36+F37</f>
        <v>0</v>
      </c>
    </row>
    <row r="34" spans="1:6" ht="30" customHeight="1">
      <c r="A34" s="18" t="s">
        <v>128</v>
      </c>
      <c r="B34" s="113" t="s">
        <v>278</v>
      </c>
      <c r="C34" s="18"/>
      <c r="D34" s="6">
        <v>107614646</v>
      </c>
      <c r="E34" s="6">
        <v>113779327</v>
      </c>
      <c r="F34" s="6"/>
    </row>
    <row r="35" spans="1:6" ht="30" customHeight="1">
      <c r="A35" s="18" t="s">
        <v>129</v>
      </c>
      <c r="B35" s="5" t="s">
        <v>111</v>
      </c>
      <c r="C35" s="18"/>
      <c r="D35" s="6">
        <v>105760040</v>
      </c>
      <c r="E35" s="6">
        <v>127029614</v>
      </c>
      <c r="F35" s="6"/>
    </row>
    <row r="36" spans="1:6" ht="30" customHeight="1">
      <c r="A36" s="18" t="s">
        <v>130</v>
      </c>
      <c r="B36" s="5" t="s">
        <v>112</v>
      </c>
      <c r="C36" s="18"/>
      <c r="D36" s="6">
        <v>84279320</v>
      </c>
      <c r="E36" s="6">
        <v>104198126</v>
      </c>
      <c r="F36" s="6"/>
    </row>
    <row r="37" spans="1:6" ht="30" customHeight="1">
      <c r="A37" s="18" t="s">
        <v>131</v>
      </c>
      <c r="B37" s="5" t="s">
        <v>326</v>
      </c>
      <c r="C37" s="18"/>
      <c r="D37" s="6">
        <v>172665436</v>
      </c>
      <c r="E37" s="6">
        <v>207675284</v>
      </c>
      <c r="F37" s="6"/>
    </row>
    <row r="38" spans="1:6" ht="30" customHeight="1">
      <c r="A38" s="15" t="s">
        <v>113</v>
      </c>
      <c r="B38" s="33" t="s">
        <v>132</v>
      </c>
      <c r="C38" s="15" t="s">
        <v>149</v>
      </c>
      <c r="D38" s="24">
        <f>D6+D9+D15+D25+D26+D27+D28+D32+D33</f>
        <v>475648442</v>
      </c>
      <c r="E38" s="24">
        <f>E6+E9+E15+E25+E26+E27+E28+E32+E33</f>
        <v>558311351</v>
      </c>
      <c r="F38" s="24">
        <f>F6+F9+F15+F25+F26+F27+F28+F32+F33</f>
        <v>0</v>
      </c>
    </row>
    <row r="39" spans="1:6" ht="30" customHeight="1">
      <c r="A39" s="15" t="s">
        <v>115</v>
      </c>
      <c r="B39" s="5" t="s">
        <v>116</v>
      </c>
      <c r="C39" s="15"/>
      <c r="D39" s="24">
        <f>D34+D35+D36+D37</f>
        <v>470319442</v>
      </c>
      <c r="E39" s="24">
        <f>E33</f>
        <v>552682351</v>
      </c>
      <c r="F39" s="24">
        <f>F33</f>
        <v>0</v>
      </c>
    </row>
    <row r="40" spans="1:6" ht="30" customHeight="1">
      <c r="A40" s="15" t="s">
        <v>117</v>
      </c>
      <c r="B40" s="1" t="s">
        <v>114</v>
      </c>
      <c r="C40" s="15"/>
      <c r="D40" s="24">
        <f>D38-D39</f>
        <v>5329000</v>
      </c>
      <c r="E40" s="24">
        <f>E38-E39</f>
        <v>5629000</v>
      </c>
      <c r="F40" s="24">
        <f>F38-F39</f>
        <v>0</v>
      </c>
    </row>
    <row r="41" spans="1:6" ht="30" customHeight="1">
      <c r="A41" s="34"/>
      <c r="B41" s="35"/>
      <c r="C41" s="36"/>
      <c r="D41" s="37"/>
      <c r="E41" s="37"/>
      <c r="F41" s="37"/>
    </row>
    <row r="42" spans="1:6" ht="30" customHeight="1">
      <c r="A42" s="34"/>
      <c r="B42" s="35"/>
      <c r="C42" s="38"/>
      <c r="D42" s="37"/>
      <c r="E42" s="37"/>
      <c r="F42" s="37"/>
    </row>
  </sheetData>
  <mergeCells count="2">
    <mergeCell ref="A1:F1"/>
    <mergeCell ref="A3:F3"/>
  </mergeCells>
  <pageMargins left="0.7" right="0.7" top="0.75" bottom="0.75" header="0.3" footer="0.3"/>
  <pageSetup paperSize="9" scale="76" orientation="portrait" r:id="rId1"/>
  <rowBreaks count="1" manualBreakCount="1">
    <brk id="31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>
  <dimension ref="A1:F43"/>
  <sheetViews>
    <sheetView topLeftCell="A25" workbookViewId="0">
      <selection activeCell="H43" sqref="H43"/>
    </sheetView>
  </sheetViews>
  <sheetFormatPr defaultRowHeight="15"/>
  <cols>
    <col min="1" max="1" width="9.85546875" style="17" customWidth="1"/>
    <col min="2" max="2" width="42.85546875" customWidth="1"/>
    <col min="3" max="3" width="11.5703125" style="17" customWidth="1"/>
    <col min="4" max="4" width="16.85546875" customWidth="1"/>
    <col min="5" max="5" width="16.7109375" customWidth="1"/>
    <col min="6" max="6" width="15.28515625" customWidth="1"/>
  </cols>
  <sheetData>
    <row r="1" spans="1:6">
      <c r="A1" s="125" t="s">
        <v>334</v>
      </c>
      <c r="B1" s="125"/>
      <c r="C1" s="125"/>
      <c r="D1" s="125"/>
      <c r="E1" s="125"/>
      <c r="F1" s="125"/>
    </row>
    <row r="2" spans="1:6">
      <c r="A2" s="9"/>
    </row>
    <row r="3" spans="1:6">
      <c r="A3" s="126" t="s">
        <v>305</v>
      </c>
      <c r="B3" s="126"/>
      <c r="C3" s="126"/>
      <c r="D3" s="126"/>
      <c r="E3" s="126"/>
      <c r="F3" s="126"/>
    </row>
    <row r="4" spans="1:6">
      <c r="A4" s="10"/>
      <c r="B4" s="3" t="s">
        <v>0</v>
      </c>
      <c r="C4" s="10" t="s">
        <v>1</v>
      </c>
      <c r="D4" s="3" t="s">
        <v>2</v>
      </c>
      <c r="E4" s="3" t="s">
        <v>3</v>
      </c>
      <c r="F4" s="3" t="s">
        <v>4</v>
      </c>
    </row>
    <row r="5" spans="1:6" ht="27.75" customHeight="1">
      <c r="A5" s="10" t="s">
        <v>44</v>
      </c>
      <c r="B5" s="3" t="s">
        <v>5</v>
      </c>
      <c r="C5" s="10" t="s">
        <v>20</v>
      </c>
      <c r="D5" s="3" t="s">
        <v>18</v>
      </c>
      <c r="E5" s="3" t="s">
        <v>19</v>
      </c>
      <c r="F5" s="3" t="s">
        <v>6</v>
      </c>
    </row>
    <row r="6" spans="1:6" ht="30" customHeight="1">
      <c r="A6" s="29" t="s">
        <v>7</v>
      </c>
      <c r="B6" s="2" t="s">
        <v>8</v>
      </c>
      <c r="C6" s="15" t="s">
        <v>135</v>
      </c>
      <c r="D6" s="24">
        <f>'5a) melléklet'!D6+'5b) melléklet'!D6+'5c) melléklet '!D6</f>
        <v>6187159</v>
      </c>
      <c r="E6" s="120">
        <f>'5a) melléklet'!E6+'5b) melléklet'!E6+'5c) melléklet '!E6</f>
        <v>7064035</v>
      </c>
      <c r="F6" s="120">
        <f>'5a) melléklet'!F6+'5b) melléklet'!F6+'5c) melléklet '!F6</f>
        <v>0</v>
      </c>
    </row>
    <row r="7" spans="1:6" ht="30" customHeight="1">
      <c r="A7" s="28" t="s">
        <v>45</v>
      </c>
      <c r="B7" s="30" t="s">
        <v>9</v>
      </c>
      <c r="C7" s="18"/>
      <c r="D7" s="24">
        <f>'5a) melléklet'!D7+'5b) melléklet'!D7+'5c) melléklet '!D7</f>
        <v>0</v>
      </c>
      <c r="E7" s="120">
        <f>'5a) melléklet'!E7+'5b) melléklet'!E7+'5c) melléklet '!E7</f>
        <v>0</v>
      </c>
      <c r="F7" s="120">
        <f>'5a) melléklet'!F7+'5b) melléklet'!F7+'5c) melléklet '!F7</f>
        <v>0</v>
      </c>
    </row>
    <row r="8" spans="1:6" ht="30" customHeight="1">
      <c r="A8" s="12" t="s">
        <v>46</v>
      </c>
      <c r="B8" s="5" t="s">
        <v>10</v>
      </c>
      <c r="C8" s="18"/>
      <c r="D8" s="111">
        <f>'5a) melléklet'!D8+'5b) melléklet'!D8+'5c) melléklet '!D8</f>
        <v>0</v>
      </c>
      <c r="E8" s="120">
        <f>'5a) melléklet'!E8+'5b) melléklet'!E8+'5c) melléklet '!E8</f>
        <v>0</v>
      </c>
      <c r="F8" s="120">
        <f>'5a) melléklet'!F8+'5b) melléklet'!F8+'5c) melléklet '!F8</f>
        <v>0</v>
      </c>
    </row>
    <row r="9" spans="1:6" ht="30" customHeight="1">
      <c r="A9" s="12" t="s">
        <v>47</v>
      </c>
      <c r="B9" s="5" t="s">
        <v>11</v>
      </c>
      <c r="C9" s="18"/>
      <c r="D9" s="111">
        <f>'5a) melléklet'!D9+'5b) melléklet'!D9+'5c) melléklet '!D9</f>
        <v>0</v>
      </c>
      <c r="E9" s="120">
        <f>'5a) melléklet'!E9+'5b) melléklet'!E9+'5c) melléklet '!E9</f>
        <v>0</v>
      </c>
      <c r="F9" s="120">
        <f>'5a) melléklet'!F9+'5b) melléklet'!F9+'5c) melléklet '!F9</f>
        <v>0</v>
      </c>
    </row>
    <row r="10" spans="1:6" ht="30" customHeight="1">
      <c r="A10" s="12" t="s">
        <v>48</v>
      </c>
      <c r="B10" s="5" t="s">
        <v>12</v>
      </c>
      <c r="C10" s="18"/>
      <c r="D10" s="111">
        <f>'5a) melléklet'!D10+'5b) melléklet'!D10+'5c) melléklet '!D10</f>
        <v>0</v>
      </c>
      <c r="E10" s="120">
        <f>'5a) melléklet'!E10+'5b) melléklet'!E10+'5c) melléklet '!E10</f>
        <v>0</v>
      </c>
      <c r="F10" s="120">
        <f>'5a) melléklet'!F10+'5b) melléklet'!F10+'5c) melléklet '!F10</f>
        <v>0</v>
      </c>
    </row>
    <row r="11" spans="1:6" ht="30" customHeight="1">
      <c r="A11" s="12" t="s">
        <v>49</v>
      </c>
      <c r="B11" s="5" t="s">
        <v>13</v>
      </c>
      <c r="C11" s="18"/>
      <c r="D11" s="111">
        <f>'5a) melléklet'!D11+'5b) melléklet'!D11+'5c) melléklet '!D11</f>
        <v>0</v>
      </c>
      <c r="E11" s="120">
        <f>'5a) melléklet'!E11+'5b) melléklet'!E11+'5c) melléklet '!E11</f>
        <v>0</v>
      </c>
      <c r="F11" s="120">
        <f>'5a) melléklet'!F11+'5b) melléklet'!F11+'5c) melléklet '!F11</f>
        <v>0</v>
      </c>
    </row>
    <row r="12" spans="1:6" ht="30" customHeight="1">
      <c r="A12" s="12" t="s">
        <v>50</v>
      </c>
      <c r="B12" s="4" t="s">
        <v>14</v>
      </c>
      <c r="C12" s="18"/>
      <c r="D12" s="111">
        <f>'5a) melléklet'!D12+'5b) melléklet'!D12+'5c) melléklet '!D12</f>
        <v>0</v>
      </c>
      <c r="E12" s="120">
        <f>'5a) melléklet'!E12+'5b) melléklet'!E12+'5c) melléklet '!E12</f>
        <v>0</v>
      </c>
      <c r="F12" s="120">
        <f>'5a) melléklet'!F12+'5b) melléklet'!F12+'5c) melléklet '!F12</f>
        <v>0</v>
      </c>
    </row>
    <row r="13" spans="1:6" ht="30" customHeight="1">
      <c r="A13" s="12" t="s">
        <v>51</v>
      </c>
      <c r="B13" s="4" t="s">
        <v>15</v>
      </c>
      <c r="C13" s="18"/>
      <c r="D13" s="111">
        <f>'5a) melléklet'!D13+'5b) melléklet'!D13+'5c) melléklet '!D13</f>
        <v>6187159</v>
      </c>
      <c r="E13" s="120">
        <f>'5a) melléklet'!E13+'5b) melléklet'!E13+'5c) melléklet '!E13</f>
        <v>7064035</v>
      </c>
      <c r="F13" s="120">
        <f>'5a) melléklet'!F13+'5b) melléklet'!F13+'5c) melléklet '!F13</f>
        <v>0</v>
      </c>
    </row>
    <row r="14" spans="1:6" ht="42" customHeight="1">
      <c r="A14" s="12" t="s">
        <v>52</v>
      </c>
      <c r="B14" s="109" t="s">
        <v>268</v>
      </c>
      <c r="C14" s="18"/>
      <c r="D14" s="111">
        <f>'5a) melléklet'!D14+'5b) melléklet'!D14+'5c) melléklet '!D14</f>
        <v>5484375</v>
      </c>
      <c r="E14" s="120">
        <f>'5a) melléklet'!E14+'5b) melléklet'!E14+'5c) melléklet '!E14</f>
        <v>3888375</v>
      </c>
      <c r="F14" s="120">
        <f>'5a) melléklet'!F14+'5b) melléklet'!F14+'5c) melléklet '!F14</f>
        <v>0</v>
      </c>
    </row>
    <row r="15" spans="1:6" ht="47.25" customHeight="1">
      <c r="A15" s="12" t="s">
        <v>53</v>
      </c>
      <c r="B15" s="5" t="s">
        <v>325</v>
      </c>
      <c r="C15" s="19"/>
      <c r="D15" s="111">
        <f>'5a) melléklet'!D15+'5b) melléklet'!D15+'5c) melléklet '!D15</f>
        <v>0</v>
      </c>
      <c r="E15" s="120">
        <f>'5a) melléklet'!E15+'5b) melléklet'!E15+'5c) melléklet '!E15</f>
        <v>0</v>
      </c>
      <c r="F15" s="120">
        <f>'5a) melléklet'!F15+'5b) melléklet'!F15+'5c) melléklet '!F15</f>
        <v>0</v>
      </c>
    </row>
    <row r="16" spans="1:6" ht="30" customHeight="1">
      <c r="A16" s="13" t="s">
        <v>54</v>
      </c>
      <c r="B16" s="5" t="s">
        <v>43</v>
      </c>
      <c r="C16" s="19"/>
      <c r="D16" s="111">
        <f>'5a) melléklet'!D16+'5b) melléklet'!D16+'5c) melléklet '!D16</f>
        <v>0</v>
      </c>
      <c r="E16" s="120">
        <f>'5a) melléklet'!E16+'5b) melléklet'!E16+'5c) melléklet '!E16</f>
        <v>0</v>
      </c>
      <c r="F16" s="120">
        <f>'5a) melléklet'!F16+'5b) melléklet'!F16+'5c) melléklet '!F16</f>
        <v>0</v>
      </c>
    </row>
    <row r="17" spans="1:6" ht="30" customHeight="1">
      <c r="A17" s="12" t="s">
        <v>55</v>
      </c>
      <c r="B17" s="5" t="s">
        <v>16</v>
      </c>
      <c r="C17" s="19"/>
      <c r="D17" s="111">
        <f>'5a) melléklet'!D17+'5b) melléklet'!D17+'5c) melléklet '!D17</f>
        <v>0</v>
      </c>
      <c r="E17" s="120">
        <f>'5a) melléklet'!E17+'5b) melléklet'!E17+'5c) melléklet '!E17</f>
        <v>0</v>
      </c>
      <c r="F17" s="120">
        <f>'5a) melléklet'!F17+'5b) melléklet'!F17+'5c) melléklet '!F17</f>
        <v>0</v>
      </c>
    </row>
    <row r="18" spans="1:6" ht="30" customHeight="1">
      <c r="A18" s="14" t="s">
        <v>56</v>
      </c>
      <c r="B18" s="7" t="s">
        <v>17</v>
      </c>
      <c r="C18" s="20"/>
      <c r="D18" s="111">
        <f>'5a) melléklet'!D18+'5b) melléklet'!D18+'5c) melléklet '!D18</f>
        <v>0</v>
      </c>
      <c r="E18" s="120">
        <f>'5a) melléklet'!E18+'5b) melléklet'!E18+'5c) melléklet '!E18</f>
        <v>0</v>
      </c>
      <c r="F18" s="120">
        <f>'5a) melléklet'!F18+'5b) melléklet'!F18+'5c) melléklet '!F18</f>
        <v>0</v>
      </c>
    </row>
    <row r="19" spans="1:6" ht="42.75" customHeight="1">
      <c r="A19" s="14" t="s">
        <v>57</v>
      </c>
      <c r="B19" s="7" t="s">
        <v>74</v>
      </c>
      <c r="C19" s="20"/>
      <c r="D19" s="111">
        <f>'5a) melléklet'!D19+'5b) melléklet'!D19+'5c) melléklet '!D19</f>
        <v>0</v>
      </c>
      <c r="E19" s="120">
        <f>'5a) melléklet'!E19+'5b) melléklet'!E19+'5c) melléklet '!E19</f>
        <v>0</v>
      </c>
      <c r="F19" s="120">
        <f>'5a) melléklet'!F19+'5b) melléklet'!F19+'5c) melléklet '!F19</f>
        <v>0</v>
      </c>
    </row>
    <row r="20" spans="1:6" ht="30" customHeight="1">
      <c r="A20" s="14" t="s">
        <v>58</v>
      </c>
      <c r="B20" s="7" t="s">
        <v>75</v>
      </c>
      <c r="C20" s="20"/>
      <c r="D20" s="111">
        <f>'5a) melléklet'!D20+'5b) melléklet'!D20+'5c) melléklet '!D20</f>
        <v>702784</v>
      </c>
      <c r="E20" s="120">
        <f>'5a) melléklet'!E20+'5b) melléklet'!E20+'5c) melléklet '!E20</f>
        <v>3175660</v>
      </c>
      <c r="F20" s="120">
        <f>'5a) melléklet'!F20+'5b) melléklet'!F20+'5c) melléklet '!F20</f>
        <v>0</v>
      </c>
    </row>
    <row r="21" spans="1:6" ht="30" customHeight="1">
      <c r="A21" s="14" t="s">
        <v>59</v>
      </c>
      <c r="B21" s="7" t="s">
        <v>265</v>
      </c>
      <c r="C21" s="20"/>
      <c r="D21" s="111">
        <f>'5a) melléklet'!D21+'5b) melléklet'!D21+'5c) melléklet '!D21</f>
        <v>0</v>
      </c>
      <c r="E21" s="120">
        <f>'5a) melléklet'!E21+'5b) melléklet'!E21+'5c) melléklet '!E21</f>
        <v>0</v>
      </c>
      <c r="F21" s="120">
        <f>'5a) melléklet'!F21+'5b) melléklet'!F21+'5c) melléklet '!F21</f>
        <v>0</v>
      </c>
    </row>
    <row r="22" spans="1:6" ht="30" customHeight="1">
      <c r="A22" s="14" t="s">
        <v>60</v>
      </c>
      <c r="B22" s="7" t="s">
        <v>273</v>
      </c>
      <c r="C22" s="20"/>
      <c r="D22" s="111">
        <f>'5a) melléklet'!D22+'5b) melléklet'!D22+'5c) melléklet '!D22</f>
        <v>0</v>
      </c>
      <c r="E22" s="120">
        <f>'5a) melléklet'!E22+'5b) melléklet'!E22+'5c) melléklet '!E22</f>
        <v>0</v>
      </c>
      <c r="F22" s="120">
        <f>'5a) melléklet'!F22+'5b) melléklet'!F22+'5c) melléklet '!F22</f>
        <v>0</v>
      </c>
    </row>
    <row r="23" spans="1:6" ht="30" customHeight="1">
      <c r="A23" s="11" t="s">
        <v>21</v>
      </c>
      <c r="B23" s="1" t="s">
        <v>22</v>
      </c>
      <c r="C23" s="21" t="s">
        <v>136</v>
      </c>
      <c r="D23" s="111">
        <f>'5a) melléklet'!D23+'5b) melléklet'!D23+'5c) melléklet '!D23</f>
        <v>0</v>
      </c>
      <c r="E23" s="120">
        <f>'5a) melléklet'!E23+'5b) melléklet'!E23+'5c) melléklet '!E23</f>
        <v>0</v>
      </c>
      <c r="F23" s="120">
        <f>'5a) melléklet'!F23+'5b) melléklet'!F23+'5c) melléklet '!F23</f>
        <v>0</v>
      </c>
    </row>
    <row r="24" spans="1:6" ht="30" customHeight="1">
      <c r="A24" s="12" t="s">
        <v>61</v>
      </c>
      <c r="B24" s="5" t="s">
        <v>78</v>
      </c>
      <c r="C24" s="21"/>
      <c r="D24" s="111">
        <f>'5a) melléklet'!D24+'5b) melléklet'!D24+'5c) melléklet '!D24</f>
        <v>0</v>
      </c>
      <c r="E24" s="120">
        <f>'5a) melléklet'!E24+'5b) melléklet'!E24+'5c) melléklet '!E24</f>
        <v>0</v>
      </c>
      <c r="F24" s="120">
        <f>'5a) melléklet'!F24+'5b) melléklet'!F24+'5c) melléklet '!F24</f>
        <v>0</v>
      </c>
    </row>
    <row r="25" spans="1:6" ht="30" customHeight="1">
      <c r="A25" s="12" t="s">
        <v>80</v>
      </c>
      <c r="B25" s="31" t="s">
        <v>79</v>
      </c>
      <c r="C25" s="19"/>
      <c r="D25" s="111">
        <f>'5a) melléklet'!D25+'5b) melléklet'!D25+'5c) melléklet '!D25</f>
        <v>0</v>
      </c>
      <c r="E25" s="120">
        <f>'5a) melléklet'!E25+'5b) melléklet'!E25+'5c) melléklet '!E25</f>
        <v>0</v>
      </c>
      <c r="F25" s="120">
        <f>'5a) melléklet'!F25+'5b) melléklet'!F25+'5c) melléklet '!F25</f>
        <v>0</v>
      </c>
    </row>
    <row r="26" spans="1:6" ht="30" customHeight="1">
      <c r="A26" s="15" t="s">
        <v>23</v>
      </c>
      <c r="B26" s="1" t="s">
        <v>24</v>
      </c>
      <c r="C26" s="15" t="s">
        <v>137</v>
      </c>
      <c r="D26" s="111">
        <f>'5a) melléklet'!D26+'5b) melléklet'!D26+'5c) melléklet '!D26</f>
        <v>0</v>
      </c>
      <c r="E26" s="120">
        <f>'5a) melléklet'!E26+'5b) melléklet'!E26+'5c) melléklet '!E26</f>
        <v>0</v>
      </c>
      <c r="F26" s="120">
        <f>'5a) melléklet'!F26+'5b) melléklet'!F26+'5c) melléklet '!F26</f>
        <v>0</v>
      </c>
    </row>
    <row r="27" spans="1:6" ht="30" customHeight="1">
      <c r="A27" s="12" t="s">
        <v>62</v>
      </c>
      <c r="B27" s="40" t="s">
        <v>25</v>
      </c>
      <c r="C27" s="19"/>
      <c r="D27" s="111">
        <f>'5a) melléklet'!D27+'5b) melléklet'!D27+'5c) melléklet '!D27</f>
        <v>0</v>
      </c>
      <c r="E27" s="120">
        <f>'5a) melléklet'!E27+'5b) melléklet'!E27+'5c) melléklet '!E27</f>
        <v>0</v>
      </c>
      <c r="F27" s="120">
        <f>'5a) melléklet'!F27+'5b) melléklet'!F27+'5c) melléklet '!F27</f>
        <v>0</v>
      </c>
    </row>
    <row r="28" spans="1:6" ht="30" customHeight="1">
      <c r="A28" s="12" t="s">
        <v>63</v>
      </c>
      <c r="B28" s="39" t="s">
        <v>26</v>
      </c>
      <c r="C28" s="19"/>
      <c r="D28" s="111">
        <f>'5a) melléklet'!D28+'5b) melléklet'!D28+'5c) melléklet '!D28</f>
        <v>0</v>
      </c>
      <c r="E28" s="120">
        <f>'5a) melléklet'!E28+'5b) melléklet'!E28+'5c) melléklet '!E28</f>
        <v>0</v>
      </c>
      <c r="F28" s="120">
        <f>'5a) melléklet'!F28+'5b) melléklet'!F28+'5c) melléklet '!F28</f>
        <v>0</v>
      </c>
    </row>
    <row r="29" spans="1:6" ht="30" customHeight="1">
      <c r="A29" s="12" t="s">
        <v>64</v>
      </c>
      <c r="B29" s="4" t="s">
        <v>27</v>
      </c>
      <c r="C29" s="19"/>
      <c r="D29" s="111">
        <f>'5a) melléklet'!D29+'5b) melléklet'!D29+'5c) melléklet '!D29</f>
        <v>0</v>
      </c>
      <c r="E29" s="120">
        <f>'5a) melléklet'!E29+'5b) melléklet'!E29+'5c) melléklet '!E29</f>
        <v>0</v>
      </c>
      <c r="F29" s="120">
        <f>'5a) melléklet'!F29+'5b) melléklet'!F29+'5c) melléklet '!F29</f>
        <v>0</v>
      </c>
    </row>
    <row r="30" spans="1:6" ht="30" customHeight="1">
      <c r="A30" s="12" t="s">
        <v>65</v>
      </c>
      <c r="B30" s="40" t="s">
        <v>133</v>
      </c>
      <c r="C30" s="19"/>
      <c r="D30" s="111">
        <f>'5a) melléklet'!D30+'5b) melléklet'!D30+'5c) melléklet '!D30</f>
        <v>0</v>
      </c>
      <c r="E30" s="120">
        <f>'5a) melléklet'!E30+'5b) melléklet'!E30+'5c) melléklet '!E30</f>
        <v>0</v>
      </c>
      <c r="F30" s="120">
        <f>'5a) melléklet'!F30+'5b) melléklet'!F30+'5c) melléklet '!F30</f>
        <v>0</v>
      </c>
    </row>
    <row r="31" spans="1:6" ht="30" customHeight="1">
      <c r="A31" s="12" t="s">
        <v>66</v>
      </c>
      <c r="B31" s="40" t="s">
        <v>28</v>
      </c>
      <c r="C31" s="19"/>
      <c r="D31" s="111">
        <f>'5a) melléklet'!D31+'5b) melléklet'!D31+'5c) melléklet '!D31</f>
        <v>0</v>
      </c>
      <c r="E31" s="120">
        <f>'5a) melléklet'!E31+'5b) melléklet'!E31+'5c) melléklet '!E31</f>
        <v>0</v>
      </c>
      <c r="F31" s="120">
        <f>'5a) melléklet'!F31+'5b) melléklet'!F31+'5c) melléklet '!F31</f>
        <v>0</v>
      </c>
    </row>
    <row r="32" spans="1:6" ht="30" customHeight="1">
      <c r="A32" s="12" t="s">
        <v>67</v>
      </c>
      <c r="B32" s="40" t="s">
        <v>29</v>
      </c>
      <c r="C32" s="19"/>
      <c r="D32" s="111">
        <f>'5a) melléklet'!D32+'5b) melléklet'!D32+'5c) melléklet '!D32</f>
        <v>0</v>
      </c>
      <c r="E32" s="120">
        <f>'5a) melléklet'!E32+'5b) melléklet'!E32+'5c) melléklet '!E32</f>
        <v>0</v>
      </c>
      <c r="F32" s="120">
        <f>'5a) melléklet'!F32+'5b) melléklet'!F32+'5c) melléklet '!F32</f>
        <v>0</v>
      </c>
    </row>
    <row r="33" spans="1:6" ht="30" customHeight="1">
      <c r="A33" s="12" t="s">
        <v>68</v>
      </c>
      <c r="B33" s="40" t="s">
        <v>30</v>
      </c>
      <c r="C33" s="19"/>
      <c r="D33" s="111">
        <f>'5a) melléklet'!D33+'5b) melléklet'!D33+'5c) melléklet '!D33</f>
        <v>0</v>
      </c>
      <c r="E33" s="120">
        <f>'5a) melléklet'!E33+'5b) melléklet'!E33+'5c) melléklet '!E33</f>
        <v>0</v>
      </c>
      <c r="F33" s="120">
        <f>'5a) melléklet'!F33+'5b) melléklet'!F33+'5c) melléklet '!F33</f>
        <v>0</v>
      </c>
    </row>
    <row r="34" spans="1:6" ht="30" customHeight="1">
      <c r="A34" s="12" t="s">
        <v>69</v>
      </c>
      <c r="B34" s="40" t="s">
        <v>134</v>
      </c>
      <c r="C34" s="19"/>
      <c r="D34" s="111">
        <f>'5a) melléklet'!D34+'5b) melléklet'!D34+'5c) melléklet '!D34</f>
        <v>0</v>
      </c>
      <c r="E34" s="120">
        <f>'5a) melléklet'!E34+'5b) melléklet'!E34+'5c) melléklet '!E34</f>
        <v>0</v>
      </c>
      <c r="F34" s="120">
        <f>'5a) melléklet'!F34+'5b) melléklet'!F34+'5c) melléklet '!F34</f>
        <v>0</v>
      </c>
    </row>
    <row r="35" spans="1:6" ht="30" customHeight="1">
      <c r="A35" s="11" t="s">
        <v>31</v>
      </c>
      <c r="B35" s="1" t="s">
        <v>32</v>
      </c>
      <c r="C35" s="15" t="s">
        <v>138</v>
      </c>
      <c r="D35" s="111">
        <f>'5a) melléklet'!D35+'5b) melléklet'!D35+'5c) melléklet '!D35</f>
        <v>0</v>
      </c>
      <c r="E35" s="120">
        <f>'5a) melléklet'!E35+'5b) melléklet'!E35+'5c) melléklet '!E35</f>
        <v>0</v>
      </c>
      <c r="F35" s="120">
        <f>'5a) melléklet'!F35+'5b) melléklet'!F35+'5c) melléklet '!F35</f>
        <v>0</v>
      </c>
    </row>
    <row r="36" spans="1:6" ht="30" customHeight="1">
      <c r="A36" s="12" t="s">
        <v>70</v>
      </c>
      <c r="B36" s="5" t="s">
        <v>76</v>
      </c>
      <c r="C36" s="18"/>
      <c r="D36" s="111">
        <f>'5a) melléklet'!D36+'5b) melléklet'!D36+'5c) melléklet '!D36</f>
        <v>0</v>
      </c>
      <c r="E36" s="120">
        <f>'5a) melléklet'!E36+'5b) melléklet'!E36+'5c) melléklet '!E36</f>
        <v>0</v>
      </c>
      <c r="F36" s="120">
        <f>'5a) melléklet'!F36+'5b) melléklet'!F36+'5c) melléklet '!F36</f>
        <v>0</v>
      </c>
    </row>
    <row r="37" spans="1:6" ht="30" customHeight="1">
      <c r="A37" s="12" t="s">
        <v>71</v>
      </c>
      <c r="B37" s="5" t="s">
        <v>77</v>
      </c>
      <c r="C37" s="18"/>
      <c r="D37" s="111">
        <f>'5a) melléklet'!D37+'5b) melléklet'!D37+'5c) melléklet '!D37</f>
        <v>0</v>
      </c>
      <c r="E37" s="120">
        <f>'5a) melléklet'!E37+'5b) melléklet'!E37+'5c) melléklet '!E37</f>
        <v>0</v>
      </c>
      <c r="F37" s="120">
        <f>'5a) melléklet'!F37+'5b) melléklet'!F37+'5c) melléklet '!F37</f>
        <v>0</v>
      </c>
    </row>
    <row r="38" spans="1:6" ht="30" customHeight="1">
      <c r="A38" s="11" t="s">
        <v>33</v>
      </c>
      <c r="B38" s="1" t="s">
        <v>34</v>
      </c>
      <c r="C38" s="15" t="s">
        <v>139</v>
      </c>
      <c r="D38" s="111">
        <f>'5a) melléklet'!D38+'5b) melléklet'!D38+'5c) melléklet '!D38</f>
        <v>108317718</v>
      </c>
      <c r="E38" s="120">
        <f>'5a) melléklet'!E38+'5b) melléklet'!E38+'5c) melléklet '!E38</f>
        <v>115248566</v>
      </c>
      <c r="F38" s="120">
        <f>'5a) melléklet'!F38+'5b) melléklet'!F38+'5c) melléklet '!F38</f>
        <v>0</v>
      </c>
    </row>
    <row r="39" spans="1:6" ht="30" customHeight="1">
      <c r="A39" s="12" t="s">
        <v>72</v>
      </c>
      <c r="B39" s="4" t="s">
        <v>35</v>
      </c>
      <c r="C39" s="19"/>
      <c r="D39" s="111">
        <f>'5a) melléklet'!D39+'5b) melléklet'!D39+'5c) melléklet '!D39</f>
        <v>703072</v>
      </c>
      <c r="E39" s="120">
        <f>'5a) melléklet'!E39+'5b) melléklet'!E39+'5c) melléklet '!E39</f>
        <v>1469239</v>
      </c>
      <c r="F39" s="120">
        <f>'5a) melléklet'!F39+'5b) melléklet'!F39+'5c) melléklet '!F39</f>
        <v>0</v>
      </c>
    </row>
    <row r="40" spans="1:6" ht="30" customHeight="1">
      <c r="A40" s="12" t="s">
        <v>73</v>
      </c>
      <c r="B40" s="4" t="s">
        <v>36</v>
      </c>
      <c r="C40" s="19"/>
      <c r="D40" s="111">
        <f>'5a) melléklet'!D40+'5b) melléklet'!D40+'5c) melléklet '!D40</f>
        <v>107614646</v>
      </c>
      <c r="E40" s="120">
        <f>'5a) melléklet'!E40+'5b) melléklet'!E40+'5c) melléklet '!E40</f>
        <v>113779327</v>
      </c>
      <c r="F40" s="120">
        <f>'5a) melléklet'!F40+'5b) melléklet'!F40+'5c) melléklet '!F40</f>
        <v>0</v>
      </c>
    </row>
    <row r="41" spans="1:6" ht="30" customHeight="1">
      <c r="A41" s="16" t="s">
        <v>37</v>
      </c>
      <c r="B41" s="8" t="s">
        <v>42</v>
      </c>
      <c r="C41" s="22" t="s">
        <v>140</v>
      </c>
      <c r="D41" s="111">
        <f>'5a) melléklet'!D41+'5b) melléklet'!D41+'5c) melléklet '!D41</f>
        <v>114504877</v>
      </c>
      <c r="E41" s="120">
        <f>'5a) melléklet'!E41+'5b) melléklet'!E41+'5c) melléklet '!E41</f>
        <v>122312601</v>
      </c>
      <c r="F41" s="120">
        <f>'5a) melléklet'!F41+'5b) melléklet'!F41+'5c) melléklet '!F41</f>
        <v>0</v>
      </c>
    </row>
    <row r="42" spans="1:6" ht="30" customHeight="1">
      <c r="A42" s="11" t="s">
        <v>39</v>
      </c>
      <c r="B42" s="1" t="s">
        <v>40</v>
      </c>
      <c r="C42" s="23"/>
      <c r="D42" s="111"/>
      <c r="E42" s="120"/>
      <c r="F42" s="120"/>
    </row>
    <row r="43" spans="1:6" ht="30" customHeight="1">
      <c r="A43" s="11" t="s">
        <v>41</v>
      </c>
      <c r="B43" s="1" t="s">
        <v>38</v>
      </c>
      <c r="C43" s="15"/>
      <c r="D43" s="111">
        <f>'5a) melléklet'!D43+'5b) melléklet'!D43+'5c) melléklet '!D43</f>
        <v>114504877</v>
      </c>
      <c r="E43" s="120">
        <f>'5a) melléklet'!E43+'5b) melléklet'!E43+'5c) melléklet '!E43</f>
        <v>122312601</v>
      </c>
      <c r="F43" s="120">
        <f>'5a) melléklet'!F43+'5b) melléklet'!F43+'5c) melléklet '!F43</f>
        <v>0</v>
      </c>
    </row>
  </sheetData>
  <mergeCells count="2">
    <mergeCell ref="A1:F1"/>
    <mergeCell ref="A3:F3"/>
  </mergeCells>
  <pageMargins left="0.7" right="0.7" top="0.75" bottom="0.75" header="0.3" footer="0.3"/>
  <pageSetup paperSize="9" scale="76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F43"/>
  <sheetViews>
    <sheetView topLeftCell="A4" workbookViewId="0">
      <selection activeCell="F40" sqref="F40"/>
    </sheetView>
  </sheetViews>
  <sheetFormatPr defaultRowHeight="15"/>
  <cols>
    <col min="1" max="1" width="9.85546875" style="17" customWidth="1"/>
    <col min="2" max="2" width="42.85546875" customWidth="1"/>
    <col min="3" max="3" width="11.5703125" style="17" customWidth="1"/>
    <col min="4" max="4" width="16.85546875" customWidth="1"/>
    <col min="5" max="5" width="16.7109375" customWidth="1"/>
    <col min="6" max="6" width="16" customWidth="1"/>
  </cols>
  <sheetData>
    <row r="1" spans="1:6">
      <c r="A1" s="125" t="s">
        <v>335</v>
      </c>
      <c r="B1" s="125"/>
      <c r="C1" s="125"/>
      <c r="D1" s="125"/>
      <c r="E1" s="125"/>
      <c r="F1" s="125"/>
    </row>
    <row r="2" spans="1:6">
      <c r="A2" s="9"/>
    </row>
    <row r="3" spans="1:6">
      <c r="A3" s="126" t="s">
        <v>289</v>
      </c>
      <c r="B3" s="126"/>
      <c r="C3" s="126"/>
      <c r="D3" s="126"/>
      <c r="E3" s="126"/>
      <c r="F3" s="126"/>
    </row>
    <row r="4" spans="1:6">
      <c r="A4" s="10"/>
      <c r="B4" s="3" t="s">
        <v>0</v>
      </c>
      <c r="C4" s="10" t="s">
        <v>1</v>
      </c>
      <c r="D4" s="3" t="s">
        <v>2</v>
      </c>
      <c r="E4" s="3" t="s">
        <v>3</v>
      </c>
      <c r="F4" s="3" t="s">
        <v>4</v>
      </c>
    </row>
    <row r="5" spans="1:6" ht="27.75" customHeight="1">
      <c r="A5" s="10" t="s">
        <v>44</v>
      </c>
      <c r="B5" s="3" t="s">
        <v>5</v>
      </c>
      <c r="C5" s="10" t="s">
        <v>20</v>
      </c>
      <c r="D5" s="3" t="s">
        <v>18</v>
      </c>
      <c r="E5" s="3" t="s">
        <v>19</v>
      </c>
      <c r="F5" s="3" t="s">
        <v>6</v>
      </c>
    </row>
    <row r="6" spans="1:6" ht="30" customHeight="1">
      <c r="A6" s="29" t="s">
        <v>7</v>
      </c>
      <c r="B6" s="2" t="s">
        <v>8</v>
      </c>
      <c r="C6" s="15" t="s">
        <v>135</v>
      </c>
      <c r="D6" s="24">
        <f>D7+D8+D13</f>
        <v>0</v>
      </c>
      <c r="E6" s="24">
        <f>E7+E8+E13</f>
        <v>0</v>
      </c>
      <c r="F6" s="24">
        <f>F7+F8+F13</f>
        <v>0</v>
      </c>
    </row>
    <row r="7" spans="1:6" ht="30" customHeight="1">
      <c r="A7" s="28" t="s">
        <v>45</v>
      </c>
      <c r="B7" s="30" t="s">
        <v>9</v>
      </c>
      <c r="C7" s="18"/>
      <c r="D7" s="6"/>
      <c r="E7" s="6"/>
      <c r="F7" s="6"/>
    </row>
    <row r="8" spans="1:6" ht="30" customHeight="1">
      <c r="A8" s="12" t="s">
        <v>46</v>
      </c>
      <c r="B8" s="5" t="s">
        <v>10</v>
      </c>
      <c r="C8" s="18"/>
      <c r="D8" s="6">
        <f>D9+D10+D11+D12</f>
        <v>0</v>
      </c>
      <c r="E8" s="6">
        <f>E9+E10+E11+E12</f>
        <v>0</v>
      </c>
      <c r="F8" s="6">
        <f>F9+F10+F11+F12</f>
        <v>0</v>
      </c>
    </row>
    <row r="9" spans="1:6" ht="30" customHeight="1">
      <c r="A9" s="12" t="s">
        <v>47</v>
      </c>
      <c r="B9" s="5" t="s">
        <v>11</v>
      </c>
      <c r="C9" s="18"/>
      <c r="D9" s="6"/>
      <c r="E9" s="6"/>
      <c r="F9" s="6"/>
    </row>
    <row r="10" spans="1:6" ht="30" customHeight="1">
      <c r="A10" s="12" t="s">
        <v>48</v>
      </c>
      <c r="B10" s="5" t="s">
        <v>12</v>
      </c>
      <c r="C10" s="18"/>
      <c r="D10" s="6"/>
      <c r="E10" s="6"/>
      <c r="F10" s="6"/>
    </row>
    <row r="11" spans="1:6" ht="30" customHeight="1">
      <c r="A11" s="12" t="s">
        <v>49</v>
      </c>
      <c r="B11" s="5" t="s">
        <v>13</v>
      </c>
      <c r="C11" s="18"/>
      <c r="D11" s="6"/>
      <c r="E11" s="6"/>
      <c r="F11" s="6"/>
    </row>
    <row r="12" spans="1:6" ht="30" customHeight="1">
      <c r="A12" s="12" t="s">
        <v>50</v>
      </c>
      <c r="B12" s="4" t="s">
        <v>14</v>
      </c>
      <c r="C12" s="18"/>
      <c r="D12" s="6"/>
      <c r="E12" s="6"/>
      <c r="F12" s="6"/>
    </row>
    <row r="13" spans="1:6" ht="30" customHeight="1">
      <c r="A13" s="12" t="s">
        <v>51</v>
      </c>
      <c r="B13" s="4" t="s">
        <v>15</v>
      </c>
      <c r="C13" s="18"/>
      <c r="D13" s="6">
        <f>D14+D15+D16+D17+D18+D19+D20+D21+D22</f>
        <v>0</v>
      </c>
      <c r="E13" s="6">
        <f>E14+E15+E16+E17+E18+E19+E20+E21+E22</f>
        <v>0</v>
      </c>
      <c r="F13" s="6">
        <f>F14+F15+F16+F17+F18+F19+F20+F21+F22</f>
        <v>0</v>
      </c>
    </row>
    <row r="14" spans="1:6" ht="45.75" customHeight="1">
      <c r="A14" s="12" t="s">
        <v>52</v>
      </c>
      <c r="B14" s="109" t="s">
        <v>268</v>
      </c>
      <c r="C14" s="18"/>
      <c r="D14" s="6"/>
      <c r="E14" s="6"/>
      <c r="F14" s="6"/>
    </row>
    <row r="15" spans="1:6" ht="47.25" customHeight="1">
      <c r="A15" s="12" t="s">
        <v>53</v>
      </c>
      <c r="B15" s="5" t="s">
        <v>325</v>
      </c>
      <c r="C15" s="19"/>
      <c r="D15" s="6"/>
      <c r="E15" s="6"/>
      <c r="F15" s="6"/>
    </row>
    <row r="16" spans="1:6" ht="30" customHeight="1">
      <c r="A16" s="13" t="s">
        <v>54</v>
      </c>
      <c r="B16" s="5" t="s">
        <v>43</v>
      </c>
      <c r="C16" s="19"/>
      <c r="D16" s="25"/>
      <c r="E16" s="25"/>
      <c r="F16" s="25"/>
    </row>
    <row r="17" spans="1:6" ht="30" customHeight="1">
      <c r="A17" s="12" t="s">
        <v>55</v>
      </c>
      <c r="B17" s="5" t="s">
        <v>16</v>
      </c>
      <c r="C17" s="19"/>
      <c r="D17" s="6"/>
      <c r="E17" s="6"/>
      <c r="F17" s="6"/>
    </row>
    <row r="18" spans="1:6" ht="30" customHeight="1">
      <c r="A18" s="14" t="s">
        <v>56</v>
      </c>
      <c r="B18" s="7" t="s">
        <v>17</v>
      </c>
      <c r="C18" s="20"/>
      <c r="D18" s="26"/>
      <c r="E18" s="26"/>
      <c r="F18" s="26"/>
    </row>
    <row r="19" spans="1:6" ht="42.75" customHeight="1">
      <c r="A19" s="14" t="s">
        <v>57</v>
      </c>
      <c r="B19" s="7" t="s">
        <v>74</v>
      </c>
      <c r="C19" s="20"/>
      <c r="D19" s="26"/>
      <c r="E19" s="26"/>
      <c r="F19" s="26"/>
    </row>
    <row r="20" spans="1:6" ht="30" customHeight="1">
      <c r="A20" s="14" t="s">
        <v>58</v>
      </c>
      <c r="B20" s="7" t="s">
        <v>75</v>
      </c>
      <c r="C20" s="20"/>
      <c r="D20" s="26"/>
      <c r="E20" s="26"/>
      <c r="F20" s="26"/>
    </row>
    <row r="21" spans="1:6" ht="30" customHeight="1">
      <c r="A21" s="14" t="s">
        <v>59</v>
      </c>
      <c r="B21" s="7" t="s">
        <v>265</v>
      </c>
      <c r="C21" s="20"/>
      <c r="D21" s="26"/>
      <c r="E21" s="26"/>
      <c r="F21" s="26"/>
    </row>
    <row r="22" spans="1:6" ht="30" customHeight="1">
      <c r="A22" s="14" t="s">
        <v>60</v>
      </c>
      <c r="B22" s="7" t="s">
        <v>273</v>
      </c>
      <c r="C22" s="20"/>
      <c r="D22" s="26"/>
      <c r="E22" s="26"/>
      <c r="F22" s="26"/>
    </row>
    <row r="23" spans="1:6" ht="30" customHeight="1">
      <c r="A23" s="11" t="s">
        <v>21</v>
      </c>
      <c r="B23" s="1" t="s">
        <v>22</v>
      </c>
      <c r="C23" s="21" t="s">
        <v>136</v>
      </c>
      <c r="D23" s="24">
        <f>D24+D25</f>
        <v>0</v>
      </c>
      <c r="E23" s="24">
        <f>E24+E25</f>
        <v>0</v>
      </c>
      <c r="F23" s="24">
        <f>F24+F25</f>
        <v>0</v>
      </c>
    </row>
    <row r="24" spans="1:6" ht="30" customHeight="1">
      <c r="A24" s="12" t="s">
        <v>61</v>
      </c>
      <c r="B24" s="5" t="s">
        <v>78</v>
      </c>
      <c r="C24" s="21"/>
      <c r="D24" s="24"/>
      <c r="E24" s="24"/>
      <c r="F24" s="24"/>
    </row>
    <row r="25" spans="1:6" ht="30" customHeight="1">
      <c r="A25" s="12" t="s">
        <v>80</v>
      </c>
      <c r="B25" s="31" t="s">
        <v>79</v>
      </c>
      <c r="C25" s="19"/>
      <c r="D25" s="6"/>
      <c r="E25" s="6"/>
      <c r="F25" s="6"/>
    </row>
    <row r="26" spans="1:6" ht="30" customHeight="1">
      <c r="A26" s="15" t="s">
        <v>23</v>
      </c>
      <c r="B26" s="1" t="s">
        <v>24</v>
      </c>
      <c r="C26" s="15" t="s">
        <v>137</v>
      </c>
      <c r="D26" s="24">
        <f>D27+D28+D29+D30+D31+D32+D33+D34</f>
        <v>0</v>
      </c>
      <c r="E26" s="24">
        <f>E27+E28+E29+E30+E31+E32+E33+E34</f>
        <v>0</v>
      </c>
      <c r="F26" s="24">
        <f>F27+F28+F29+F30+F31+F32+F33+F34</f>
        <v>0</v>
      </c>
    </row>
    <row r="27" spans="1:6" ht="30" customHeight="1">
      <c r="A27" s="12" t="s">
        <v>62</v>
      </c>
      <c r="B27" s="40" t="s">
        <v>25</v>
      </c>
      <c r="C27" s="19"/>
      <c r="D27" s="6"/>
      <c r="E27" s="6"/>
      <c r="F27" s="6"/>
    </row>
    <row r="28" spans="1:6" ht="30" customHeight="1">
      <c r="A28" s="12" t="s">
        <v>63</v>
      </c>
      <c r="B28" s="39" t="s">
        <v>26</v>
      </c>
      <c r="C28" s="19"/>
      <c r="D28" s="6"/>
      <c r="E28" s="6"/>
      <c r="F28" s="6"/>
    </row>
    <row r="29" spans="1:6" ht="30" customHeight="1">
      <c r="A29" s="12" t="s">
        <v>64</v>
      </c>
      <c r="B29" s="4" t="s">
        <v>27</v>
      </c>
      <c r="C29" s="19"/>
      <c r="D29" s="6"/>
      <c r="E29" s="6"/>
      <c r="F29" s="6"/>
    </row>
    <row r="30" spans="1:6" ht="30" customHeight="1">
      <c r="A30" s="12" t="s">
        <v>65</v>
      </c>
      <c r="B30" s="40" t="s">
        <v>133</v>
      </c>
      <c r="C30" s="19"/>
      <c r="D30" s="6"/>
      <c r="E30" s="6"/>
      <c r="F30" s="6"/>
    </row>
    <row r="31" spans="1:6" ht="30" customHeight="1">
      <c r="A31" s="12" t="s">
        <v>66</v>
      </c>
      <c r="B31" s="40" t="s">
        <v>28</v>
      </c>
      <c r="C31" s="19"/>
      <c r="D31" s="6"/>
      <c r="E31" s="6"/>
      <c r="F31" s="6"/>
    </row>
    <row r="32" spans="1:6" ht="30" customHeight="1">
      <c r="A32" s="12" t="s">
        <v>67</v>
      </c>
      <c r="B32" s="40" t="s">
        <v>29</v>
      </c>
      <c r="C32" s="19"/>
      <c r="D32" s="6"/>
      <c r="E32" s="6"/>
      <c r="F32" s="6"/>
    </row>
    <row r="33" spans="1:6" ht="30" customHeight="1">
      <c r="A33" s="12" t="s">
        <v>68</v>
      </c>
      <c r="B33" s="40" t="s">
        <v>30</v>
      </c>
      <c r="C33" s="19"/>
      <c r="D33" s="6"/>
      <c r="E33" s="6"/>
      <c r="F33" s="6"/>
    </row>
    <row r="34" spans="1:6" ht="30" customHeight="1">
      <c r="A34" s="12" t="s">
        <v>69</v>
      </c>
      <c r="B34" s="40" t="s">
        <v>134</v>
      </c>
      <c r="C34" s="19"/>
      <c r="D34" s="6"/>
      <c r="E34" s="6"/>
      <c r="F34" s="6"/>
    </row>
    <row r="35" spans="1:6" ht="30" customHeight="1">
      <c r="A35" s="11" t="s">
        <v>31</v>
      </c>
      <c r="B35" s="1" t="s">
        <v>32</v>
      </c>
      <c r="C35" s="15" t="s">
        <v>138</v>
      </c>
      <c r="D35" s="24">
        <f>D36+D37</f>
        <v>0</v>
      </c>
      <c r="E35" s="24">
        <f>E36+E37</f>
        <v>0</v>
      </c>
      <c r="F35" s="24">
        <f>F36+F37</f>
        <v>0</v>
      </c>
    </row>
    <row r="36" spans="1:6" ht="30" customHeight="1">
      <c r="A36" s="12" t="s">
        <v>70</v>
      </c>
      <c r="B36" s="5" t="s">
        <v>76</v>
      </c>
      <c r="C36" s="18"/>
      <c r="D36" s="6"/>
      <c r="E36" s="6"/>
      <c r="F36" s="6"/>
    </row>
    <row r="37" spans="1:6" ht="30" customHeight="1">
      <c r="A37" s="12" t="s">
        <v>71</v>
      </c>
      <c r="B37" s="5" t="s">
        <v>77</v>
      </c>
      <c r="C37" s="18"/>
      <c r="D37" s="6"/>
      <c r="E37" s="6"/>
      <c r="F37" s="6"/>
    </row>
    <row r="38" spans="1:6" ht="30" customHeight="1">
      <c r="A38" s="11" t="s">
        <v>33</v>
      </c>
      <c r="B38" s="1" t="s">
        <v>34</v>
      </c>
      <c r="C38" s="15" t="s">
        <v>139</v>
      </c>
      <c r="D38" s="24">
        <f>D39+D40</f>
        <v>23838844</v>
      </c>
      <c r="E38" s="24">
        <f>E39+E40</f>
        <v>24277314</v>
      </c>
      <c r="F38" s="24">
        <f>F39+F40</f>
        <v>0</v>
      </c>
    </row>
    <row r="39" spans="1:6" ht="30" customHeight="1">
      <c r="A39" s="12" t="s">
        <v>72</v>
      </c>
      <c r="B39" s="4" t="s">
        <v>35</v>
      </c>
      <c r="C39" s="19"/>
      <c r="D39" s="6">
        <v>75524</v>
      </c>
      <c r="E39" s="6">
        <v>75524</v>
      </c>
      <c r="F39" s="6"/>
    </row>
    <row r="40" spans="1:6" ht="30" customHeight="1">
      <c r="A40" s="12" t="s">
        <v>73</v>
      </c>
      <c r="B40" s="4" t="s">
        <v>36</v>
      </c>
      <c r="C40" s="19"/>
      <c r="D40" s="6">
        <v>23763320</v>
      </c>
      <c r="E40" s="6">
        <v>24201790</v>
      </c>
      <c r="F40" s="6"/>
    </row>
    <row r="41" spans="1:6" ht="30" customHeight="1">
      <c r="A41" s="16" t="s">
        <v>37</v>
      </c>
      <c r="B41" s="8" t="s">
        <v>42</v>
      </c>
      <c r="C41" s="22" t="s">
        <v>140</v>
      </c>
      <c r="D41" s="27">
        <f>D6+D23+D26+D35+D38</f>
        <v>23838844</v>
      </c>
      <c r="E41" s="27">
        <f>E6+E23+E26+E35+E38</f>
        <v>24277314</v>
      </c>
      <c r="F41" s="27">
        <f>F6+F23+F26+F35+F38</f>
        <v>0</v>
      </c>
    </row>
    <row r="42" spans="1:6" ht="30" customHeight="1">
      <c r="A42" s="11" t="s">
        <v>39</v>
      </c>
      <c r="B42" s="1" t="s">
        <v>40</v>
      </c>
      <c r="C42" s="23"/>
      <c r="D42" s="24"/>
      <c r="E42" s="24"/>
      <c r="F42" s="24"/>
    </row>
    <row r="43" spans="1:6" ht="30" customHeight="1">
      <c r="A43" s="11" t="s">
        <v>41</v>
      </c>
      <c r="B43" s="1" t="s">
        <v>38</v>
      </c>
      <c r="C43" s="15"/>
      <c r="D43" s="24">
        <f>D41-D42</f>
        <v>23838844</v>
      </c>
      <c r="E43" s="24">
        <f>E41-E42</f>
        <v>24277314</v>
      </c>
      <c r="F43" s="24">
        <f>F41-F42</f>
        <v>0</v>
      </c>
    </row>
  </sheetData>
  <mergeCells count="2">
    <mergeCell ref="A1:F1"/>
    <mergeCell ref="A3:F3"/>
  </mergeCells>
  <pageMargins left="0.7" right="0.7" top="0.75" bottom="0.75" header="0.3" footer="0.3"/>
  <pageSetup paperSize="9" scale="76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F43"/>
  <sheetViews>
    <sheetView workbookViewId="0">
      <selection activeCell="N38" sqref="N38"/>
    </sheetView>
  </sheetViews>
  <sheetFormatPr defaultRowHeight="15"/>
  <cols>
    <col min="1" max="1" width="9.85546875" style="17" customWidth="1"/>
    <col min="2" max="2" width="42.85546875" customWidth="1"/>
    <col min="3" max="3" width="11.5703125" style="17" customWidth="1"/>
    <col min="4" max="4" width="16.85546875" customWidth="1"/>
    <col min="5" max="5" width="16.7109375" customWidth="1"/>
    <col min="6" max="6" width="16" customWidth="1"/>
  </cols>
  <sheetData>
    <row r="1" spans="1:6">
      <c r="A1" s="125" t="s">
        <v>336</v>
      </c>
      <c r="B1" s="125"/>
      <c r="C1" s="125"/>
      <c r="D1" s="125"/>
      <c r="E1" s="125"/>
      <c r="F1" s="125"/>
    </row>
    <row r="2" spans="1:6">
      <c r="A2" s="9"/>
    </row>
    <row r="3" spans="1:6">
      <c r="A3" s="126" t="s">
        <v>290</v>
      </c>
      <c r="B3" s="126"/>
      <c r="C3" s="126"/>
      <c r="D3" s="126"/>
      <c r="E3" s="126"/>
      <c r="F3" s="126"/>
    </row>
    <row r="4" spans="1:6">
      <c r="A4" s="10"/>
      <c r="B4" s="3" t="s">
        <v>0</v>
      </c>
      <c r="C4" s="10" t="s">
        <v>1</v>
      </c>
      <c r="D4" s="3" t="s">
        <v>2</v>
      </c>
      <c r="E4" s="3" t="s">
        <v>3</v>
      </c>
      <c r="F4" s="3" t="s">
        <v>4</v>
      </c>
    </row>
    <row r="5" spans="1:6" ht="27.75" customHeight="1">
      <c r="A5" s="10" t="s">
        <v>44</v>
      </c>
      <c r="B5" s="3" t="s">
        <v>5</v>
      </c>
      <c r="C5" s="10" t="s">
        <v>20</v>
      </c>
      <c r="D5" s="3" t="s">
        <v>18</v>
      </c>
      <c r="E5" s="3" t="s">
        <v>19</v>
      </c>
      <c r="F5" s="3" t="s">
        <v>6</v>
      </c>
    </row>
    <row r="6" spans="1:6" ht="30" customHeight="1">
      <c r="A6" s="29" t="s">
        <v>7</v>
      </c>
      <c r="B6" s="2" t="s">
        <v>8</v>
      </c>
      <c r="C6" s="15" t="s">
        <v>135</v>
      </c>
      <c r="D6" s="24">
        <f>D7+D8+D13</f>
        <v>4805159</v>
      </c>
      <c r="E6" s="24">
        <f>E7+E8+E13</f>
        <v>5682035</v>
      </c>
      <c r="F6" s="24">
        <f>F7+F8+F13</f>
        <v>0</v>
      </c>
    </row>
    <row r="7" spans="1:6" ht="30" customHeight="1">
      <c r="A7" s="28" t="s">
        <v>45</v>
      </c>
      <c r="B7" s="30" t="s">
        <v>9</v>
      </c>
      <c r="C7" s="18"/>
      <c r="D7" s="6"/>
      <c r="E7" s="6"/>
      <c r="F7" s="6"/>
    </row>
    <row r="8" spans="1:6" ht="30" customHeight="1">
      <c r="A8" s="12" t="s">
        <v>46</v>
      </c>
      <c r="B8" s="5" t="s">
        <v>10</v>
      </c>
      <c r="C8" s="18"/>
      <c r="D8" s="6">
        <f>D9+D10+D11+D12</f>
        <v>0</v>
      </c>
      <c r="E8" s="6">
        <f>E9+E10+E11+E12</f>
        <v>0</v>
      </c>
      <c r="F8" s="6">
        <f>F9+F10+F11+F12</f>
        <v>0</v>
      </c>
    </row>
    <row r="9" spans="1:6" ht="30" customHeight="1">
      <c r="A9" s="12" t="s">
        <v>47</v>
      </c>
      <c r="B9" s="5" t="s">
        <v>11</v>
      </c>
      <c r="C9" s="18"/>
      <c r="D9" s="6"/>
      <c r="E9" s="6"/>
      <c r="F9" s="6"/>
    </row>
    <row r="10" spans="1:6" ht="30" customHeight="1">
      <c r="A10" s="12" t="s">
        <v>48</v>
      </c>
      <c r="B10" s="5" t="s">
        <v>12</v>
      </c>
      <c r="C10" s="18"/>
      <c r="D10" s="6"/>
      <c r="E10" s="6"/>
      <c r="F10" s="6"/>
    </row>
    <row r="11" spans="1:6" ht="30" customHeight="1">
      <c r="A11" s="12" t="s">
        <v>49</v>
      </c>
      <c r="B11" s="5" t="s">
        <v>13</v>
      </c>
      <c r="C11" s="18"/>
      <c r="D11" s="6"/>
      <c r="E11" s="6"/>
      <c r="F11" s="6"/>
    </row>
    <row r="12" spans="1:6" ht="30" customHeight="1">
      <c r="A12" s="12" t="s">
        <v>50</v>
      </c>
      <c r="B12" s="4" t="s">
        <v>14</v>
      </c>
      <c r="C12" s="18"/>
      <c r="D12" s="6"/>
      <c r="E12" s="6"/>
      <c r="F12" s="6"/>
    </row>
    <row r="13" spans="1:6" ht="30" customHeight="1">
      <c r="A13" s="12" t="s">
        <v>51</v>
      </c>
      <c r="B13" s="4" t="s">
        <v>15</v>
      </c>
      <c r="C13" s="18"/>
      <c r="D13" s="6">
        <f>D14+D15+D16+D17+D18+D19+D20+D21+D22</f>
        <v>4805159</v>
      </c>
      <c r="E13" s="6">
        <f>E14+E15+E16+E17+E18+E19+E20+E21+E22</f>
        <v>5682035</v>
      </c>
      <c r="F13" s="6">
        <f>F14+F15+F16+F17+F18+F19+F20+F21+F22</f>
        <v>0</v>
      </c>
    </row>
    <row r="14" spans="1:6" ht="42" customHeight="1">
      <c r="A14" s="12" t="s">
        <v>52</v>
      </c>
      <c r="B14" s="109" t="s">
        <v>268</v>
      </c>
      <c r="C14" s="18"/>
      <c r="D14" s="6">
        <v>4102375</v>
      </c>
      <c r="E14" s="6">
        <v>2506375</v>
      </c>
      <c r="F14" s="6"/>
    </row>
    <row r="15" spans="1:6" ht="47.25" customHeight="1">
      <c r="A15" s="12" t="s">
        <v>53</v>
      </c>
      <c r="B15" s="5" t="s">
        <v>325</v>
      </c>
      <c r="C15" s="19"/>
      <c r="D15" s="6"/>
      <c r="E15" s="6"/>
      <c r="F15" s="6"/>
    </row>
    <row r="16" spans="1:6" ht="30" customHeight="1">
      <c r="A16" s="13" t="s">
        <v>54</v>
      </c>
      <c r="B16" s="5" t="s">
        <v>43</v>
      </c>
      <c r="C16" s="19"/>
      <c r="D16" s="25"/>
      <c r="E16" s="25"/>
      <c r="F16" s="25"/>
    </row>
    <row r="17" spans="1:6" ht="30" customHeight="1">
      <c r="A17" s="12" t="s">
        <v>55</v>
      </c>
      <c r="B17" s="5" t="s">
        <v>16</v>
      </c>
      <c r="C17" s="19"/>
      <c r="D17" s="6"/>
      <c r="E17" s="6"/>
      <c r="F17" s="6"/>
    </row>
    <row r="18" spans="1:6" ht="30" customHeight="1">
      <c r="A18" s="14" t="s">
        <v>56</v>
      </c>
      <c r="B18" s="7" t="s">
        <v>17</v>
      </c>
      <c r="C18" s="20"/>
      <c r="D18" s="26"/>
      <c r="E18" s="26"/>
      <c r="F18" s="26"/>
    </row>
    <row r="19" spans="1:6" ht="42.75" customHeight="1">
      <c r="A19" s="14" t="s">
        <v>57</v>
      </c>
      <c r="B19" s="7" t="s">
        <v>74</v>
      </c>
      <c r="C19" s="20"/>
      <c r="D19" s="26"/>
      <c r="E19" s="26"/>
      <c r="F19" s="26"/>
    </row>
    <row r="20" spans="1:6" ht="30" customHeight="1">
      <c r="A20" s="14" t="s">
        <v>58</v>
      </c>
      <c r="B20" s="7" t="s">
        <v>75</v>
      </c>
      <c r="C20" s="20"/>
      <c r="D20" s="26">
        <v>702784</v>
      </c>
      <c r="E20" s="26">
        <v>3175660</v>
      </c>
      <c r="F20" s="26"/>
    </row>
    <row r="21" spans="1:6" ht="30" customHeight="1">
      <c r="A21" s="14" t="s">
        <v>59</v>
      </c>
      <c r="B21" s="7" t="s">
        <v>265</v>
      </c>
      <c r="C21" s="20"/>
      <c r="D21" s="26"/>
      <c r="E21" s="26"/>
      <c r="F21" s="26"/>
    </row>
    <row r="22" spans="1:6" ht="30" customHeight="1">
      <c r="A22" s="14" t="s">
        <v>60</v>
      </c>
      <c r="B22" s="7" t="s">
        <v>273</v>
      </c>
      <c r="C22" s="20"/>
      <c r="D22" s="26"/>
      <c r="E22" s="26"/>
      <c r="F22" s="26"/>
    </row>
    <row r="23" spans="1:6" ht="30" customHeight="1">
      <c r="A23" s="11" t="s">
        <v>21</v>
      </c>
      <c r="B23" s="1" t="s">
        <v>22</v>
      </c>
      <c r="C23" s="21" t="s">
        <v>136</v>
      </c>
      <c r="D23" s="24">
        <f>D24+D25</f>
        <v>0</v>
      </c>
      <c r="E23" s="24">
        <f>E24+E25</f>
        <v>0</v>
      </c>
      <c r="F23" s="24">
        <f>F24+F25</f>
        <v>0</v>
      </c>
    </row>
    <row r="24" spans="1:6" ht="30" customHeight="1">
      <c r="A24" s="12" t="s">
        <v>61</v>
      </c>
      <c r="B24" s="5" t="s">
        <v>78</v>
      </c>
      <c r="C24" s="21"/>
      <c r="D24" s="24"/>
      <c r="E24" s="24"/>
      <c r="F24" s="24"/>
    </row>
    <row r="25" spans="1:6" ht="30" customHeight="1">
      <c r="A25" s="12" t="s">
        <v>80</v>
      </c>
      <c r="B25" s="31" t="s">
        <v>79</v>
      </c>
      <c r="C25" s="19"/>
      <c r="D25" s="6"/>
      <c r="E25" s="6"/>
      <c r="F25" s="6"/>
    </row>
    <row r="26" spans="1:6" ht="30" customHeight="1">
      <c r="A26" s="15" t="s">
        <v>23</v>
      </c>
      <c r="B26" s="1" t="s">
        <v>24</v>
      </c>
      <c r="C26" s="15" t="s">
        <v>137</v>
      </c>
      <c r="D26" s="24">
        <f>D27+D28+D29+D30+D31+D32+D33+D34</f>
        <v>0</v>
      </c>
      <c r="E26" s="24">
        <f>E27+E28+E29+E30+E31+E32+E33+E34</f>
        <v>0</v>
      </c>
      <c r="F26" s="24">
        <f>F27+F28+F29+F30+F31+F32+F33+F34</f>
        <v>0</v>
      </c>
    </row>
    <row r="27" spans="1:6" ht="30" customHeight="1">
      <c r="A27" s="12" t="s">
        <v>62</v>
      </c>
      <c r="B27" s="40" t="s">
        <v>25</v>
      </c>
      <c r="C27" s="19"/>
      <c r="D27" s="6"/>
      <c r="E27" s="6"/>
      <c r="F27" s="6"/>
    </row>
    <row r="28" spans="1:6" ht="30" customHeight="1">
      <c r="A28" s="12" t="s">
        <v>63</v>
      </c>
      <c r="B28" s="39" t="s">
        <v>26</v>
      </c>
      <c r="C28" s="19"/>
      <c r="D28" s="6"/>
      <c r="E28" s="6"/>
      <c r="F28" s="6"/>
    </row>
    <row r="29" spans="1:6" ht="30" customHeight="1">
      <c r="A29" s="12" t="s">
        <v>64</v>
      </c>
      <c r="B29" s="4" t="s">
        <v>27</v>
      </c>
      <c r="C29" s="19"/>
      <c r="D29" s="6"/>
      <c r="E29" s="6"/>
      <c r="F29" s="6"/>
    </row>
    <row r="30" spans="1:6" ht="30" customHeight="1">
      <c r="A30" s="12" t="s">
        <v>65</v>
      </c>
      <c r="B30" s="40" t="s">
        <v>133</v>
      </c>
      <c r="C30" s="19"/>
      <c r="D30" s="6"/>
      <c r="E30" s="6"/>
      <c r="F30" s="6"/>
    </row>
    <row r="31" spans="1:6" ht="30" customHeight="1">
      <c r="A31" s="12" t="s">
        <v>66</v>
      </c>
      <c r="B31" s="40" t="s">
        <v>28</v>
      </c>
      <c r="C31" s="19"/>
      <c r="D31" s="6"/>
      <c r="E31" s="6"/>
      <c r="F31" s="6"/>
    </row>
    <row r="32" spans="1:6" ht="30" customHeight="1">
      <c r="A32" s="12" t="s">
        <v>67</v>
      </c>
      <c r="B32" s="40" t="s">
        <v>29</v>
      </c>
      <c r="C32" s="19"/>
      <c r="D32" s="6"/>
      <c r="E32" s="6"/>
      <c r="F32" s="6"/>
    </row>
    <row r="33" spans="1:6" ht="30" customHeight="1">
      <c r="A33" s="12" t="s">
        <v>68</v>
      </c>
      <c r="B33" s="40" t="s">
        <v>30</v>
      </c>
      <c r="C33" s="19"/>
      <c r="D33" s="6"/>
      <c r="E33" s="6"/>
      <c r="F33" s="6"/>
    </row>
    <row r="34" spans="1:6" ht="30" customHeight="1">
      <c r="A34" s="12" t="s">
        <v>69</v>
      </c>
      <c r="B34" s="40" t="s">
        <v>134</v>
      </c>
      <c r="C34" s="19"/>
      <c r="D34" s="6"/>
      <c r="E34" s="6"/>
      <c r="F34" s="6"/>
    </row>
    <row r="35" spans="1:6" ht="30" customHeight="1">
      <c r="A35" s="11" t="s">
        <v>31</v>
      </c>
      <c r="B35" s="1" t="s">
        <v>32</v>
      </c>
      <c r="C35" s="15" t="s">
        <v>138</v>
      </c>
      <c r="D35" s="24">
        <f>D36+D37</f>
        <v>0</v>
      </c>
      <c r="E35" s="24">
        <f>E36+E37</f>
        <v>0</v>
      </c>
      <c r="F35" s="24">
        <f>F36+F37</f>
        <v>0</v>
      </c>
    </row>
    <row r="36" spans="1:6" ht="30" customHeight="1">
      <c r="A36" s="12" t="s">
        <v>70</v>
      </c>
      <c r="B36" s="5" t="s">
        <v>76</v>
      </c>
      <c r="C36" s="18"/>
      <c r="D36" s="6"/>
      <c r="E36" s="6"/>
      <c r="F36" s="6"/>
    </row>
    <row r="37" spans="1:6" ht="30" customHeight="1">
      <c r="A37" s="12" t="s">
        <v>71</v>
      </c>
      <c r="B37" s="5" t="s">
        <v>77</v>
      </c>
      <c r="C37" s="18"/>
      <c r="D37" s="6"/>
      <c r="E37" s="6"/>
      <c r="F37" s="6"/>
    </row>
    <row r="38" spans="1:6" ht="30" customHeight="1">
      <c r="A38" s="11" t="s">
        <v>33</v>
      </c>
      <c r="B38" s="1" t="s">
        <v>34</v>
      </c>
      <c r="C38" s="15" t="s">
        <v>139</v>
      </c>
      <c r="D38" s="24">
        <f>D39+D40</f>
        <v>75937371</v>
      </c>
      <c r="E38" s="24">
        <f>E39+E40</f>
        <v>82429749</v>
      </c>
      <c r="F38" s="24">
        <f>F39+F40</f>
        <v>0</v>
      </c>
    </row>
    <row r="39" spans="1:6" ht="30" customHeight="1">
      <c r="A39" s="12" t="s">
        <v>72</v>
      </c>
      <c r="B39" s="4" t="s">
        <v>35</v>
      </c>
      <c r="C39" s="19"/>
      <c r="D39" s="6">
        <v>606045</v>
      </c>
      <c r="E39" s="6">
        <v>1372212</v>
      </c>
      <c r="F39" s="6"/>
    </row>
    <row r="40" spans="1:6" ht="30" customHeight="1">
      <c r="A40" s="12" t="s">
        <v>73</v>
      </c>
      <c r="B40" s="4" t="s">
        <v>36</v>
      </c>
      <c r="C40" s="19"/>
      <c r="D40" s="6">
        <v>75331326</v>
      </c>
      <c r="E40" s="6">
        <v>81057537</v>
      </c>
      <c r="F40" s="6"/>
    </row>
    <row r="41" spans="1:6" ht="30" customHeight="1">
      <c r="A41" s="16" t="s">
        <v>37</v>
      </c>
      <c r="B41" s="8" t="s">
        <v>42</v>
      </c>
      <c r="C41" s="22" t="s">
        <v>140</v>
      </c>
      <c r="D41" s="27">
        <f>D6+D23+D26+D35+D38</f>
        <v>80742530</v>
      </c>
      <c r="E41" s="27">
        <f>E6+E23+E26+E35+E38</f>
        <v>88111784</v>
      </c>
      <c r="F41" s="27">
        <f>F6+F23+F26+F35+F38</f>
        <v>0</v>
      </c>
    </row>
    <row r="42" spans="1:6" ht="30" customHeight="1">
      <c r="A42" s="11" t="s">
        <v>39</v>
      </c>
      <c r="B42" s="1" t="s">
        <v>40</v>
      </c>
      <c r="C42" s="23"/>
      <c r="D42" s="24"/>
      <c r="E42" s="24"/>
      <c r="F42" s="24"/>
    </row>
    <row r="43" spans="1:6" ht="30" customHeight="1">
      <c r="A43" s="11" t="s">
        <v>41</v>
      </c>
      <c r="B43" s="1" t="s">
        <v>38</v>
      </c>
      <c r="C43" s="15"/>
      <c r="D43" s="24">
        <f>D41-D42</f>
        <v>80742530</v>
      </c>
      <c r="E43" s="24">
        <f>E41-E42</f>
        <v>88111784</v>
      </c>
      <c r="F43" s="24">
        <f>F41-F42</f>
        <v>0</v>
      </c>
    </row>
  </sheetData>
  <mergeCells count="2">
    <mergeCell ref="A1:F1"/>
    <mergeCell ref="A3:F3"/>
  </mergeCells>
  <pageMargins left="0.7" right="0.7" top="0.75" bottom="0.75" header="0.3" footer="0.3"/>
  <pageSetup paperSize="9" scale="76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F43"/>
  <sheetViews>
    <sheetView view="pageBreakPreview" zoomScaleSheetLayoutView="100" workbookViewId="0">
      <selection activeCell="E41" sqref="E41"/>
    </sheetView>
  </sheetViews>
  <sheetFormatPr defaultRowHeight="15"/>
  <cols>
    <col min="1" max="1" width="9.85546875" style="17" customWidth="1"/>
    <col min="2" max="2" width="42.85546875" customWidth="1"/>
    <col min="3" max="3" width="11.5703125" style="17" customWidth="1"/>
    <col min="4" max="4" width="16.85546875" customWidth="1"/>
    <col min="5" max="5" width="16.7109375" customWidth="1"/>
    <col min="6" max="6" width="16.140625" customWidth="1"/>
  </cols>
  <sheetData>
    <row r="1" spans="1:6">
      <c r="A1" s="125" t="s">
        <v>337</v>
      </c>
      <c r="B1" s="125"/>
      <c r="C1" s="125"/>
      <c r="D1" s="125"/>
      <c r="E1" s="125"/>
      <c r="F1" s="125"/>
    </row>
    <row r="2" spans="1:6">
      <c r="A2" s="9"/>
    </row>
    <row r="3" spans="1:6" ht="30.75" customHeight="1">
      <c r="A3" s="127" t="s">
        <v>306</v>
      </c>
      <c r="B3" s="127"/>
      <c r="C3" s="127"/>
      <c r="D3" s="127"/>
      <c r="E3" s="127"/>
      <c r="F3" s="127"/>
    </row>
    <row r="4" spans="1:6">
      <c r="A4" s="104"/>
      <c r="B4" s="105" t="s">
        <v>0</v>
      </c>
      <c r="C4" s="104" t="s">
        <v>1</v>
      </c>
      <c r="D4" s="105" t="s">
        <v>2</v>
      </c>
      <c r="E4" s="105" t="s">
        <v>3</v>
      </c>
      <c r="F4" s="105" t="s">
        <v>4</v>
      </c>
    </row>
    <row r="5" spans="1:6" ht="27.75" customHeight="1">
      <c r="A5" s="104" t="s">
        <v>44</v>
      </c>
      <c r="B5" s="105" t="s">
        <v>5</v>
      </c>
      <c r="C5" s="104" t="s">
        <v>20</v>
      </c>
      <c r="D5" s="105" t="s">
        <v>18</v>
      </c>
      <c r="E5" s="105" t="s">
        <v>19</v>
      </c>
      <c r="F5" s="105" t="s">
        <v>6</v>
      </c>
    </row>
    <row r="6" spans="1:6" ht="30" customHeight="1">
      <c r="A6" s="29" t="s">
        <v>7</v>
      </c>
      <c r="B6" s="2" t="s">
        <v>8</v>
      </c>
      <c r="C6" s="15" t="s">
        <v>135</v>
      </c>
      <c r="D6" s="106">
        <f>D7+D8+D13</f>
        <v>1382000</v>
      </c>
      <c r="E6" s="106">
        <f>E7+E8+E13</f>
        <v>1382000</v>
      </c>
      <c r="F6" s="106">
        <f>F7+F8+F13</f>
        <v>0</v>
      </c>
    </row>
    <row r="7" spans="1:6" ht="30" customHeight="1">
      <c r="A7" s="28" t="s">
        <v>45</v>
      </c>
      <c r="B7" s="30" t="s">
        <v>9</v>
      </c>
      <c r="C7" s="18"/>
      <c r="D7" s="6"/>
      <c r="E7" s="6"/>
      <c r="F7" s="6"/>
    </row>
    <row r="8" spans="1:6" ht="30" customHeight="1">
      <c r="A8" s="12" t="s">
        <v>46</v>
      </c>
      <c r="B8" s="102" t="s">
        <v>10</v>
      </c>
      <c r="C8" s="18"/>
      <c r="D8" s="6">
        <f>D9+D10+D11+D12</f>
        <v>0</v>
      </c>
      <c r="E8" s="6">
        <f>E9+E10+E11+E12</f>
        <v>0</v>
      </c>
      <c r="F8" s="6">
        <f>F9+F10+F11+F12</f>
        <v>0</v>
      </c>
    </row>
    <row r="9" spans="1:6" ht="30" customHeight="1">
      <c r="A9" s="12" t="s">
        <v>47</v>
      </c>
      <c r="B9" s="102" t="s">
        <v>11</v>
      </c>
      <c r="C9" s="18"/>
      <c r="D9" s="6"/>
      <c r="E9" s="6"/>
      <c r="F9" s="6"/>
    </row>
    <row r="10" spans="1:6" ht="30" customHeight="1">
      <c r="A10" s="12" t="s">
        <v>48</v>
      </c>
      <c r="B10" s="102" t="s">
        <v>12</v>
      </c>
      <c r="C10" s="18"/>
      <c r="D10" s="6"/>
      <c r="E10" s="6"/>
      <c r="F10" s="6"/>
    </row>
    <row r="11" spans="1:6" ht="30" customHeight="1">
      <c r="A11" s="12" t="s">
        <v>49</v>
      </c>
      <c r="B11" s="102" t="s">
        <v>13</v>
      </c>
      <c r="C11" s="18"/>
      <c r="D11" s="6"/>
      <c r="E11" s="6"/>
      <c r="F11" s="6"/>
    </row>
    <row r="12" spans="1:6" ht="30" customHeight="1">
      <c r="A12" s="12" t="s">
        <v>50</v>
      </c>
      <c r="B12" s="4" t="s">
        <v>14</v>
      </c>
      <c r="C12" s="18"/>
      <c r="D12" s="6"/>
      <c r="E12" s="6"/>
      <c r="F12" s="6"/>
    </row>
    <row r="13" spans="1:6" ht="30" customHeight="1">
      <c r="A13" s="12" t="s">
        <v>51</v>
      </c>
      <c r="B13" s="4" t="s">
        <v>15</v>
      </c>
      <c r="C13" s="18"/>
      <c r="D13" s="6">
        <f>D14+D15+D16+D17+D18+D19+D20+D21+D22</f>
        <v>1382000</v>
      </c>
      <c r="E13" s="6">
        <f>E14+E15+E16+E17+E18+E19+E20+E21+E22</f>
        <v>1382000</v>
      </c>
      <c r="F13" s="6">
        <f>F14+F15+F16+F17+F18+F19+F20+F21+F22</f>
        <v>0</v>
      </c>
    </row>
    <row r="14" spans="1:6" ht="45.75" customHeight="1">
      <c r="A14" s="12" t="s">
        <v>52</v>
      </c>
      <c r="B14" s="109" t="s">
        <v>268</v>
      </c>
      <c r="C14" s="18"/>
      <c r="D14" s="6">
        <v>1382000</v>
      </c>
      <c r="E14" s="6">
        <v>1382000</v>
      </c>
      <c r="F14" s="6"/>
    </row>
    <row r="15" spans="1:6" ht="47.25" customHeight="1">
      <c r="A15" s="12" t="s">
        <v>53</v>
      </c>
      <c r="B15" s="102" t="s">
        <v>325</v>
      </c>
      <c r="C15" s="19"/>
      <c r="D15" s="6"/>
      <c r="E15" s="6"/>
      <c r="F15" s="6"/>
    </row>
    <row r="16" spans="1:6" ht="30" customHeight="1">
      <c r="A16" s="13" t="s">
        <v>54</v>
      </c>
      <c r="B16" s="102" t="s">
        <v>43</v>
      </c>
      <c r="C16" s="19"/>
      <c r="D16" s="25"/>
      <c r="E16" s="25"/>
      <c r="F16" s="25"/>
    </row>
    <row r="17" spans="1:6" ht="46.5" customHeight="1">
      <c r="A17" s="12" t="s">
        <v>55</v>
      </c>
      <c r="B17" s="102" t="s">
        <v>16</v>
      </c>
      <c r="C17" s="19"/>
      <c r="D17" s="6"/>
      <c r="E17" s="6"/>
      <c r="F17" s="6"/>
    </row>
    <row r="18" spans="1:6" ht="30" customHeight="1">
      <c r="A18" s="14" t="s">
        <v>56</v>
      </c>
      <c r="B18" s="7" t="s">
        <v>17</v>
      </c>
      <c r="C18" s="20"/>
      <c r="D18" s="26"/>
      <c r="E18" s="26"/>
      <c r="F18" s="26"/>
    </row>
    <row r="19" spans="1:6" ht="42.75" customHeight="1">
      <c r="A19" s="14" t="s">
        <v>57</v>
      </c>
      <c r="B19" s="7" t="s">
        <v>74</v>
      </c>
      <c r="C19" s="20"/>
      <c r="D19" s="26"/>
      <c r="E19" s="26"/>
      <c r="F19" s="26"/>
    </row>
    <row r="20" spans="1:6" ht="30" customHeight="1">
      <c r="A20" s="14" t="s">
        <v>58</v>
      </c>
      <c r="B20" s="7" t="s">
        <v>75</v>
      </c>
      <c r="C20" s="20"/>
      <c r="D20" s="26"/>
      <c r="E20" s="26"/>
      <c r="F20" s="26"/>
    </row>
    <row r="21" spans="1:6" ht="30" customHeight="1">
      <c r="A21" s="14" t="s">
        <v>59</v>
      </c>
      <c r="B21" s="7" t="s">
        <v>265</v>
      </c>
      <c r="C21" s="20"/>
      <c r="D21" s="26"/>
      <c r="E21" s="26"/>
      <c r="F21" s="26"/>
    </row>
    <row r="22" spans="1:6" ht="30" customHeight="1">
      <c r="A22" s="14" t="s">
        <v>60</v>
      </c>
      <c r="B22" s="7" t="s">
        <v>273</v>
      </c>
      <c r="C22" s="20"/>
      <c r="D22" s="26"/>
      <c r="E22" s="26"/>
      <c r="F22" s="26"/>
    </row>
    <row r="23" spans="1:6" ht="30" customHeight="1">
      <c r="A23" s="11" t="s">
        <v>21</v>
      </c>
      <c r="B23" s="103" t="s">
        <v>22</v>
      </c>
      <c r="C23" s="21" t="s">
        <v>136</v>
      </c>
      <c r="D23" s="106">
        <f>D24+D25</f>
        <v>0</v>
      </c>
      <c r="E23" s="106">
        <f>E24+E25</f>
        <v>0</v>
      </c>
      <c r="F23" s="106">
        <f>F24+F25</f>
        <v>0</v>
      </c>
    </row>
    <row r="24" spans="1:6" ht="30" customHeight="1">
      <c r="A24" s="12" t="s">
        <v>61</v>
      </c>
      <c r="B24" s="102" t="s">
        <v>78</v>
      </c>
      <c r="C24" s="21"/>
      <c r="D24" s="106"/>
      <c r="E24" s="106"/>
      <c r="F24" s="106"/>
    </row>
    <row r="25" spans="1:6" ht="30" customHeight="1">
      <c r="A25" s="12" t="s">
        <v>80</v>
      </c>
      <c r="B25" s="31" t="s">
        <v>79</v>
      </c>
      <c r="C25" s="19"/>
      <c r="D25" s="6"/>
      <c r="E25" s="6"/>
      <c r="F25" s="6"/>
    </row>
    <row r="26" spans="1:6" ht="30" customHeight="1">
      <c r="A26" s="15" t="s">
        <v>23</v>
      </c>
      <c r="B26" s="103" t="s">
        <v>24</v>
      </c>
      <c r="C26" s="15" t="s">
        <v>137</v>
      </c>
      <c r="D26" s="106">
        <f>D27+D28+D29+D30+D31+D32+D33+D34</f>
        <v>0</v>
      </c>
      <c r="E26" s="106">
        <f>E27+E28+E29+E30+E31+E32+E33+E34</f>
        <v>0</v>
      </c>
      <c r="F26" s="106">
        <f>F27+F28+F29+F30+F31+F32+F33+F34</f>
        <v>0</v>
      </c>
    </row>
    <row r="27" spans="1:6" ht="30" customHeight="1">
      <c r="A27" s="12" t="s">
        <v>62</v>
      </c>
      <c r="B27" s="40" t="s">
        <v>25</v>
      </c>
      <c r="C27" s="19"/>
      <c r="D27" s="6"/>
      <c r="E27" s="6"/>
      <c r="F27" s="6"/>
    </row>
    <row r="28" spans="1:6" ht="30" customHeight="1">
      <c r="A28" s="12" t="s">
        <v>63</v>
      </c>
      <c r="B28" s="39" t="s">
        <v>26</v>
      </c>
      <c r="C28" s="19"/>
      <c r="D28" s="6"/>
      <c r="E28" s="6"/>
      <c r="F28" s="6"/>
    </row>
    <row r="29" spans="1:6" ht="30" customHeight="1">
      <c r="A29" s="12" t="s">
        <v>64</v>
      </c>
      <c r="B29" s="4" t="s">
        <v>27</v>
      </c>
      <c r="C29" s="19"/>
      <c r="D29" s="6"/>
      <c r="E29" s="6"/>
      <c r="F29" s="6"/>
    </row>
    <row r="30" spans="1:6" ht="30" customHeight="1">
      <c r="A30" s="12" t="s">
        <v>65</v>
      </c>
      <c r="B30" s="40" t="s">
        <v>133</v>
      </c>
      <c r="C30" s="19"/>
      <c r="D30" s="6"/>
      <c r="E30" s="6"/>
      <c r="F30" s="6"/>
    </row>
    <row r="31" spans="1:6" ht="30" customHeight="1">
      <c r="A31" s="12" t="s">
        <v>66</v>
      </c>
      <c r="B31" s="40" t="s">
        <v>28</v>
      </c>
      <c r="C31" s="19"/>
      <c r="D31" s="6"/>
      <c r="E31" s="6"/>
      <c r="F31" s="6"/>
    </row>
    <row r="32" spans="1:6" ht="30" customHeight="1">
      <c r="A32" s="12" t="s">
        <v>67</v>
      </c>
      <c r="B32" s="40" t="s">
        <v>29</v>
      </c>
      <c r="C32" s="19"/>
      <c r="D32" s="6"/>
      <c r="E32" s="6"/>
      <c r="F32" s="6"/>
    </row>
    <row r="33" spans="1:6" ht="30" customHeight="1">
      <c r="A33" s="12" t="s">
        <v>68</v>
      </c>
      <c r="B33" s="40" t="s">
        <v>30</v>
      </c>
      <c r="C33" s="19"/>
      <c r="D33" s="6"/>
      <c r="E33" s="6"/>
      <c r="F33" s="6"/>
    </row>
    <row r="34" spans="1:6" ht="30" customHeight="1">
      <c r="A34" s="12" t="s">
        <v>69</v>
      </c>
      <c r="B34" s="40" t="s">
        <v>134</v>
      </c>
      <c r="C34" s="19"/>
      <c r="D34" s="6"/>
      <c r="E34" s="6"/>
      <c r="F34" s="6"/>
    </row>
    <row r="35" spans="1:6" ht="30" customHeight="1">
      <c r="A35" s="11" t="s">
        <v>31</v>
      </c>
      <c r="B35" s="103" t="s">
        <v>32</v>
      </c>
      <c r="C35" s="15" t="s">
        <v>138</v>
      </c>
      <c r="D35" s="106">
        <f>D36+D37</f>
        <v>0</v>
      </c>
      <c r="E35" s="106">
        <f>E36+E37</f>
        <v>0</v>
      </c>
      <c r="F35" s="106">
        <f>F36+F37</f>
        <v>0</v>
      </c>
    </row>
    <row r="36" spans="1:6" ht="30" customHeight="1">
      <c r="A36" s="12" t="s">
        <v>70</v>
      </c>
      <c r="B36" s="102" t="s">
        <v>76</v>
      </c>
      <c r="C36" s="18"/>
      <c r="D36" s="6"/>
      <c r="E36" s="6"/>
      <c r="F36" s="6"/>
    </row>
    <row r="37" spans="1:6" ht="30" customHeight="1">
      <c r="A37" s="12" t="s">
        <v>71</v>
      </c>
      <c r="B37" s="102" t="s">
        <v>77</v>
      </c>
      <c r="C37" s="18"/>
      <c r="D37" s="6"/>
      <c r="E37" s="6"/>
      <c r="F37" s="6"/>
    </row>
    <row r="38" spans="1:6" ht="30" customHeight="1">
      <c r="A38" s="11" t="s">
        <v>33</v>
      </c>
      <c r="B38" s="103" t="s">
        <v>34</v>
      </c>
      <c r="C38" s="15" t="s">
        <v>139</v>
      </c>
      <c r="D38" s="106">
        <f>D39+D40</f>
        <v>8541503</v>
      </c>
      <c r="E38" s="106">
        <f>E39+E40</f>
        <v>8541503</v>
      </c>
      <c r="F38" s="106">
        <f>F39+F40</f>
        <v>0</v>
      </c>
    </row>
    <row r="39" spans="1:6" ht="30" customHeight="1">
      <c r="A39" s="12" t="s">
        <v>72</v>
      </c>
      <c r="B39" s="4" t="s">
        <v>35</v>
      </c>
      <c r="C39" s="19"/>
      <c r="D39" s="6">
        <v>21503</v>
      </c>
      <c r="E39" s="6">
        <v>21503</v>
      </c>
      <c r="F39" s="6"/>
    </row>
    <row r="40" spans="1:6" ht="30" customHeight="1">
      <c r="A40" s="12" t="s">
        <v>73</v>
      </c>
      <c r="B40" s="4" t="s">
        <v>36</v>
      </c>
      <c r="C40" s="19"/>
      <c r="D40" s="6">
        <v>8520000</v>
      </c>
      <c r="E40" s="6">
        <v>8520000</v>
      </c>
      <c r="F40" s="6"/>
    </row>
    <row r="41" spans="1:6" ht="30" customHeight="1">
      <c r="A41" s="16" t="s">
        <v>37</v>
      </c>
      <c r="B41" s="8" t="s">
        <v>42</v>
      </c>
      <c r="C41" s="22" t="s">
        <v>140</v>
      </c>
      <c r="D41" s="27">
        <f>D6+D23+D26+D35+D38</f>
        <v>9923503</v>
      </c>
      <c r="E41" s="27">
        <f>E6+E23+E26+E35+E38</f>
        <v>9923503</v>
      </c>
      <c r="F41" s="27">
        <f>F6+F23+F26+F35+F38</f>
        <v>0</v>
      </c>
    </row>
    <row r="42" spans="1:6" ht="30" customHeight="1">
      <c r="A42" s="11" t="s">
        <v>39</v>
      </c>
      <c r="B42" s="103" t="s">
        <v>40</v>
      </c>
      <c r="C42" s="23"/>
      <c r="D42" s="106"/>
      <c r="E42" s="106"/>
      <c r="F42" s="106"/>
    </row>
    <row r="43" spans="1:6" ht="30" customHeight="1">
      <c r="A43" s="11" t="s">
        <v>41</v>
      </c>
      <c r="B43" s="103" t="s">
        <v>38</v>
      </c>
      <c r="C43" s="15"/>
      <c r="D43" s="106">
        <f>D41-D42</f>
        <v>9923503</v>
      </c>
      <c r="E43" s="106">
        <f>E41-E42</f>
        <v>9923503</v>
      </c>
      <c r="F43" s="106">
        <f>F41-F42</f>
        <v>0</v>
      </c>
    </row>
  </sheetData>
  <mergeCells count="2">
    <mergeCell ref="A1:F1"/>
    <mergeCell ref="A3:F3"/>
  </mergeCells>
  <pageMargins left="0.7" right="0.7" top="0.75" bottom="0.75" header="0.3" footer="0.3"/>
  <pageSetup paperSize="9" scale="76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F42"/>
  <sheetViews>
    <sheetView workbookViewId="0">
      <selection activeCell="D14" sqref="D14:F14"/>
    </sheetView>
  </sheetViews>
  <sheetFormatPr defaultRowHeight="15"/>
  <cols>
    <col min="1" max="1" width="9.85546875" style="17" customWidth="1"/>
    <col min="2" max="2" width="42.85546875" customWidth="1"/>
    <col min="3" max="3" width="11.5703125" style="17" customWidth="1"/>
    <col min="4" max="4" width="16.85546875" customWidth="1"/>
    <col min="5" max="5" width="16.7109375" customWidth="1"/>
    <col min="6" max="6" width="16.140625" customWidth="1"/>
  </cols>
  <sheetData>
    <row r="1" spans="1:6">
      <c r="A1" s="125" t="s">
        <v>338</v>
      </c>
      <c r="B1" s="125"/>
      <c r="C1" s="125"/>
      <c r="D1" s="125"/>
      <c r="E1" s="125"/>
      <c r="F1" s="125"/>
    </row>
    <row r="2" spans="1:6">
      <c r="A2" s="9"/>
    </row>
    <row r="3" spans="1:6">
      <c r="A3" s="126" t="s">
        <v>307</v>
      </c>
      <c r="B3" s="126"/>
      <c r="C3" s="126"/>
      <c r="D3" s="126"/>
      <c r="E3" s="126"/>
      <c r="F3" s="126"/>
    </row>
    <row r="4" spans="1:6">
      <c r="A4" s="10"/>
      <c r="B4" s="3" t="s">
        <v>0</v>
      </c>
      <c r="C4" s="10" t="s">
        <v>1</v>
      </c>
      <c r="D4" s="3" t="s">
        <v>2</v>
      </c>
      <c r="E4" s="3" t="s">
        <v>3</v>
      </c>
      <c r="F4" s="3" t="s">
        <v>4</v>
      </c>
    </row>
    <row r="5" spans="1:6" ht="27.75" customHeight="1">
      <c r="A5" s="10" t="s">
        <v>44</v>
      </c>
      <c r="B5" s="3" t="s">
        <v>5</v>
      </c>
      <c r="C5" s="10" t="s">
        <v>20</v>
      </c>
      <c r="D5" s="3" t="s">
        <v>18</v>
      </c>
      <c r="E5" s="3" t="s">
        <v>19</v>
      </c>
      <c r="F5" s="3" t="s">
        <v>6</v>
      </c>
    </row>
    <row r="6" spans="1:6" ht="30" customHeight="1">
      <c r="A6" s="15" t="s">
        <v>7</v>
      </c>
      <c r="B6" s="32" t="s">
        <v>81</v>
      </c>
      <c r="C6" s="15" t="s">
        <v>141</v>
      </c>
      <c r="D6" s="24">
        <f>'6a) melléklet'!D6+'6b) melléklet'!D6+'6c) melléklet'!D6</f>
        <v>80464527</v>
      </c>
      <c r="E6" s="120">
        <f>'6a) melléklet'!E6+'6b) melléklet'!E6+'6c) melléklet'!E6</f>
        <v>85027289</v>
      </c>
      <c r="F6" s="120">
        <f>'6a) melléklet'!F6+'6b) melléklet'!F6+'6c) melléklet'!F6</f>
        <v>0</v>
      </c>
    </row>
    <row r="7" spans="1:6" ht="30" customHeight="1">
      <c r="A7" s="18" t="s">
        <v>45</v>
      </c>
      <c r="B7" s="5" t="s">
        <v>82</v>
      </c>
      <c r="C7" s="18"/>
      <c r="D7" s="111">
        <f>'6a) melléklet'!D7+'6b) melléklet'!D7+'6c) melléklet'!D7</f>
        <v>79249223</v>
      </c>
      <c r="E7" s="120">
        <f>'6a) melléklet'!E7+'6b) melléklet'!E7+'6c) melléklet'!E7</f>
        <v>83719710</v>
      </c>
      <c r="F7" s="120">
        <f>'6a) melléklet'!F7+'6b) melléklet'!F7+'6c) melléklet'!F7</f>
        <v>0</v>
      </c>
    </row>
    <row r="8" spans="1:6" ht="30" customHeight="1">
      <c r="A8" s="18" t="s">
        <v>46</v>
      </c>
      <c r="B8" s="5" t="s">
        <v>83</v>
      </c>
      <c r="C8" s="18"/>
      <c r="D8" s="111">
        <f>'6a) melléklet'!D8+'6b) melléklet'!D8+'6c) melléklet'!D8</f>
        <v>1215304</v>
      </c>
      <c r="E8" s="120">
        <f>'6a) melléklet'!E8+'6b) melléklet'!E8+'6c) melléklet'!E8</f>
        <v>1307579</v>
      </c>
      <c r="F8" s="120">
        <f>'6a) melléklet'!F8+'6b) melléklet'!F8+'6c) melléklet'!F8</f>
        <v>0</v>
      </c>
    </row>
    <row r="9" spans="1:6" ht="30" customHeight="1">
      <c r="A9" s="15" t="s">
        <v>21</v>
      </c>
      <c r="B9" s="1" t="s">
        <v>84</v>
      </c>
      <c r="C9" s="15" t="s">
        <v>142</v>
      </c>
      <c r="D9" s="111">
        <f>'6a) melléklet'!D9+'6b) melléklet'!D9+'6c) melléklet'!D9</f>
        <v>12109819</v>
      </c>
      <c r="E9" s="122">
        <f>'6a) melléklet'!E9+'6b) melléklet'!E9+'6c) melléklet'!E9</f>
        <v>13012928</v>
      </c>
      <c r="F9" s="122">
        <f>'6a) melléklet'!F9+'6b) melléklet'!F9+'6c) melléklet'!F9</f>
        <v>0</v>
      </c>
    </row>
    <row r="10" spans="1:6" ht="30" customHeight="1">
      <c r="A10" s="18" t="s">
        <v>61</v>
      </c>
      <c r="B10" s="5" t="s">
        <v>85</v>
      </c>
      <c r="C10" s="18"/>
      <c r="D10" s="111">
        <f>'6a) melléklet'!D10+'6b) melléklet'!D10+'6c) melléklet'!D10</f>
        <v>12109819</v>
      </c>
      <c r="E10" s="120">
        <f>'6a) melléklet'!E10+'6b) melléklet'!E10+'6c) melléklet'!E10</f>
        <v>12651382</v>
      </c>
      <c r="F10" s="120">
        <f>'6a) melléklet'!F10+'6b) melléklet'!F10+'6c) melléklet'!F10</f>
        <v>0</v>
      </c>
    </row>
    <row r="11" spans="1:6" ht="30" customHeight="1">
      <c r="A11" s="18" t="s">
        <v>80</v>
      </c>
      <c r="B11" s="5" t="s">
        <v>86</v>
      </c>
      <c r="C11" s="18"/>
      <c r="D11" s="111">
        <f>'6a) melléklet'!D11+'6b) melléklet'!D11+'6c) melléklet'!D11</f>
        <v>0</v>
      </c>
      <c r="E11" s="122">
        <f>'6a) melléklet'!E11+'6b) melléklet'!E11+'6c) melléklet'!E11</f>
        <v>0</v>
      </c>
      <c r="F11" s="122">
        <f>'6a) melléklet'!F11+'6b) melléklet'!F11+'6c) melléklet'!F11</f>
        <v>0</v>
      </c>
    </row>
    <row r="12" spans="1:6" ht="30" customHeight="1">
      <c r="A12" s="18" t="s">
        <v>118</v>
      </c>
      <c r="B12" s="5" t="s">
        <v>87</v>
      </c>
      <c r="C12" s="18"/>
      <c r="D12" s="111">
        <f>'6a) melléklet'!D12+'6b) melléklet'!D12+'6c) melléklet'!D12</f>
        <v>0</v>
      </c>
      <c r="E12" s="120">
        <f>'6a) melléklet'!E12+'6b) melléklet'!E12+'6c) melléklet'!E12</f>
        <v>361546</v>
      </c>
      <c r="F12" s="120">
        <f>'6a) melléklet'!F12+'6b) melléklet'!F12+'6c) melléklet'!F12</f>
        <v>0</v>
      </c>
    </row>
    <row r="13" spans="1:6" ht="30" customHeight="1">
      <c r="A13" s="18" t="s">
        <v>119</v>
      </c>
      <c r="B13" s="5" t="s">
        <v>88</v>
      </c>
      <c r="C13" s="18"/>
      <c r="D13" s="111">
        <f>'6a) melléklet'!D13+'6b) melléklet'!D13+'6c) melléklet'!D13</f>
        <v>0</v>
      </c>
      <c r="E13" s="122">
        <f>'6a) melléklet'!E13+'6b) melléklet'!E13+'6c) melléklet'!E13</f>
        <v>0</v>
      </c>
      <c r="F13" s="122">
        <f>'6a) melléklet'!F13+'6b) melléklet'!F13+'6c) melléklet'!F13</f>
        <v>0</v>
      </c>
    </row>
    <row r="14" spans="1:6" ht="30" customHeight="1">
      <c r="A14" s="18" t="s">
        <v>120</v>
      </c>
      <c r="B14" s="5" t="s">
        <v>89</v>
      </c>
      <c r="C14" s="18"/>
      <c r="D14" s="111">
        <f>'6a) melléklet'!D14+'6b) melléklet'!D14+'6c) melléklet'!D14</f>
        <v>0</v>
      </c>
      <c r="E14" s="122">
        <f>'6a) melléklet'!E14+'6b) melléklet'!E14+'6c) melléklet'!E14</f>
        <v>0</v>
      </c>
      <c r="F14" s="122">
        <f>'6a) melléklet'!F14+'6b) melléklet'!F14+'6c) melléklet'!F14</f>
        <v>0</v>
      </c>
    </row>
    <row r="15" spans="1:6" ht="30" customHeight="1">
      <c r="A15" s="15" t="s">
        <v>23</v>
      </c>
      <c r="B15" s="1" t="s">
        <v>90</v>
      </c>
      <c r="C15" s="15" t="s">
        <v>143</v>
      </c>
      <c r="D15" s="111">
        <f>'6a) melléklet'!D15+'6b) melléklet'!D15+'6c) melléklet'!D15</f>
        <v>21346331</v>
      </c>
      <c r="E15" s="122">
        <f>'6a) melléklet'!E15+'6b) melléklet'!E15+'6c) melléklet'!E15</f>
        <v>20874444</v>
      </c>
      <c r="F15" s="122">
        <f>'6a) melléklet'!F15+'6b) melléklet'!F15+'6c) melléklet'!F15</f>
        <v>0</v>
      </c>
    </row>
    <row r="16" spans="1:6" ht="30" customHeight="1">
      <c r="A16" s="18" t="s">
        <v>62</v>
      </c>
      <c r="B16" s="5" t="s">
        <v>91</v>
      </c>
      <c r="C16" s="18"/>
      <c r="D16" s="111">
        <f>'6a) melléklet'!D16+'6b) melléklet'!D16+'6c) melléklet'!D16</f>
        <v>1508900</v>
      </c>
      <c r="E16" s="120">
        <f>'6a) melléklet'!E16+'6b) melléklet'!E16+'6c) melléklet'!E16</f>
        <v>1700519</v>
      </c>
      <c r="F16" s="120">
        <f>'6a) melléklet'!F16+'6b) melléklet'!F16+'6c) melléklet'!F16</f>
        <v>0</v>
      </c>
    </row>
    <row r="17" spans="1:6" ht="30" customHeight="1">
      <c r="A17" s="18" t="s">
        <v>63</v>
      </c>
      <c r="B17" s="5" t="s">
        <v>92</v>
      </c>
      <c r="C17" s="18"/>
      <c r="D17" s="111">
        <f>'6a) melléklet'!D17+'6b) melléklet'!D17+'6c) melléklet'!D17</f>
        <v>118570</v>
      </c>
      <c r="E17" s="120">
        <f>'6a) melléklet'!E17+'6b) melléklet'!E17+'6c) melléklet'!E17</f>
        <v>149423</v>
      </c>
      <c r="F17" s="120">
        <f>'6a) melléklet'!F17+'6b) melléklet'!F17+'6c) melléklet'!F17</f>
        <v>0</v>
      </c>
    </row>
    <row r="18" spans="1:6" ht="30" customHeight="1">
      <c r="A18" s="18" t="s">
        <v>64</v>
      </c>
      <c r="B18" s="5" t="s">
        <v>93</v>
      </c>
      <c r="C18" s="18"/>
      <c r="D18" s="111">
        <f>'6a) melléklet'!D18+'6b) melléklet'!D18+'6c) melléklet'!D18</f>
        <v>15509763</v>
      </c>
      <c r="E18" s="120">
        <f>'6a) melléklet'!E18+'6b) melléklet'!E18+'6c) melléklet'!E18</f>
        <v>14752887</v>
      </c>
      <c r="F18" s="120">
        <f>'6a) melléklet'!F18+'6b) melléklet'!F18+'6c) melléklet'!F18</f>
        <v>0</v>
      </c>
    </row>
    <row r="19" spans="1:6" ht="30" customHeight="1">
      <c r="A19" s="18" t="s">
        <v>65</v>
      </c>
      <c r="B19" s="5" t="s">
        <v>94</v>
      </c>
      <c r="C19" s="18"/>
      <c r="D19" s="111">
        <f>'6a) melléklet'!D19+'6b) melléklet'!D19+'6c) melléklet'!D19</f>
        <v>0</v>
      </c>
      <c r="E19" s="120">
        <f>'6a) melléklet'!E19+'6b) melléklet'!E19+'6c) melléklet'!E19</f>
        <v>13726</v>
      </c>
      <c r="F19" s="120">
        <f>'6a) melléklet'!F19+'6b) melléklet'!F19+'6c) melléklet'!F19</f>
        <v>0</v>
      </c>
    </row>
    <row r="20" spans="1:6" ht="30" customHeight="1">
      <c r="A20" s="18" t="s">
        <v>66</v>
      </c>
      <c r="B20" s="5" t="s">
        <v>95</v>
      </c>
      <c r="C20" s="18"/>
      <c r="D20" s="111">
        <f>'6a) melléklet'!D20+'6b) melléklet'!D20+'6c) melléklet'!D20</f>
        <v>4209098</v>
      </c>
      <c r="E20" s="120">
        <f>'6a) melléklet'!E20+'6b) melléklet'!E20+'6c) melléklet'!E20</f>
        <v>4257889</v>
      </c>
      <c r="F20" s="120">
        <f>'6a) melléklet'!F20+'6b) melléklet'!F20+'6c) melléklet'!F20</f>
        <v>0</v>
      </c>
    </row>
    <row r="21" spans="1:6" ht="30" customHeight="1">
      <c r="A21" s="18" t="s">
        <v>121</v>
      </c>
      <c r="B21" s="5" t="s">
        <v>96</v>
      </c>
      <c r="C21" s="18"/>
      <c r="D21" s="111">
        <f>'6a) melléklet'!D21+'6b) melléklet'!D21+'6c) melléklet'!D21</f>
        <v>4139098</v>
      </c>
      <c r="E21" s="120">
        <f>'6a) melléklet'!E21+'6b) melléklet'!E21+'6c) melléklet'!E21</f>
        <v>4187889</v>
      </c>
      <c r="F21" s="120">
        <f>'6a) melléklet'!F21+'6b) melléklet'!F21+'6c) melléklet'!F21</f>
        <v>0</v>
      </c>
    </row>
    <row r="22" spans="1:6" ht="30" customHeight="1">
      <c r="A22" s="18" t="s">
        <v>122</v>
      </c>
      <c r="B22" s="5" t="s">
        <v>97</v>
      </c>
      <c r="C22" s="18"/>
      <c r="D22" s="111">
        <f>'6a) melléklet'!D22+'6b) melléklet'!D22+'6c) melléklet'!D22</f>
        <v>0</v>
      </c>
      <c r="E22" s="120">
        <f>'6a) melléklet'!E22+'6b) melléklet'!E22+'6c) melléklet'!E22</f>
        <v>0</v>
      </c>
      <c r="F22" s="120">
        <f>'6a) melléklet'!F22+'6b) melléklet'!F22+'6c) melléklet'!F22</f>
        <v>0</v>
      </c>
    </row>
    <row r="23" spans="1:6" ht="30" customHeight="1">
      <c r="A23" s="18" t="s">
        <v>123</v>
      </c>
      <c r="B23" s="5" t="s">
        <v>98</v>
      </c>
      <c r="C23" s="18"/>
      <c r="D23" s="111">
        <f>'6a) melléklet'!D23+'6b) melléklet'!D23+'6c) melléklet'!D23</f>
        <v>0</v>
      </c>
      <c r="E23" s="120">
        <f>'6a) melléklet'!E23+'6b) melléklet'!E23+'6c) melléklet'!E23</f>
        <v>0</v>
      </c>
      <c r="F23" s="120">
        <f>'6a) melléklet'!F23+'6b) melléklet'!F23+'6c) melléklet'!F23</f>
        <v>0</v>
      </c>
    </row>
    <row r="24" spans="1:6" ht="30" customHeight="1">
      <c r="A24" s="18" t="s">
        <v>124</v>
      </c>
      <c r="B24" s="5" t="s">
        <v>99</v>
      </c>
      <c r="C24" s="18"/>
      <c r="D24" s="111">
        <f>'6a) melléklet'!D24+'6b) melléklet'!D24+'6c) melléklet'!D24</f>
        <v>70000</v>
      </c>
      <c r="E24" s="120">
        <f>'6a) melléklet'!E24+'6b) melléklet'!E24+'6c) melléklet'!E24</f>
        <v>70000</v>
      </c>
      <c r="F24" s="120">
        <f>'6a) melléklet'!F24+'6b) melléklet'!F24+'6c) melléklet'!F24</f>
        <v>0</v>
      </c>
    </row>
    <row r="25" spans="1:6" ht="30" customHeight="1">
      <c r="A25" s="15" t="s">
        <v>31</v>
      </c>
      <c r="B25" s="1" t="s">
        <v>100</v>
      </c>
      <c r="C25" s="15" t="s">
        <v>144</v>
      </c>
      <c r="D25" s="111">
        <f>'6a) melléklet'!D25+'6b) melléklet'!D25+'6c) melléklet'!D25</f>
        <v>0</v>
      </c>
      <c r="E25" s="120">
        <f>'6a) melléklet'!E25+'6b) melléklet'!E25+'6c) melléklet'!E25</f>
        <v>0</v>
      </c>
      <c r="F25" s="120">
        <f>'6a) melléklet'!F25+'6b) melléklet'!F25+'6c) melléklet'!F25</f>
        <v>0</v>
      </c>
    </row>
    <row r="26" spans="1:6" ht="30" customHeight="1">
      <c r="A26" s="15" t="s">
        <v>33</v>
      </c>
      <c r="B26" s="1" t="s">
        <v>101</v>
      </c>
      <c r="C26" s="15" t="s">
        <v>145</v>
      </c>
      <c r="D26" s="111">
        <f>'6a) melléklet'!D26+'6b) melléklet'!D26+'6c) melléklet'!D26</f>
        <v>0</v>
      </c>
      <c r="E26" s="120">
        <f>'6a) melléklet'!E26+'6b) melléklet'!E26+'6c) melléklet'!E26</f>
        <v>0</v>
      </c>
      <c r="F26" s="120">
        <f>'6a) melléklet'!F26+'6b) melléklet'!F26+'6c) melléklet'!F26</f>
        <v>0</v>
      </c>
    </row>
    <row r="27" spans="1:6" ht="30" customHeight="1">
      <c r="A27" s="15" t="s">
        <v>102</v>
      </c>
      <c r="B27" s="1" t="s">
        <v>103</v>
      </c>
      <c r="C27" s="15" t="s">
        <v>146</v>
      </c>
      <c r="D27" s="111">
        <f>'6a) melléklet'!D27+'6b) melléklet'!D27+'6c) melléklet'!D27</f>
        <v>584200</v>
      </c>
      <c r="E27" s="120">
        <f>'6a) melléklet'!E27+'6b) melléklet'!E27+'6c) melléklet'!E27</f>
        <v>3397940</v>
      </c>
      <c r="F27" s="120">
        <f>'6a) melléklet'!F27+'6b) melléklet'!F27+'6c) melléklet'!F27</f>
        <v>0</v>
      </c>
    </row>
    <row r="28" spans="1:6" ht="30" customHeight="1">
      <c r="A28" s="15" t="s">
        <v>41</v>
      </c>
      <c r="B28" s="1" t="s">
        <v>104</v>
      </c>
      <c r="C28" s="15" t="s">
        <v>145</v>
      </c>
      <c r="D28" s="111">
        <f>'6a) melléklet'!D28+'6b) melléklet'!D28+'6c) melléklet'!D28</f>
        <v>0</v>
      </c>
      <c r="E28" s="120">
        <f>'6a) melléklet'!E28+'6b) melléklet'!E28+'6c) melléklet'!E28</f>
        <v>0</v>
      </c>
      <c r="F28" s="120">
        <f>'6a) melléklet'!F28+'6b) melléklet'!F28+'6c) melléklet'!F28</f>
        <v>0</v>
      </c>
    </row>
    <row r="29" spans="1:6" ht="42" customHeight="1">
      <c r="A29" s="18" t="s">
        <v>125</v>
      </c>
      <c r="B29" s="5" t="s">
        <v>324</v>
      </c>
      <c r="C29" s="18"/>
      <c r="D29" s="111">
        <f>'6a) melléklet'!D29+'6b) melléklet'!D29+'6c) melléklet'!D29</f>
        <v>0</v>
      </c>
      <c r="E29" s="120">
        <f>'6a) melléklet'!E29+'6b) melléklet'!E29+'6c) melléklet'!E29</f>
        <v>0</v>
      </c>
      <c r="F29" s="120">
        <f>'6a) melléklet'!F29+'6b) melléklet'!F29+'6c) melléklet'!F29</f>
        <v>0</v>
      </c>
    </row>
    <row r="30" spans="1:6" ht="45.75" customHeight="1">
      <c r="A30" s="18" t="s">
        <v>126</v>
      </c>
      <c r="B30" s="5" t="s">
        <v>105</v>
      </c>
      <c r="C30" s="18"/>
      <c r="D30" s="111">
        <f>'6a) melléklet'!D30+'6b) melléklet'!D30+'6c) melléklet'!D30</f>
        <v>0</v>
      </c>
      <c r="E30" s="120">
        <f>'6a) melléklet'!E30+'6b) melléklet'!E30+'6c) melléklet'!E30</f>
        <v>0</v>
      </c>
      <c r="F30" s="120">
        <f>'6a) melléklet'!F30+'6b) melléklet'!F30+'6c) melléklet'!F30</f>
        <v>0</v>
      </c>
    </row>
    <row r="31" spans="1:6" ht="30" customHeight="1">
      <c r="A31" s="18" t="s">
        <v>127</v>
      </c>
      <c r="B31" s="5" t="s">
        <v>106</v>
      </c>
      <c r="C31" s="18"/>
      <c r="D31" s="111">
        <f>'6a) melléklet'!D31+'6b) melléklet'!D31+'6c) melléklet'!D31</f>
        <v>0</v>
      </c>
      <c r="E31" s="120">
        <f>'6a) melléklet'!E31+'6b) melléklet'!E31+'6c) melléklet'!E31</f>
        <v>0</v>
      </c>
      <c r="F31" s="120">
        <f>'6a) melléklet'!F31+'6b) melléklet'!F31+'6c) melléklet'!F31</f>
        <v>0</v>
      </c>
    </row>
    <row r="32" spans="1:6" ht="30" customHeight="1">
      <c r="A32" s="15" t="s">
        <v>107</v>
      </c>
      <c r="B32" s="1" t="s">
        <v>108</v>
      </c>
      <c r="C32" s="15" t="s">
        <v>147</v>
      </c>
      <c r="D32" s="111">
        <f>'6a) melléklet'!D32+'6b) melléklet'!D32+'6c) melléklet'!D32</f>
        <v>0</v>
      </c>
      <c r="E32" s="120">
        <f>'6a) melléklet'!E32+'6b) melléklet'!E32+'6c) melléklet'!E32</f>
        <v>0</v>
      </c>
      <c r="F32" s="120">
        <f>'6a) melléklet'!F32+'6b) melléklet'!F32+'6c) melléklet'!F32</f>
        <v>0</v>
      </c>
    </row>
    <row r="33" spans="1:6" ht="30" customHeight="1">
      <c r="A33" s="15" t="s">
        <v>109</v>
      </c>
      <c r="B33" s="1" t="s">
        <v>110</v>
      </c>
      <c r="C33" s="15" t="s">
        <v>148</v>
      </c>
      <c r="D33" s="111">
        <f>'6a) melléklet'!D33+'6b) melléklet'!D33+'6c) melléklet'!D33</f>
        <v>0</v>
      </c>
      <c r="E33" s="120">
        <f>'6a) melléklet'!E33+'6b) melléklet'!E33+'6c) melléklet'!E33</f>
        <v>0</v>
      </c>
      <c r="F33" s="120">
        <f>'6a) melléklet'!F33+'6b) melléklet'!F33+'6c) melléklet'!F33</f>
        <v>0</v>
      </c>
    </row>
    <row r="34" spans="1:6" ht="30" customHeight="1">
      <c r="A34" s="18" t="s">
        <v>128</v>
      </c>
      <c r="B34" s="5" t="s">
        <v>322</v>
      </c>
      <c r="C34" s="18"/>
      <c r="D34" s="111">
        <f>'6a) melléklet'!D34+'6b) melléklet'!D34+'6c) melléklet'!D34</f>
        <v>0</v>
      </c>
      <c r="E34" s="120">
        <f>'6a) melléklet'!E34+'6b) melléklet'!E34+'6c) melléklet'!E34</f>
        <v>0</v>
      </c>
      <c r="F34" s="120">
        <f>'6a) melléklet'!F34+'6b) melléklet'!F34+'6c) melléklet'!F34</f>
        <v>0</v>
      </c>
    </row>
    <row r="35" spans="1:6" ht="30" customHeight="1">
      <c r="A35" s="18" t="s">
        <v>129</v>
      </c>
      <c r="B35" s="5" t="s">
        <v>111</v>
      </c>
      <c r="C35" s="18"/>
      <c r="D35" s="111">
        <f>'6a) melléklet'!D35+'6b) melléklet'!D35+'6c) melléklet'!D35</f>
        <v>0</v>
      </c>
      <c r="E35" s="120">
        <f>'6a) melléklet'!E35+'6b) melléklet'!E35+'6c) melléklet'!E35</f>
        <v>0</v>
      </c>
      <c r="F35" s="120">
        <f>'6a) melléklet'!F35+'6b) melléklet'!F35+'6c) melléklet'!F35</f>
        <v>0</v>
      </c>
    </row>
    <row r="36" spans="1:6" ht="30" customHeight="1">
      <c r="A36" s="18" t="s">
        <v>130</v>
      </c>
      <c r="B36" s="5" t="s">
        <v>112</v>
      </c>
      <c r="C36" s="18"/>
      <c r="D36" s="111">
        <f>'6a) melléklet'!D36+'6b) melléklet'!D36+'6c) melléklet'!D36</f>
        <v>0</v>
      </c>
      <c r="E36" s="120">
        <f>'6a) melléklet'!E36+'6b) melléklet'!E36+'6c) melléklet'!E36</f>
        <v>0</v>
      </c>
      <c r="F36" s="120">
        <f>'6a) melléklet'!F36+'6b) melléklet'!F36+'6c) melléklet'!F36</f>
        <v>0</v>
      </c>
    </row>
    <row r="37" spans="1:6" ht="30" customHeight="1">
      <c r="A37" s="18" t="s">
        <v>131</v>
      </c>
      <c r="B37" s="5" t="s">
        <v>326</v>
      </c>
      <c r="C37" s="18"/>
      <c r="D37" s="111">
        <f>'6a) melléklet'!D37+'6b) melléklet'!D37+'6c) melléklet'!D37</f>
        <v>0</v>
      </c>
      <c r="E37" s="120">
        <f>'6a) melléklet'!E37+'6b) melléklet'!E37+'6c) melléklet'!E37</f>
        <v>0</v>
      </c>
      <c r="F37" s="120">
        <f>'6a) melléklet'!F37+'6b) melléklet'!F37+'6c) melléklet'!F37</f>
        <v>0</v>
      </c>
    </row>
    <row r="38" spans="1:6" ht="30" customHeight="1">
      <c r="A38" s="15" t="s">
        <v>113</v>
      </c>
      <c r="B38" s="33" t="s">
        <v>132</v>
      </c>
      <c r="C38" s="15" t="s">
        <v>149</v>
      </c>
      <c r="D38" s="111">
        <f>'6a) melléklet'!D38+'6b) melléklet'!D38+'6c) melléklet'!D38</f>
        <v>114504877</v>
      </c>
      <c r="E38" s="120">
        <f>'6a) melléklet'!E38+'6b) melléklet'!E38+'6c) melléklet'!E38</f>
        <v>122312601</v>
      </c>
      <c r="F38" s="120">
        <f>'6a) melléklet'!F38+'6b) melléklet'!F38+'6c) melléklet'!F38</f>
        <v>0</v>
      </c>
    </row>
    <row r="39" spans="1:6" ht="30" customHeight="1">
      <c r="A39" s="15" t="s">
        <v>115</v>
      </c>
      <c r="B39" s="5" t="s">
        <v>116</v>
      </c>
      <c r="C39" s="15"/>
      <c r="D39" s="111">
        <f>'6a) melléklet'!D39+'6b) melléklet'!D39+'6c) melléklet'!D39</f>
        <v>0</v>
      </c>
      <c r="E39" s="120">
        <f>'6a) melléklet'!E39+'6b) melléklet'!E39+'6c) melléklet'!E39</f>
        <v>0</v>
      </c>
      <c r="F39" s="120">
        <f>'6a) melléklet'!F39+'6b) melléklet'!F39+'6c) melléklet'!F39</f>
        <v>0</v>
      </c>
    </row>
    <row r="40" spans="1:6" ht="30" customHeight="1">
      <c r="A40" s="15" t="s">
        <v>117</v>
      </c>
      <c r="B40" s="1" t="s">
        <v>114</v>
      </c>
      <c r="C40" s="15"/>
      <c r="D40" s="111">
        <f>'6a) melléklet'!D40+'6b) melléklet'!D40+'6c) melléklet'!D40</f>
        <v>114504877</v>
      </c>
      <c r="E40" s="120">
        <f>'6a) melléklet'!E40+'6b) melléklet'!E40+'6c) melléklet'!E40</f>
        <v>122312601</v>
      </c>
      <c r="F40" s="120">
        <f>'6a) melléklet'!F40+'6b) melléklet'!F40+'6c) melléklet'!F40</f>
        <v>0</v>
      </c>
    </row>
    <row r="41" spans="1:6" ht="30" customHeight="1">
      <c r="A41" s="34"/>
      <c r="B41" s="35"/>
      <c r="C41" s="36"/>
      <c r="D41" s="37"/>
      <c r="E41" s="37"/>
      <c r="F41" s="37"/>
    </row>
    <row r="42" spans="1:6" ht="30" customHeight="1">
      <c r="A42" s="34"/>
      <c r="B42" s="35"/>
      <c r="C42" s="38"/>
      <c r="D42" s="37"/>
      <c r="E42" s="37"/>
      <c r="F42" s="37"/>
    </row>
  </sheetData>
  <mergeCells count="2">
    <mergeCell ref="A1:F1"/>
    <mergeCell ref="A3:F3"/>
  </mergeCells>
  <pageMargins left="0.7" right="0.7" top="0.75" bottom="0.75" header="0.3" footer="0.3"/>
  <pageSetup paperSize="9" scale="76" orientation="portrait" r:id="rId1"/>
  <rowBreaks count="1" manualBreakCount="1">
    <brk id="31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22</vt:i4>
      </vt:variant>
    </vt:vector>
  </HeadingPairs>
  <TitlesOfParts>
    <vt:vector size="22" baseType="lpstr">
      <vt:lpstr>1.melléklet</vt:lpstr>
      <vt:lpstr>2.melléklet</vt:lpstr>
      <vt:lpstr>3. melléklet</vt:lpstr>
      <vt:lpstr>4. melléklet</vt:lpstr>
      <vt:lpstr>5. melléklet</vt:lpstr>
      <vt:lpstr>5a) melléklet</vt:lpstr>
      <vt:lpstr>5b) melléklet</vt:lpstr>
      <vt:lpstr>5c) melléklet </vt:lpstr>
      <vt:lpstr>6. mellélet</vt:lpstr>
      <vt:lpstr>6a) melléklet</vt:lpstr>
      <vt:lpstr>6b) melléklet</vt:lpstr>
      <vt:lpstr>6c) melléklet</vt:lpstr>
      <vt:lpstr>7. melléklet</vt:lpstr>
      <vt:lpstr>8. melléklet</vt:lpstr>
      <vt:lpstr>9. melléklet</vt:lpstr>
      <vt:lpstr>10. melléklet</vt:lpstr>
      <vt:lpstr>11. melléklet</vt:lpstr>
      <vt:lpstr>12. melléklet</vt:lpstr>
      <vt:lpstr>13. melléklet</vt:lpstr>
      <vt:lpstr>14. melléklet</vt:lpstr>
      <vt:lpstr>15a) melléklet</vt:lpstr>
      <vt:lpstr>15b) mellélet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kadarneren</cp:lastModifiedBy>
  <cp:lastPrinted>2022-05-09T08:22:49Z</cp:lastPrinted>
  <dcterms:created xsi:type="dcterms:W3CDTF">2018-02-13T16:53:39Z</dcterms:created>
  <dcterms:modified xsi:type="dcterms:W3CDTF">2022-05-09T08:23:01Z</dcterms:modified>
</cp:coreProperties>
</file>