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55" yWindow="195" windowWidth="17820" windowHeight="11730" firstSheet="6" activeTab="8"/>
  </bookViews>
  <sheets>
    <sheet name="1. mell. Céljelleggel érk." sheetId="2" r:id="rId1"/>
    <sheet name="2. mell. Kimutatás" sheetId="1" r:id="rId2"/>
    <sheet name="3. mell. Előir. mód." sheetId="20" r:id="rId3"/>
    <sheet name="4. mell. közbeszerzési terv" sheetId="25" r:id="rId4"/>
    <sheet name="5. mell. 4.BEVÉTELEK " sheetId="23" r:id="rId5"/>
    <sheet name="6. mell.Pályázaton nyert" sheetId="5" r:id="rId6"/>
    <sheet name="7. mell. 6.KIADÁSOK" sheetId="22" r:id="rId7"/>
    <sheet name="8. mell.Pénzforg. megvalósult" sheetId="6" r:id="rId8"/>
    <sheet name="9. mell. Szállítók-vevők" sheetId="21" r:id="rId9"/>
  </sheets>
  <definedNames>
    <definedName name="_xlnm.Print_Titles" localSheetId="1">'2. mell. Kimutatás'!$1:$4</definedName>
    <definedName name="_xlnm.Print_Area" localSheetId="1">'2. mell. Kimutatás'!$A$1:$E$92</definedName>
    <definedName name="_xlnm.Print_Area" localSheetId="2">'3. mell. Előir. mód.'!$A$1:$H$36</definedName>
    <definedName name="_xlnm.Print_Area" localSheetId="3">'4. mell. közbeszerzési terv'!$A$1:$M$7</definedName>
    <definedName name="_xlnm.Print_Area" localSheetId="4">'5. mell. 4.BEVÉTELEK '!$A$1:$N$67</definedName>
    <definedName name="_xlnm.Print_Area" localSheetId="6">'7. mell. 6.KIADÁSOK'!$A$1:$W$61</definedName>
    <definedName name="_xlnm.Print_Area" localSheetId="7">'8. mell.Pénzforg. megvalósult'!$A$1:$D$117</definedName>
  </definedNames>
  <calcPr calcId="124519"/>
</workbook>
</file>

<file path=xl/calcChain.xml><?xml version="1.0" encoding="utf-8"?>
<calcChain xmlns="http://schemas.openxmlformats.org/spreadsheetml/2006/main">
  <c r="D39" i="5"/>
  <c r="E39" s="1"/>
  <c r="C39"/>
  <c r="E28"/>
  <c r="E29"/>
  <c r="E30"/>
  <c r="E31"/>
  <c r="E32"/>
  <c r="E33"/>
  <c r="E34"/>
  <c r="E35"/>
  <c r="E36"/>
  <c r="E37"/>
  <c r="E38"/>
  <c r="E26"/>
  <c r="C117" i="6"/>
  <c r="N14" i="23"/>
  <c r="N15"/>
  <c r="N17"/>
  <c r="N18"/>
  <c r="N22"/>
  <c r="N23"/>
  <c r="N24"/>
  <c r="N25"/>
  <c r="N26"/>
  <c r="N27"/>
  <c r="N28"/>
  <c r="N32"/>
  <c r="N34"/>
  <c r="N35"/>
  <c r="N36"/>
  <c r="N37"/>
  <c r="N38"/>
  <c r="N39"/>
  <c r="N40"/>
  <c r="N41"/>
  <c r="N42"/>
  <c r="N43"/>
  <c r="N48"/>
  <c r="N50"/>
  <c r="N51"/>
  <c r="N52"/>
  <c r="N53"/>
  <c r="N54"/>
  <c r="N55"/>
  <c r="N56"/>
  <c r="N58"/>
  <c r="N59"/>
  <c r="N60"/>
  <c r="N62"/>
  <c r="N63"/>
  <c r="N64"/>
  <c r="N65"/>
  <c r="N66"/>
  <c r="N67"/>
  <c r="F20" i="20"/>
  <c r="G20"/>
  <c r="H20"/>
  <c r="E17"/>
  <c r="D17"/>
  <c r="W11" i="22"/>
  <c r="W14"/>
  <c r="W16"/>
  <c r="W17"/>
  <c r="W19"/>
  <c r="W20"/>
  <c r="W21"/>
  <c r="W22"/>
  <c r="W23"/>
  <c r="W24"/>
  <c r="W25"/>
  <c r="W28"/>
  <c r="W29"/>
  <c r="W30"/>
  <c r="W31"/>
  <c r="W32"/>
  <c r="W33"/>
  <c r="W34"/>
  <c r="W37"/>
  <c r="W41"/>
  <c r="W42"/>
  <c r="W45"/>
  <c r="W47"/>
  <c r="W48"/>
  <c r="W49"/>
  <c r="W50"/>
  <c r="W51"/>
  <c r="W52"/>
  <c r="W54"/>
  <c r="W55"/>
  <c r="W56"/>
  <c r="W58"/>
  <c r="W59"/>
  <c r="W60"/>
  <c r="C116" i="6" l="1"/>
  <c r="C29" l="1"/>
  <c r="C33" s="1"/>
  <c r="E91" i="1" l="1"/>
  <c r="C91" l="1"/>
  <c r="E80"/>
  <c r="C80"/>
  <c r="V56" i="22"/>
  <c r="U56"/>
  <c r="T56"/>
  <c r="V9"/>
  <c r="M60" i="23" l="1"/>
  <c r="L60"/>
  <c r="N10"/>
  <c r="N9"/>
  <c r="N6"/>
  <c r="N7"/>
  <c r="N8"/>
  <c r="N4" l="1"/>
  <c r="C77" i="6"/>
  <c r="C59" l="1"/>
  <c r="E15" i="5"/>
  <c r="C15"/>
  <c r="C63" i="6"/>
  <c r="E23" i="5"/>
  <c r="C23"/>
  <c r="C55" i="6"/>
  <c r="C43"/>
  <c r="E11" i="5"/>
  <c r="D11"/>
  <c r="C11"/>
  <c r="D5"/>
  <c r="D40" s="1"/>
  <c r="E5"/>
  <c r="E40" s="1"/>
  <c r="C5"/>
  <c r="C40" s="1"/>
  <c r="E24" i="1"/>
  <c r="C24"/>
  <c r="E12"/>
  <c r="C12"/>
  <c r="N5" i="23" l="1"/>
  <c r="E17" i="1" l="1"/>
  <c r="C17"/>
  <c r="M64" i="23"/>
  <c r="L64"/>
  <c r="K64"/>
  <c r="K63"/>
  <c r="J63"/>
  <c r="I63"/>
  <c r="H63"/>
  <c r="G63"/>
  <c r="F63"/>
  <c r="E63"/>
  <c r="D63"/>
  <c r="C63"/>
  <c r="B63"/>
  <c r="M62"/>
  <c r="L62"/>
  <c r="M61"/>
  <c r="L61"/>
  <c r="M59"/>
  <c r="L59"/>
  <c r="M58"/>
  <c r="M63" s="1"/>
  <c r="L58"/>
  <c r="L63" s="1"/>
  <c r="J56"/>
  <c r="I56"/>
  <c r="H56"/>
  <c r="G56"/>
  <c r="F56"/>
  <c r="E56"/>
  <c r="D56"/>
  <c r="C56"/>
  <c r="B56"/>
  <c r="M55"/>
  <c r="L55"/>
  <c r="K55"/>
  <c r="M54"/>
  <c r="L54"/>
  <c r="K54"/>
  <c r="M53"/>
  <c r="L53"/>
  <c r="K53"/>
  <c r="M52"/>
  <c r="L52"/>
  <c r="K52"/>
  <c r="M51"/>
  <c r="L51"/>
  <c r="K51"/>
  <c r="M50"/>
  <c r="L50"/>
  <c r="K50"/>
  <c r="M49"/>
  <c r="L49"/>
  <c r="K49"/>
  <c r="M48"/>
  <c r="L48"/>
  <c r="M47"/>
  <c r="L47"/>
  <c r="K47"/>
  <c r="M46"/>
  <c r="L46"/>
  <c r="K46"/>
  <c r="M45"/>
  <c r="L45"/>
  <c r="K45"/>
  <c r="M44"/>
  <c r="L44"/>
  <c r="K44"/>
  <c r="M43"/>
  <c r="L43"/>
  <c r="K43"/>
  <c r="M42"/>
  <c r="L42"/>
  <c r="K42"/>
  <c r="M41"/>
  <c r="L41"/>
  <c r="K41"/>
  <c r="M40"/>
  <c r="L40"/>
  <c r="K40"/>
  <c r="M39"/>
  <c r="L39"/>
  <c r="K39"/>
  <c r="M38"/>
  <c r="L38"/>
  <c r="K38"/>
  <c r="M37"/>
  <c r="L37"/>
  <c r="K37"/>
  <c r="M36"/>
  <c r="L36"/>
  <c r="K36"/>
  <c r="M35"/>
  <c r="L35"/>
  <c r="K35"/>
  <c r="M34"/>
  <c r="L34"/>
  <c r="K34"/>
  <c r="M33"/>
  <c r="L33"/>
  <c r="K33"/>
  <c r="M32"/>
  <c r="L32"/>
  <c r="K32"/>
  <c r="M31"/>
  <c r="L31"/>
  <c r="K31"/>
  <c r="M30"/>
  <c r="L30"/>
  <c r="K30"/>
  <c r="M29"/>
  <c r="L29"/>
  <c r="K29"/>
  <c r="M28"/>
  <c r="L28"/>
  <c r="K28"/>
  <c r="M27"/>
  <c r="L27"/>
  <c r="K27"/>
  <c r="M26"/>
  <c r="L26"/>
  <c r="K26"/>
  <c r="M25"/>
  <c r="L25"/>
  <c r="K25"/>
  <c r="M24"/>
  <c r="L24"/>
  <c r="K24"/>
  <c r="M23"/>
  <c r="L23"/>
  <c r="K23"/>
  <c r="M22"/>
  <c r="L22"/>
  <c r="K22"/>
  <c r="K21"/>
  <c r="M20"/>
  <c r="L20"/>
  <c r="K20"/>
  <c r="M19"/>
  <c r="L19"/>
  <c r="K19"/>
  <c r="M18"/>
  <c r="L18"/>
  <c r="K18"/>
  <c r="M17"/>
  <c r="L17"/>
  <c r="K17"/>
  <c r="M16"/>
  <c r="L16"/>
  <c r="K16"/>
  <c r="M15"/>
  <c r="L15"/>
  <c r="K15"/>
  <c r="M14"/>
  <c r="L14"/>
  <c r="K14"/>
  <c r="K56" s="1"/>
  <c r="M13"/>
  <c r="L13"/>
  <c r="K13"/>
  <c r="J12"/>
  <c r="I12"/>
  <c r="H12"/>
  <c r="H65" s="1"/>
  <c r="G12"/>
  <c r="F12"/>
  <c r="E12"/>
  <c r="E65" s="1"/>
  <c r="E67" s="1"/>
  <c r="D12"/>
  <c r="C12"/>
  <c r="B12"/>
  <c r="M11"/>
  <c r="L11"/>
  <c r="K11"/>
  <c r="M10"/>
  <c r="L10"/>
  <c r="K10"/>
  <c r="M9"/>
  <c r="L9"/>
  <c r="K9"/>
  <c r="M8"/>
  <c r="L8"/>
  <c r="K8"/>
  <c r="M7"/>
  <c r="L7"/>
  <c r="K7"/>
  <c r="M6"/>
  <c r="L6"/>
  <c r="K6"/>
  <c r="M5"/>
  <c r="L5"/>
  <c r="K5"/>
  <c r="M4"/>
  <c r="M12" s="1"/>
  <c r="L4"/>
  <c r="K4"/>
  <c r="I65" l="1"/>
  <c r="I67" s="1"/>
  <c r="G65"/>
  <c r="G67" s="1"/>
  <c r="F65"/>
  <c r="F67" s="1"/>
  <c r="D65"/>
  <c r="D67" s="1"/>
  <c r="M56"/>
  <c r="M65" s="1"/>
  <c r="C65"/>
  <c r="C67" s="1"/>
  <c r="L56"/>
  <c r="J65"/>
  <c r="J67" s="1"/>
  <c r="B65"/>
  <c r="B67" s="1"/>
  <c r="L12"/>
  <c r="H67"/>
  <c r="K66"/>
  <c r="M66"/>
  <c r="L66"/>
  <c r="K12"/>
  <c r="K65" s="1"/>
  <c r="K67" s="1"/>
  <c r="M67" l="1"/>
  <c r="L65"/>
  <c r="L67" s="1"/>
  <c r="N12"/>
  <c r="V60" i="22"/>
  <c r="U60"/>
  <c r="T60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V58"/>
  <c r="U58"/>
  <c r="T58"/>
  <c r="V57"/>
  <c r="U57"/>
  <c r="T57"/>
  <c r="V55"/>
  <c r="U55"/>
  <c r="T55"/>
  <c r="V54"/>
  <c r="U54"/>
  <c r="T54"/>
  <c r="T59" s="1"/>
  <c r="V53"/>
  <c r="V59" s="1"/>
  <c r="U53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V51"/>
  <c r="U51"/>
  <c r="T51"/>
  <c r="V50"/>
  <c r="U50"/>
  <c r="T50"/>
  <c r="V49"/>
  <c r="U49"/>
  <c r="T49"/>
  <c r="V48"/>
  <c r="U48"/>
  <c r="T48"/>
  <c r="V47"/>
  <c r="U47"/>
  <c r="T47"/>
  <c r="V46"/>
  <c r="U46"/>
  <c r="T46"/>
  <c r="V45"/>
  <c r="U45"/>
  <c r="T45"/>
  <c r="V44"/>
  <c r="U44"/>
  <c r="T44"/>
  <c r="V43"/>
  <c r="U43"/>
  <c r="T43"/>
  <c r="V42"/>
  <c r="U42"/>
  <c r="T42"/>
  <c r="V41"/>
  <c r="U41"/>
  <c r="T41"/>
  <c r="V40"/>
  <c r="U40"/>
  <c r="T40"/>
  <c r="V39"/>
  <c r="U39"/>
  <c r="T39"/>
  <c r="V38"/>
  <c r="U38"/>
  <c r="T38"/>
  <c r="V37"/>
  <c r="U37"/>
  <c r="T37"/>
  <c r="V36"/>
  <c r="U36"/>
  <c r="T36"/>
  <c r="V35"/>
  <c r="U35"/>
  <c r="T35"/>
  <c r="V34"/>
  <c r="U34"/>
  <c r="T34"/>
  <c r="V33"/>
  <c r="U33"/>
  <c r="T33"/>
  <c r="V32"/>
  <c r="U32"/>
  <c r="T32"/>
  <c r="V31"/>
  <c r="U31"/>
  <c r="T31"/>
  <c r="V30"/>
  <c r="U30"/>
  <c r="T30"/>
  <c r="V29"/>
  <c r="U29"/>
  <c r="T29"/>
  <c r="V28"/>
  <c r="U28"/>
  <c r="T28"/>
  <c r="V27"/>
  <c r="U27"/>
  <c r="T27"/>
  <c r="V26"/>
  <c r="U26"/>
  <c r="T26"/>
  <c r="V25"/>
  <c r="U25"/>
  <c r="T25"/>
  <c r="V24"/>
  <c r="U24"/>
  <c r="T24"/>
  <c r="V23"/>
  <c r="U23"/>
  <c r="T23"/>
  <c r="V22"/>
  <c r="U22"/>
  <c r="T22"/>
  <c r="V21"/>
  <c r="U21"/>
  <c r="T21"/>
  <c r="V20"/>
  <c r="U20"/>
  <c r="T20"/>
  <c r="V19"/>
  <c r="U19"/>
  <c r="T19"/>
  <c r="V18"/>
  <c r="U18"/>
  <c r="V17"/>
  <c r="U17"/>
  <c r="T17"/>
  <c r="V16"/>
  <c r="U16"/>
  <c r="T16"/>
  <c r="T15"/>
  <c r="V14"/>
  <c r="V52" s="1"/>
  <c r="U14"/>
  <c r="T14"/>
  <c r="T52" s="1"/>
  <c r="S12"/>
  <c r="R12"/>
  <c r="R61" s="1"/>
  <c r="Q12"/>
  <c r="P12"/>
  <c r="P61" s="1"/>
  <c r="O12"/>
  <c r="N12"/>
  <c r="N61" s="1"/>
  <c r="M12"/>
  <c r="L12"/>
  <c r="K12"/>
  <c r="K61" s="1"/>
  <c r="J12"/>
  <c r="J61" s="1"/>
  <c r="I12"/>
  <c r="H12"/>
  <c r="H61" s="1"/>
  <c r="G12"/>
  <c r="F12"/>
  <c r="F61" s="1"/>
  <c r="E12"/>
  <c r="E61" s="1"/>
  <c r="D12"/>
  <c r="D61" s="1"/>
  <c r="C12"/>
  <c r="B12"/>
  <c r="B61" s="1"/>
  <c r="V11"/>
  <c r="U11"/>
  <c r="T11"/>
  <c r="V10"/>
  <c r="U10"/>
  <c r="W10" s="1"/>
  <c r="T10"/>
  <c r="U9"/>
  <c r="W9" s="1"/>
  <c r="T9"/>
  <c r="V8"/>
  <c r="W8" s="1"/>
  <c r="U8"/>
  <c r="T8"/>
  <c r="V7"/>
  <c r="U7"/>
  <c r="T7"/>
  <c r="V6"/>
  <c r="W6" s="1"/>
  <c r="U6"/>
  <c r="T6"/>
  <c r="V5"/>
  <c r="U5"/>
  <c r="T5"/>
  <c r="V4"/>
  <c r="U4"/>
  <c r="T4"/>
  <c r="O61" l="1"/>
  <c r="Q61"/>
  <c r="L61"/>
  <c r="U52"/>
  <c r="M61"/>
  <c r="S61"/>
  <c r="I61"/>
  <c r="G61"/>
  <c r="C61"/>
  <c r="U59"/>
  <c r="W4"/>
  <c r="W5"/>
  <c r="W7"/>
  <c r="T12"/>
  <c r="T61" s="1"/>
  <c r="V12"/>
  <c r="U12"/>
  <c r="U61" s="1"/>
  <c r="P37" i="21"/>
  <c r="O37"/>
  <c r="N37"/>
  <c r="M37"/>
  <c r="L37"/>
  <c r="K37"/>
  <c r="J37"/>
  <c r="I37"/>
  <c r="F37"/>
  <c r="E37"/>
  <c r="D37"/>
  <c r="C37"/>
  <c r="B37"/>
  <c r="Q36"/>
  <c r="Q35"/>
  <c r="Q34"/>
  <c r="Q33"/>
  <c r="Q32"/>
  <c r="Q31"/>
  <c r="Q30"/>
  <c r="Q29"/>
  <c r="Q28"/>
  <c r="Q27"/>
  <c r="Q26"/>
  <c r="Q25"/>
  <c r="Q24"/>
  <c r="P20"/>
  <c r="O20"/>
  <c r="N20"/>
  <c r="M20"/>
  <c r="L20"/>
  <c r="J20"/>
  <c r="I20"/>
  <c r="F20"/>
  <c r="E20"/>
  <c r="D20"/>
  <c r="C20"/>
  <c r="B20"/>
  <c r="Q19"/>
  <c r="Q18"/>
  <c r="Q17"/>
  <c r="Q16"/>
  <c r="Q15"/>
  <c r="Q14"/>
  <c r="Q13"/>
  <c r="Q12"/>
  <c r="Q11"/>
  <c r="Q10"/>
  <c r="Q9"/>
  <c r="Q8"/>
  <c r="Q7"/>
  <c r="Q6"/>
  <c r="Q5"/>
  <c r="Q4"/>
  <c r="H36" i="20"/>
  <c r="G36"/>
  <c r="F36"/>
  <c r="E36"/>
  <c r="D36"/>
  <c r="C36"/>
  <c r="B36"/>
  <c r="E20"/>
  <c r="D20"/>
  <c r="C17"/>
  <c r="C20" s="1"/>
  <c r="B17"/>
  <c r="B20" s="1"/>
  <c r="V61" i="22" l="1"/>
  <c r="W61" s="1"/>
  <c r="W12"/>
  <c r="Q37" i="21"/>
  <c r="Q20"/>
  <c r="C15" i="6"/>
  <c r="E49" i="1" l="1"/>
  <c r="C49"/>
  <c r="C7" i="6"/>
  <c r="C67"/>
  <c r="E54" i="1"/>
  <c r="C54"/>
  <c r="E35" l="1"/>
  <c r="C35"/>
  <c r="E42" l="1"/>
  <c r="E92" s="1"/>
  <c r="C42"/>
  <c r="C92" s="1"/>
</calcChain>
</file>

<file path=xl/sharedStrings.xml><?xml version="1.0" encoding="utf-8"?>
<sst xmlns="http://schemas.openxmlformats.org/spreadsheetml/2006/main" count="608" uniqueCount="452">
  <si>
    <t>Kimutatás az önkormányzati többlettámogatással nem járó előirányzat átcsoportosításáról</t>
  </si>
  <si>
    <t>Megnevezés</t>
  </si>
  <si>
    <t>Bevétel</t>
  </si>
  <si>
    <t>Előirányzat megnevezése</t>
  </si>
  <si>
    <t>Összeg</t>
  </si>
  <si>
    <t>Kiadás</t>
  </si>
  <si>
    <t>Előirányzat megnevezés</t>
  </si>
  <si>
    <t xml:space="preserve">Összeg </t>
  </si>
  <si>
    <t>Adatok Ft-ban</t>
  </si>
  <si>
    <t xml:space="preserve">Csongrád Városi Önkormányzat </t>
  </si>
  <si>
    <t>Összesen:</t>
  </si>
  <si>
    <t>Csongrádi Óvodák Igazgatósága</t>
  </si>
  <si>
    <t>Művelődési Központ és Városi Galéria</t>
  </si>
  <si>
    <t xml:space="preserve">Csongrádi Információs Központ 
Csemegi Károly Könyvtár és Tari László Múzeum </t>
  </si>
  <si>
    <t>Dr. Szarka Ödön Egyesített Egészségügyi és Szociális Intézmény</t>
  </si>
  <si>
    <t xml:space="preserve">Összesen: </t>
  </si>
  <si>
    <t xml:space="preserve">MINDÖSSZESEN: </t>
  </si>
  <si>
    <t>Gazdasági Ellátó Szervezet</t>
  </si>
  <si>
    <t>ÖSSZESEN:</t>
  </si>
  <si>
    <t xml:space="preserve">Városellátó Intézmény </t>
  </si>
  <si>
    <t>Óvodák Igazgatósága</t>
  </si>
  <si>
    <t>Dologi kiadás</t>
  </si>
  <si>
    <t>Csongrádi Polgármesteri Hivatal</t>
  </si>
  <si>
    <t>Csongrád Városi Önkormányzat</t>
  </si>
  <si>
    <t xml:space="preserve">Megnevezés </t>
  </si>
  <si>
    <t>II. negyedéves módosítás I.</t>
  </si>
  <si>
    <t xml:space="preserve">II. negyedéves módosítás II. </t>
  </si>
  <si>
    <t>III. negyedéves módosítás</t>
  </si>
  <si>
    <t>IV/1. negyedéves módosítás</t>
  </si>
  <si>
    <t>BEVÉTEL</t>
  </si>
  <si>
    <t xml:space="preserve"> </t>
  </si>
  <si>
    <t xml:space="preserve">1. Önkormányzati körben: </t>
  </si>
  <si>
    <t xml:space="preserve">    - támogatási kölcsönök visszatérülése </t>
  </si>
  <si>
    <t xml:space="preserve">    - likvid hitel </t>
  </si>
  <si>
    <t xml:space="preserve">    - Homokhátság  saját + átvett</t>
  </si>
  <si>
    <t xml:space="preserve">    - Előző évi költségvetési maradvány 
      igénybevétele</t>
  </si>
  <si>
    <t xml:space="preserve">         Összesen </t>
  </si>
  <si>
    <t xml:space="preserve">2. Hitel (fejlesztési) </t>
  </si>
  <si>
    <t xml:space="preserve">BEVÉTELEK ÖSSZESEN </t>
  </si>
  <si>
    <t xml:space="preserve">KIADÁS </t>
  </si>
  <si>
    <t xml:space="preserve">KIADÁSOK ÖSSZESEN </t>
  </si>
  <si>
    <t xml:space="preserve">                                       II. Céljelleggel érkezett előirányzatok</t>
  </si>
  <si>
    <t>Polgármesteri Hivatal</t>
  </si>
  <si>
    <t>INTÉZMÉNY/FELADAT</t>
  </si>
  <si>
    <t>NYERT ÖSSZEG 
FT-BAN</t>
  </si>
  <si>
    <t>ÖNKORM.
ÖNERŐ FT</t>
  </si>
  <si>
    <t>ÖSSZESEN
FT</t>
  </si>
  <si>
    <t xml:space="preserve">Mindösszesen  </t>
  </si>
  <si>
    <t xml:space="preserve">Piroskavárosi Idősek Otthona </t>
  </si>
  <si>
    <t xml:space="preserve">Szociális Ellátások Intézménye </t>
  </si>
  <si>
    <t xml:space="preserve">Önkormányzat </t>
  </si>
  <si>
    <t>Alkotóház</t>
  </si>
  <si>
    <t>Védőnői Szolgálat</t>
  </si>
  <si>
    <t>Művelődési Központ</t>
  </si>
  <si>
    <t>Intézményi kintlevőségek</t>
  </si>
  <si>
    <t xml:space="preserve">     - projektek ÁFA </t>
  </si>
  <si>
    <t xml:space="preserve">     - működés </t>
  </si>
  <si>
    <t xml:space="preserve">Polgármesteri Hivatal </t>
  </si>
  <si>
    <t>Kifizetetlen számlák állományai szállítók felé</t>
  </si>
  <si>
    <t>2015. 
dec. 31.</t>
  </si>
  <si>
    <t>Önkormányzat össz. halm. nélkül</t>
  </si>
  <si>
    <t>-Intézményfinanszírozás</t>
  </si>
  <si>
    <t>Önkormányzat összesen:</t>
  </si>
  <si>
    <t xml:space="preserve">11. Cs.V.Ö. Homokhátság Gesztor Intézménye </t>
  </si>
  <si>
    <t>Hivatali feladat összesen</t>
  </si>
  <si>
    <t xml:space="preserve">041233 Hosszabb időtartamú közfoglalkoztatás </t>
  </si>
  <si>
    <t xml:space="preserve">018030 Támogatási célú finanszírozási műveletek </t>
  </si>
  <si>
    <t xml:space="preserve">011130 Önkormányzatok és önkormányzati hivatalok jogalkotó és igazgatási tevékenysége </t>
  </si>
  <si>
    <t>10. Hivatali feladat</t>
  </si>
  <si>
    <t xml:space="preserve">Önkormányzati feladat összesen </t>
  </si>
  <si>
    <t xml:space="preserve">Likvid hitel </t>
  </si>
  <si>
    <t>041237 Közfoglalkoztatási mintaprogram</t>
  </si>
  <si>
    <t xml:space="preserve">ATMÖT támogatása </t>
  </si>
  <si>
    <t>Esély Szociális és Gyermekjóléti Alapellátási Kp. támog.</t>
  </si>
  <si>
    <t>074040 Fertőző megbetegedések megelőzése</t>
  </si>
  <si>
    <t xml:space="preserve">Nagyboldogasszony Katolikus Ált. Isk. kedvezményes étkeztetésben részesülő tanulók támogatása, ösztöndíj program </t>
  </si>
  <si>
    <t>Települési támogatás (egyéb szociális pénzbeli ellátás)</t>
  </si>
  <si>
    <t>084070 A fiatalok társadalmi integrációját segítő struktúra, szakmai szolgáltatások fejlesztése, működtetése</t>
  </si>
  <si>
    <t xml:space="preserve">084031 Civil szervezetek működési támogatása </t>
  </si>
  <si>
    <t>083030 Egyéb kiadói tevékenység</t>
  </si>
  <si>
    <t>082091 Közművelődés-közösségi és társadalmi részvétel fejleszt.</t>
  </si>
  <si>
    <t xml:space="preserve">081045 Sportegyesületek támogatása, bizottsági keret </t>
  </si>
  <si>
    <t>056010 Autómentes Nap</t>
  </si>
  <si>
    <t xml:space="preserve">Egészségügyi referens </t>
  </si>
  <si>
    <t>081030 Sportlétesítmények, edzőtáborok működtetése</t>
  </si>
  <si>
    <t>074051 Nem fertőző megbetegedések megelőzése</t>
  </si>
  <si>
    <t>Foglalkozás egészségügyi ellátás</t>
  </si>
  <si>
    <t xml:space="preserve">072111 Háziorvosi alapellátás </t>
  </si>
  <si>
    <t xml:space="preserve">064010 Közvilágítás </t>
  </si>
  <si>
    <t xml:space="preserve">061030 Lakáshoz jutást segítő támogatások </t>
  </si>
  <si>
    <t xml:space="preserve">045140 Városi és elővárosi közúti személyszállítás </t>
  </si>
  <si>
    <t>Iparűzési adóbevétel elmaradás miatti kompenzáció</t>
  </si>
  <si>
    <t>Települési önkormányzat muzeális fel. támogatása</t>
  </si>
  <si>
    <t xml:space="preserve">018010 Önkormányzatok elszámolásai a központi költségvetéssel </t>
  </si>
  <si>
    <t>013350 Az önkormányzati vagyonnal való gazd. kapcs.feladatok</t>
  </si>
  <si>
    <t xml:space="preserve">011220 Adópótlék, bírság </t>
  </si>
  <si>
    <t>011220 Adó-, vám- és jövedéki igazgatás</t>
  </si>
  <si>
    <t xml:space="preserve">011130 Önkormányzatok és önkormányzati hivatalok jogalkotó
 és általános igazgatási tevékenysége </t>
  </si>
  <si>
    <t xml:space="preserve">9. Önkormányzati feladat </t>
  </si>
  <si>
    <t>Intézmények összesen:</t>
  </si>
  <si>
    <t>8. Piroskavárosi Szociális, Család és Gyermekjóléti Int.</t>
  </si>
  <si>
    <t xml:space="preserve">7. Dr. Szarka Ödön Egyesített Eü. és Szociális Intézmény </t>
  </si>
  <si>
    <t>6. Alkotóház</t>
  </si>
  <si>
    <t xml:space="preserve">5. Művelődési Központ és Városi Galéria  </t>
  </si>
  <si>
    <t xml:space="preserve">4. Városi Könyvtár Információs Központ és Tari László Múzeum    </t>
  </si>
  <si>
    <t xml:space="preserve">2. Városellátó Intézmény                             </t>
  </si>
  <si>
    <t xml:space="preserve">1. GESZ                                                         </t>
  </si>
  <si>
    <t>%</t>
  </si>
  <si>
    <t>Összes bevétel</t>
  </si>
  <si>
    <t>Önkormányzati támogatás</t>
  </si>
  <si>
    <t>Átvett pénzeszköz</t>
  </si>
  <si>
    <t>Saját bevétel</t>
  </si>
  <si>
    <t xml:space="preserve">Hivatali feladatok összesen </t>
  </si>
  <si>
    <t>013350 Az önkormányzati vagyonnal való gazdálkodással kapcsolatos feladatok</t>
  </si>
  <si>
    <t>Likvid hitel törlesztés</t>
  </si>
  <si>
    <t xml:space="preserve">Fejlesztési hitel tőke törlesztés </t>
  </si>
  <si>
    <t>Szolidaritási hozzájárulás</t>
  </si>
  <si>
    <t>Autómentes Nap</t>
  </si>
  <si>
    <t xml:space="preserve">Esély Szociális és Gyermekjóléti Alapellátási Központ támogatása </t>
  </si>
  <si>
    <t>Közmű Kft. támogatása</t>
  </si>
  <si>
    <t xml:space="preserve">107060 Egyéb szociális pénzbeli és természetbeni ellátások, támogatások </t>
  </si>
  <si>
    <t xml:space="preserve">106020 Lakásfenntartással, lakhatással kapcsolatos ellátások </t>
  </si>
  <si>
    <t>Települési támogatás</t>
  </si>
  <si>
    <t xml:space="preserve">Nagyboldogasszony Katolikus Ált. Isk. tanulóinak kedvezményes étkeztetése, ösztöndíj program </t>
  </si>
  <si>
    <t xml:space="preserve">074054 Komplex egészségfejlesztési program </t>
  </si>
  <si>
    <t>083050 Televíziós műsorszolgáltatás</t>
  </si>
  <si>
    <t xml:space="preserve">082091 Közművelődés - közösségi és társadalmi részvétel fejlesztése </t>
  </si>
  <si>
    <t>081045 Sportorvosi ellátás</t>
  </si>
  <si>
    <t>081030 Sportlétesítmények, edzőtáborok működtetése és fejlesztése</t>
  </si>
  <si>
    <t xml:space="preserve">076062 Egészségügyi referens </t>
  </si>
  <si>
    <t xml:space="preserve">074011 Foglalkozás-egészségügyi ellátás </t>
  </si>
  <si>
    <t xml:space="preserve">041237 Közfoglalkoztatási Mintaprogram </t>
  </si>
  <si>
    <t>9. Önkormányzati feladatok</t>
  </si>
  <si>
    <t>Intézmény összesen</t>
  </si>
  <si>
    <t>8. Piroskavárosi Szociális, Család és Gyermekjóléti Intézmény</t>
  </si>
  <si>
    <t xml:space="preserve">5. Művelődési Központ és Városi Galéria </t>
  </si>
  <si>
    <t xml:space="preserve">3. Óvodák Igazgatósága </t>
  </si>
  <si>
    <t xml:space="preserve">2. Városellátó Intézmény </t>
  </si>
  <si>
    <t xml:space="preserve">1. GESZ </t>
  </si>
  <si>
    <t>Összes kiadás</t>
  </si>
  <si>
    <t>Beruházás, felújítás</t>
  </si>
  <si>
    <t>Ellátottak pénzbeni jutt.</t>
  </si>
  <si>
    <t xml:space="preserve">Egyéb működési célú kiadás </t>
  </si>
  <si>
    <t xml:space="preserve">Járulék </t>
  </si>
  <si>
    <t xml:space="preserve">     Személyi juttatás</t>
  </si>
  <si>
    <t>Összesen</t>
  </si>
  <si>
    <t>Piroskavárosi Szociális Család és Gyermekjóléti Intézmény</t>
  </si>
  <si>
    <t>Városellátó Intézmény</t>
  </si>
  <si>
    <t>Csongrádi Információs Központ 
Csemegi Károly Könyvtár és Tari László Múzeum</t>
  </si>
  <si>
    <t xml:space="preserve">3. </t>
  </si>
  <si>
    <t xml:space="preserve">1. </t>
  </si>
  <si>
    <t xml:space="preserve">2. </t>
  </si>
  <si>
    <t>Önkormányzathoz céljelleggel érkezett pénzeszközök</t>
  </si>
  <si>
    <t xml:space="preserve">056010 Komplex környezetvédelmi program támogatása </t>
  </si>
  <si>
    <t>072111 Háziorvosi alapellátás</t>
  </si>
  <si>
    <t>ÖSSZEG FT-BAN</t>
  </si>
  <si>
    <t>Szolidaritási hozzájárulás megfizetése</t>
  </si>
  <si>
    <t xml:space="preserve">3. Óvodák Igazgatósága                               </t>
  </si>
  <si>
    <t xml:space="preserve">2022. évi 
előirányzat </t>
  </si>
  <si>
    <t>I. negyedéves 
módosítás</t>
  </si>
  <si>
    <t>IV/2. negyedéves módosítás</t>
  </si>
  <si>
    <t xml:space="preserve">    - intézményi működési bevétel</t>
  </si>
  <si>
    <t xml:space="preserve">    - vagyongazdálkodás működési bevétele </t>
  </si>
  <si>
    <t xml:space="preserve">    - közhatalmi bevételek</t>
  </si>
  <si>
    <t xml:space="preserve">    - működési célú támogatás
       államháztartáson belülről 
      </t>
  </si>
  <si>
    <t xml:space="preserve">    - felhalmozási és tőkejellegű bevételek </t>
  </si>
  <si>
    <t xml:space="preserve">    - működési célú pénzeszköz átvétel</t>
  </si>
  <si>
    <t xml:space="preserve">    - felhalmozási célú pénzeszköz átvétel 
       támogatásértékű bevétel </t>
  </si>
  <si>
    <t xml:space="preserve">    - egyéb felhalmozási célú pénzeszköz átvétel </t>
  </si>
  <si>
    <t xml:space="preserve">    - állami támogatás megelőlegezés</t>
  </si>
  <si>
    <t xml:space="preserve">   - személyi juttatás </t>
  </si>
  <si>
    <t xml:space="preserve">   - járulékok </t>
  </si>
  <si>
    <t xml:space="preserve">   - ellátottak pénzbeli juttatása </t>
  </si>
  <si>
    <t xml:space="preserve">   - egyéb dologi kiadások </t>
  </si>
  <si>
    <t xml:space="preserve">   - egyéb működési célú kiadás</t>
  </si>
  <si>
    <t xml:space="preserve">   - beruházások</t>
  </si>
  <si>
    <t xml:space="preserve">   - felújítások</t>
  </si>
  <si>
    <t xml:space="preserve">   - felhalmozási célú támogatás nyújtása</t>
  </si>
  <si>
    <t xml:space="preserve">   - kölcsön nyújtása </t>
  </si>
  <si>
    <t xml:space="preserve">   - felhalmozási célú pénzeszköz átadás</t>
  </si>
  <si>
    <t xml:space="preserve">   - fejlesztési hitel törlesztés</t>
  </si>
  <si>
    <t xml:space="preserve">   - likvid hitel törlesztése </t>
  </si>
  <si>
    <t>2011.
dec. 31.</t>
  </si>
  <si>
    <t>2012.
dec. 31.</t>
  </si>
  <si>
    <t xml:space="preserve">2013. 
dec. 31. </t>
  </si>
  <si>
    <t>2014. 
dec. 31.</t>
  </si>
  <si>
    <t>2016.
dec. 31.</t>
  </si>
  <si>
    <t>2017.
dec. 31.</t>
  </si>
  <si>
    <t>2018. dec. 31.</t>
  </si>
  <si>
    <t>2021. 
dec. 31.</t>
  </si>
  <si>
    <t>2022. június 30.</t>
  </si>
  <si>
    <t>eFt
 össz.</t>
  </si>
  <si>
    <t>eFt 
össz.</t>
  </si>
  <si>
    <t>30-60 nap
Ft</t>
  </si>
  <si>
    <t>90 napon
 túli 
Ft</t>
  </si>
  <si>
    <t xml:space="preserve">GESZ </t>
  </si>
  <si>
    <t>Csemegi Károly Könyvtár</t>
  </si>
  <si>
    <t>Polgármesteri Hiv.összesen</t>
  </si>
  <si>
    <t xml:space="preserve">Dr. Szarka Ödön Egyesített Egészségügyi és Szoc. Int. </t>
  </si>
  <si>
    <t>2022. évi
 eredeti</t>
  </si>
  <si>
    <t>Módosított 
VI. 30.</t>
  </si>
  <si>
    <t xml:space="preserve">Tény VI. 30.  </t>
  </si>
  <si>
    <t>2022. évi 
eredeti</t>
  </si>
  <si>
    <t>4. Városi Könyvtár és Információs Központ</t>
  </si>
  <si>
    <t>7. Dr. Szarka Ödön Egyesített Eü-i és Szociális Intézmény</t>
  </si>
  <si>
    <t xml:space="preserve">011130 Önkormányzatok és önkormányzati hivatalok jogalkotó és általános igazgatási tevékenysége </t>
  </si>
  <si>
    <t>41233 Hosszabb időtartamú közfoglalkoztatás</t>
  </si>
  <si>
    <t xml:space="preserve">Forgatási célú finanszírozási műveletek </t>
  </si>
  <si>
    <t xml:space="preserve">ATMÖT </t>
  </si>
  <si>
    <t>Módosított
VI. 30.</t>
  </si>
  <si>
    <t>Tény
 VI .30.</t>
  </si>
  <si>
    <t>Óvodai iskolai szociális segítő tevékenység támogatása</t>
  </si>
  <si>
    <t>2022. évi állami előleg</t>
  </si>
  <si>
    <t>041233 Hossszabb időtartamú közfoglalkoztatás</t>
  </si>
  <si>
    <t xml:space="preserve">081045 Sportorvosi ellátás </t>
  </si>
  <si>
    <t>083050 Televíziós műsor szolgáltatás</t>
  </si>
  <si>
    <t>Béremeléshez nyújtott támogatás /8/2022. (I.14.) Korm. rendelet/</t>
  </si>
  <si>
    <t>Béremeléshez nyújtott támogatás (PH)</t>
  </si>
  <si>
    <t xml:space="preserve">Béremeléshez nyújtott tám. (városüzemeltetés) </t>
  </si>
  <si>
    <t xml:space="preserve">Előző évi költségvetési maradvány </t>
  </si>
  <si>
    <t>Állami támogatás megelőlegezés</t>
  </si>
  <si>
    <t>Fejlesztési hitel</t>
  </si>
  <si>
    <t>Sor-szám</t>
  </si>
  <si>
    <t>Típusa</t>
  </si>
  <si>
    <t>Érintett intézmény</t>
  </si>
  <si>
    <t>Közbeszerzés tervezett mennyisége</t>
  </si>
  <si>
    <t>Hirdetmény feladásának, vagy ajánlattételi felhívás elküldésének  dátuma</t>
  </si>
  <si>
    <t>Közbeszerzés tárgya</t>
  </si>
  <si>
    <t xml:space="preserve">Szerződés teljesítésének várható időpontja </t>
  </si>
  <si>
    <t>1.</t>
  </si>
  <si>
    <t>2.</t>
  </si>
  <si>
    <t>Alkalmazandó eljárás típus</t>
  </si>
  <si>
    <t>Fedezet Eu</t>
  </si>
  <si>
    <t xml:space="preserve">Fedezet önrész önkormányzati </t>
  </si>
  <si>
    <t xml:space="preserve"> Előzetesen becsült érték Euro</t>
  </si>
  <si>
    <t xml:space="preserve">Előzetesen becsült érték
 eFt </t>
  </si>
  <si>
    <t>Fedezet Központi</t>
  </si>
  <si>
    <t>Közvilágítás üzemeltetése és karbantartása 4 évre</t>
  </si>
  <si>
    <t>Szolgáltatás megrendelése</t>
  </si>
  <si>
    <t>2721 db lámpatest</t>
  </si>
  <si>
    <t>2022.II. n. év</t>
  </si>
  <si>
    <t>-</t>
  </si>
  <si>
    <t>65.488</t>
  </si>
  <si>
    <t>Nemzeti eljárásrend, Kbt. 112. § (1) bekezdés b) pont szerinti nyílt eljárás</t>
  </si>
  <si>
    <t>65.916</t>
  </si>
  <si>
    <t>2022. III. n. év</t>
  </si>
  <si>
    <t>2023. IV.n.év</t>
  </si>
  <si>
    <t>Kommunális seprőgép beszerzése Csongrádon</t>
  </si>
  <si>
    <t>Árubeszerzés</t>
  </si>
  <si>
    <t>1 db kommunális seprőgép</t>
  </si>
  <si>
    <t>2026. II. n.év</t>
  </si>
  <si>
    <t>Munkaügyi támogatás</t>
  </si>
  <si>
    <t>Munkaügyi támogatás bér</t>
  </si>
  <si>
    <t xml:space="preserve">Munkaügyi támogatás járulék </t>
  </si>
  <si>
    <t>Toshiba külső HHD</t>
  </si>
  <si>
    <t xml:space="preserve">Számítógép vásárlás ( Temető) </t>
  </si>
  <si>
    <t xml:space="preserve">Számítógép vásárlás ( Bercsényi) </t>
  </si>
  <si>
    <t>IVECO billenős, darus teherautó</t>
  </si>
  <si>
    <t>Csongrád Megyei Kormányhivatal</t>
  </si>
  <si>
    <t>Átvett pénz Közfoglalkoztatottak</t>
  </si>
  <si>
    <t>Közfoglalkoztatottak bér</t>
  </si>
  <si>
    <t>Közfoglalkoztatottak járulék</t>
  </si>
  <si>
    <t>Átvett pénz TOP</t>
  </si>
  <si>
    <t>TOP bér</t>
  </si>
  <si>
    <t>TOP járulék</t>
  </si>
  <si>
    <t>Átvett pénz GINOP</t>
  </si>
  <si>
    <t>GINOP bér</t>
  </si>
  <si>
    <t>GINOP járulék</t>
  </si>
  <si>
    <t>átcsoportosítás</t>
  </si>
  <si>
    <t>dologi csökken</t>
  </si>
  <si>
    <t>hűtőszekrény</t>
  </si>
  <si>
    <t>Erzsébet Alapítvány előleg</t>
  </si>
  <si>
    <t>saját bevétel</t>
  </si>
  <si>
    <t>dologi kiadás</t>
  </si>
  <si>
    <t>könyvek érdekeltségnövelő</t>
  </si>
  <si>
    <t>könyvek</t>
  </si>
  <si>
    <t>klíma</t>
  </si>
  <si>
    <t>viselet</t>
  </si>
  <si>
    <t>TESCO pályázat</t>
  </si>
  <si>
    <t>Csongrádi Információs Központ</t>
  </si>
  <si>
    <t>Nemzeti Kulturális Alap - Óbecse</t>
  </si>
  <si>
    <t>Nemzeti Kulturális alap Tűz és sár 1848-49 Csongrádon történetalapú játék</t>
  </si>
  <si>
    <t xml:space="preserve">Emberi Erőforrások Minisztériuma (Múzeum) </t>
  </si>
  <si>
    <t>Monitorok</t>
  </si>
  <si>
    <t>Fénymásoló</t>
  </si>
  <si>
    <t>Turmix</t>
  </si>
  <si>
    <t>Beruházás</t>
  </si>
  <si>
    <t>Nyilvántartó program</t>
  </si>
  <si>
    <t>Router, jelerősítő</t>
  </si>
  <si>
    <t>Felújítás</t>
  </si>
  <si>
    <t>Radiátor csere</t>
  </si>
  <si>
    <t>3D nyomtató</t>
  </si>
  <si>
    <t>70602/26/00521 ügyszámú hosszabb időtartamú közfoglalkoztatás pályázat</t>
  </si>
  <si>
    <t>GINOP-5.2.1-14-2015-00001 pályázat</t>
  </si>
  <si>
    <t>GINOP-5.1.1-15-2015-00001 pályázat</t>
  </si>
  <si>
    <t>TOP-5.1.2-15-CS 1-2016-00003 pályázat</t>
  </si>
  <si>
    <t>TOP-5.1.1-15-CS 1-2016-00001 pályázat</t>
  </si>
  <si>
    <t>Csongrádi Alkotóház</t>
  </si>
  <si>
    <t>Dr. Szarka Ödön Egyesített Eü-i és Szociális Intézmény</t>
  </si>
  <si>
    <t xml:space="preserve">Philips Affiniti 30 Ultrahang készülék vásárlás részteljesítés </t>
  </si>
  <si>
    <t>Szolgáltatások ellenértéke</t>
  </si>
  <si>
    <t xml:space="preserve">ÁFA visszatérítés </t>
  </si>
  <si>
    <t>Alkotó – szőlőtő, Csongrád is alkot projekt</t>
  </si>
  <si>
    <t>Szennyvíztározó korszerűsítése</t>
  </si>
  <si>
    <t>Monitor vásárlás</t>
  </si>
  <si>
    <t>Hűtőgép vásárlás Portára</t>
  </si>
  <si>
    <t>Polgármeseri Hivatal</t>
  </si>
  <si>
    <t>Üveges szekrény</t>
  </si>
  <si>
    <t>Klíma</t>
  </si>
  <si>
    <t>Monitor</t>
  </si>
  <si>
    <t>Dacia Lodgy gépjármű</t>
  </si>
  <si>
    <t>016010 Országgyűlési képviselőválasztás és népszavazás</t>
  </si>
  <si>
    <t xml:space="preserve">013210 Átfogó tervezési és statisztikai szolg. </t>
  </si>
  <si>
    <t>016010 Országgyűlési képviselőválasztásokhoz és népszavazásokhoz kapcsolódó tevékenység</t>
  </si>
  <si>
    <t>013210 Átfogó tervezési és statisztikai szolgáltatás</t>
  </si>
  <si>
    <t>Piroskavárosi Szociális Család- és Gyermekjóléti Intézmény számára kölcsön nyújtása Erzsébet tábor működtetésére</t>
  </si>
  <si>
    <t>Strandok éjszakája program támogatása a Gyógyfürdő és Uszodában</t>
  </si>
  <si>
    <t>Önkormányzati vagyonnal való gazdálkodás dologi kiadás</t>
  </si>
  <si>
    <t>Tisza-Táj Polgárőr Egyesület részére pénzeszköz átadás</t>
  </si>
  <si>
    <t>Üveges szekrény vásárlás</t>
  </si>
  <si>
    <t>Csongrád-Bokros Fehérkereszt út építési engedélyes terv elkészítése</t>
  </si>
  <si>
    <t>Lakossági járdaépítéshez kavics, homok</t>
  </si>
  <si>
    <t>Kerékpáros szervízpont streetbútor</t>
  </si>
  <si>
    <t>Csongrád, Öregszőlők út felújítása</t>
  </si>
  <si>
    <t xml:space="preserve">Konténeres, előtetős akadálymentesített vizesblokk kiépítése Körös-torok </t>
  </si>
  <si>
    <t>Értékmegőrző telepítése, kültéri világítás felújítása</t>
  </si>
  <si>
    <t xml:space="preserve">Polgármesteri Hivatal épületének energetikai korszerűsítése tervek </t>
  </si>
  <si>
    <t>Bokrosi Általános Iskola épületének energetikai korszerűsítése tervek</t>
  </si>
  <si>
    <t>Batsányi János Gimnázium új épületrészének energetikai korszerűsítése tervek</t>
  </si>
  <si>
    <t>Körös-toroki üdülőterület Kisfaludy Strandfejlesztés pályázati terv</t>
  </si>
  <si>
    <t>Körös-toroki üdülőterület strandfejlesztés akadálymentes terv</t>
  </si>
  <si>
    <t>Gyógyfürdő kerek medence átépítés újraengedély. tervdok.</t>
  </si>
  <si>
    <t>Alkotóház udvarában kockakő burkolat készítése</t>
  </si>
  <si>
    <t>Gyógyfürdő 662/1 hrsz. technológiai gépészeti tan.terv</t>
  </si>
  <si>
    <t>Városközpont rehabilitáció keretében kertépítészeti terv</t>
  </si>
  <si>
    <t>Városközpont rehabilitáció keretében közvilágítási terv</t>
  </si>
  <si>
    <t>Felgyői kerékpárút felújítása Vendel szobor és a Gázátadó közötti szakasz</t>
  </si>
  <si>
    <t>Első lakáshoz jutók kölcsön, támogatás</t>
  </si>
  <si>
    <t>Fejlesztési hitel törlesztése</t>
  </si>
  <si>
    <t>107070 Menekültek, befogadottak ideiglenes ellátása és támog.</t>
  </si>
  <si>
    <t>107070 Menekültek, befogadottak ideiglenes ell. és támog.</t>
  </si>
  <si>
    <t>Erzsébet tábor 8 turnus 2022.07.04-2022.08.26 70% támogatási  előleg  Alapítványtól</t>
  </si>
  <si>
    <t xml:space="preserve">Közvetített szolgáltatás </t>
  </si>
  <si>
    <t xml:space="preserve">Dologi kiadás </t>
  </si>
  <si>
    <t>Mosogatógép</t>
  </si>
  <si>
    <t>2.397.129</t>
  </si>
  <si>
    <t xml:space="preserve">Személyi juttatás 932.726Ft
Járulék 60.625Ft
Dologi kiadás 98.669Ft
</t>
  </si>
  <si>
    <t>Helyi sajátosságokra épülő közfoglalkoztatás 15 fő 
2022.03.01.- 2023.02.28.
993.351Ft+ 98.669Ft</t>
  </si>
  <si>
    <t>Önkormányzati vagyonnal való gazdálkodási feladatok</t>
  </si>
  <si>
    <t>beruházási kiadás</t>
  </si>
  <si>
    <t>TOP 5.3.1-16-CS1-2017-00007 Helyi identitás, és  kohézió erősítése pályázat szabadságmegváltás</t>
  </si>
  <si>
    <t>Személyi juttatás</t>
  </si>
  <si>
    <t>Járulék</t>
  </si>
  <si>
    <t>Intézményfinanszírozás
Piroskavárosi SZCSGYI</t>
  </si>
  <si>
    <t>Ellátottak pénzbeli juttatása segély keret</t>
  </si>
  <si>
    <t>Klíma vásárlás</t>
  </si>
  <si>
    <t xml:space="preserve">Személyi juttatás 1.226.793Ft
Járulék  78.316Ft
Dologi kiadás 0 Ft
</t>
  </si>
  <si>
    <t xml:space="preserve">
3.514.100
1.880.000
-13.701.000</t>
  </si>
  <si>
    <t>VP-6-7.2.1-7.4.1.2-16 külterületi utak fejlesztése</t>
  </si>
  <si>
    <t>110.787.260</t>
  </si>
  <si>
    <t>4.</t>
  </si>
  <si>
    <t>Körös-torok strandfejlesztés STR-2021-62</t>
  </si>
  <si>
    <t>30.000.000</t>
  </si>
  <si>
    <t>5.</t>
  </si>
  <si>
    <t>TOP 5.1.2-145-CS1-2016-00003
Helyi foglalkoztatás együttműködés</t>
  </si>
  <si>
    <t>6.527.630</t>
  </si>
  <si>
    <t>Beruházási, felújítási kiadás</t>
  </si>
  <si>
    <t>150.000
29.850.000</t>
  </si>
  <si>
    <t xml:space="preserve">Dologi kiadás
Beruházási, fejlesztési kiadás </t>
  </si>
  <si>
    <t>Működési célú pénzeszköz átadás</t>
  </si>
  <si>
    <t>141.405.119</t>
  </si>
  <si>
    <t xml:space="preserve">
Szociális jellegű közfoglalkoztatás 
2022.03.01.- 2023.02.28.
1.305.109Ft</t>
  </si>
  <si>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            </t>
    </r>
    <r>
      <rPr>
        <sz val="9"/>
        <rFont val="Times New Roman"/>
        <family val="1"/>
        <charset val="238"/>
      </rPr>
      <t xml:space="preserve">  A Pü/28-1/2022. sz. előterjesztés 6. melléklete</t>
    </r>
    <r>
      <rPr>
        <b/>
        <sz val="10"/>
        <rFont val="Times New Roman"/>
        <family val="1"/>
        <charset val="238"/>
      </rPr>
      <t xml:space="preserve">
PÁLYÁZATON NYERT PÉNZÖSSZEGEK ÉS ÖNKORMÁNYZAT ÁLTAL BIZTOSÍTOTT ÖNERŐ 
2022. I. FÉLÉVBEN</t>
    </r>
  </si>
  <si>
    <t xml:space="preserve">Dr. Szarka Ödön Egyesített Egészségügyi
és Szociális Intézmény </t>
  </si>
  <si>
    <r>
      <rPr>
        <sz val="10"/>
        <rFont val="Times New Roman"/>
        <family val="1"/>
        <charset val="238"/>
      </rPr>
      <t xml:space="preserve">                                                                                                          </t>
    </r>
    <r>
      <rPr>
        <sz val="9"/>
        <rFont val="Times New Roman"/>
        <family val="1"/>
        <charset val="238"/>
      </rPr>
      <t xml:space="preserve">  A Pü/28-1/2022. sz. előterjesztés 8. melléklete</t>
    </r>
    <r>
      <rPr>
        <b/>
        <sz val="10"/>
        <rFont val="Times New Roman"/>
        <family val="1"/>
        <charset val="238"/>
      </rPr>
      <t xml:space="preserve">
PÉNZFORGALOMBAN MEGVALÓSULT BERUHÁZÁSI, FELÚJÍTÁSI FELADATOK 
2022. I. FÉLÉVBEN
</t>
    </r>
    <r>
      <rPr>
        <sz val="10"/>
        <rFont val="Times New Roman"/>
        <family val="1"/>
        <charset val="238"/>
      </rPr>
      <t>(ASP GAZDÁLKODÁSI RENDSZERBEN LÉVŐ INTÉZMÉNYEK NÉLKÜL)</t>
    </r>
  </si>
  <si>
    <t>Kárpittisztító berendezés</t>
  </si>
  <si>
    <t>Csongrád, 8508 hrsz. fa tűzcsap csere és áthelyezés</t>
  </si>
  <si>
    <t>Csongrád, Fő u.-Arany J.u.-Vég u. körforgalmi csomópontkialakítás kiviteli terv</t>
  </si>
  <si>
    <t>MARS Mo. Kft. telephelye melletti ingatlanon kamionparkoló eng. tervek elkészítése</t>
  </si>
  <si>
    <t>Fő u. 11-17. nyílászáró csere tulajdonosi hozzájárulás</t>
  </si>
  <si>
    <t>Tompa M. u. 14. felújítási munkálatok, villanyszerelés</t>
  </si>
  <si>
    <t>Attila u.73. Ipari Park Szolgáltatóház tűzkár javítás</t>
  </si>
  <si>
    <t>Gáztűzhely Szentháromság tér 16. 10/60. önk. lakás</t>
  </si>
  <si>
    <t>Kossuth tér 9. mozgássérült berendezés áttelepítése</t>
  </si>
  <si>
    <t>Kiszolgáló épület átépítése eng.tervdok. Körös-torok strandfejlesztés</t>
  </si>
  <si>
    <t>Fedett medence beruházásból felhalmozásra átadott p.e.</t>
  </si>
  <si>
    <t>Erzsébet tábor részvételi biztosíték 500Ft/gyermek 
Piroskavárosi SZCSGYI támogatása</t>
  </si>
  <si>
    <t>Államháztartáson belüli megelőlegezés visszafizetése</t>
  </si>
  <si>
    <t>Fő utca 2-4. 2/42. önk. lakás nyílászáró csere</t>
  </si>
  <si>
    <t>Fedett medence építés felhalmozásra átadott p.e. Vízilabda Sportegyesületnek</t>
  </si>
  <si>
    <t>Csongrád Attila u. játszóvár előleg - Új játszótér létesítése és ütéscsillapító talaj készítése Csongrád Attila utca</t>
  </si>
  <si>
    <t>Udvari játékok</t>
  </si>
  <si>
    <t>Vízi játék</t>
  </si>
  <si>
    <t>Molinó</t>
  </si>
  <si>
    <t>Riasztó bővítés</t>
  </si>
  <si>
    <t>Tömlőkocsi</t>
  </si>
  <si>
    <t>Csiszológép</t>
  </si>
  <si>
    <t>Szekrény</t>
  </si>
  <si>
    <t>Hűtő</t>
  </si>
  <si>
    <t>Külső adathordozó</t>
  </si>
  <si>
    <t>Vonalkód olvasó</t>
  </si>
  <si>
    <t>Asztali lámpa</t>
  </si>
  <si>
    <t>Babzsákfotel, falvédő</t>
  </si>
  <si>
    <t>Fűnyíró 2 db</t>
  </si>
  <si>
    <t>Könyv</t>
  </si>
  <si>
    <t>Képszerkesztő program</t>
  </si>
  <si>
    <t>Router</t>
  </si>
  <si>
    <t>Mobil lépcső</t>
  </si>
  <si>
    <t>Karnis</t>
  </si>
  <si>
    <t>Színpadi függöny</t>
  </si>
  <si>
    <t>Fűnyíró</t>
  </si>
  <si>
    <t>Reflektor</t>
  </si>
  <si>
    <t>Viselet</t>
  </si>
  <si>
    <t>Hűtőgép portára</t>
  </si>
  <si>
    <t>Csongrád 677 hrsz-ú ingatlan (Dob u. 15.) vételár</t>
  </si>
  <si>
    <t>SUP deszka Körös-torok strandfejlesztés pályázat</t>
  </si>
  <si>
    <t>Önkormányzati választás paraván</t>
  </si>
  <si>
    <t>Braillefeliratos térkép, strandzászló fémlaptalppal súlyozva, táblák Körös-torok strandfejlesztés pályázat</t>
  </si>
  <si>
    <t>Szekrény kihúzható fiókkal Körös-torok</t>
  </si>
  <si>
    <t>Kisréti Fehér-tanyai dűlő zúzott darálékkal való feltöltése</t>
  </si>
  <si>
    <t>Iskola u. 2. IV/25. önk. lakás víz- szennyvízhálózat kiépítése</t>
  </si>
  <si>
    <t>MINDÖSSZESEN:</t>
  </si>
  <si>
    <t>Oktatási, Művelődési, Vallási- és Sportbizottsági keret</t>
  </si>
  <si>
    <t>Közmű Kft. részére pénzeszköz átadás június 30-i strandok éjszakája program szervezéséhez</t>
  </si>
  <si>
    <t>Esély Szociális Alapellátási Központ pénzeszköz 
átadás IX. Sportos Egészségnap szervezéséhez</t>
  </si>
  <si>
    <t>Esély Szociáis Alapellátási Központ részére támogatás a IX. Sportos Egészségnap programra</t>
  </si>
  <si>
    <t>Körös-torok üdülőterület rendjének biztosításában segítés 
2022. június-július-augusztus hónapokban</t>
  </si>
  <si>
    <t>2019.
 dec. 31.</t>
  </si>
  <si>
    <t>2020. 
dec. 31.</t>
  </si>
  <si>
    <t>61-90 nap
 Ft</t>
  </si>
  <si>
    <t>1-30 nap 
Ft</t>
  </si>
  <si>
    <t>Összsen
 Ft</t>
  </si>
  <si>
    <t>Dr. Szarka Ödön Egyesített Eü-i és Szoc. Intézmény</t>
  </si>
  <si>
    <t>Homokhátsági Munkaszervezet</t>
  </si>
  <si>
    <t>Intézmény finanszírozás</t>
  </si>
  <si>
    <t>Szabadidősport tev. felhalmozási c. támog.</t>
  </si>
  <si>
    <t xml:space="preserve">2022. májusi felmérés alapján Települési önkorm. köznevelési feladat
Szakosított, szociális ellátások 
Bölcsőde üzemeltetési támogatás
</t>
  </si>
  <si>
    <t>3.514.100
996.400
883.600
-13.701.000</t>
  </si>
  <si>
    <t xml:space="preserve">
Intézményfinanszírozás Csongrádi Óvodák Igazgatósága 
Intézményfinanszírozás
Dr. Szarka Ödön EESZI 
Piroskavárosi SZCSGYI 
Önkormányzati vagyonnal való gazdálkodás
Dologi kiadás</t>
  </si>
  <si>
    <t>Körös-toroki standfejlesztés</t>
  </si>
  <si>
    <t>Népi építészeti program keretében:</t>
  </si>
  <si>
    <t>­Ék u. 1. épület felújítása</t>
  </si>
  <si>
    <t>­Ék u. 18. sz. alatti épület felújítása</t>
  </si>
  <si>
    <t>­Gyökér u. 18. sz. alatti épület felújítása</t>
  </si>
  <si>
    <t>­Öregvár u. 47. sz. alatti épület felújítása</t>
  </si>
  <si>
    <t>­Öregvár u. 51. sz. alatti épület felújítása</t>
  </si>
  <si>
    <t>­Öregvár u. 52. sz. alatti épület felújítása</t>
  </si>
  <si>
    <t>­Öregvár u. 53. sz. alatti épület felújítása</t>
  </si>
  <si>
    <t>­Öregvár u. 55. sz. alatti épület felújítása</t>
  </si>
  <si>
    <t>­Öregvár u. 56. sz. alatti épület felújítása</t>
  </si>
  <si>
    <t>­Öregvár u. 58. sz. alatti épület felújítása</t>
  </si>
  <si>
    <t>­Öregvár u. 60. sz. alatti épület felújítása</t>
  </si>
</sst>
</file>

<file path=xl/styles.xml><?xml version="1.0" encoding="utf-8"?>
<styleSheet xmlns="http://schemas.openxmlformats.org/spreadsheetml/2006/main">
  <numFmts count="4">
    <numFmt numFmtId="43" formatCode="_-* #,##0.00\ _F_t_-;\-* #,##0.00\ _F_t_-;_-* &quot;-&quot;??\ _F_t_-;_-@_-"/>
    <numFmt numFmtId="165" formatCode="_-* #,##0\ _F_t_-;\-* #,##0\ _F_t_-;_-* &quot;-&quot;??\ _F_t_-;_-@_-"/>
    <numFmt numFmtId="166" formatCode="#,##0\ _F_t"/>
    <numFmt numFmtId="168" formatCode="0.0"/>
  </numFmts>
  <fonts count="41">
    <font>
      <sz val="10"/>
      <name val="Arial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1"/>
      <name val="Arial"/>
      <family val="2"/>
      <charset val="238"/>
    </font>
    <font>
      <sz val="11"/>
      <color rgb="FF00000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Arial CE"/>
      <charset val="238"/>
    </font>
    <font>
      <b/>
      <sz val="10"/>
      <name val="Times New Roman"/>
      <family val="1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sz val="13"/>
      <name val="Times New Roman"/>
      <family val="1"/>
      <charset val="238"/>
    </font>
    <font>
      <b/>
      <sz val="13"/>
      <name val="Times New Roman"/>
      <family val="1"/>
      <charset val="238"/>
    </font>
    <font>
      <b/>
      <i/>
      <sz val="13"/>
      <name val="Times New Roman"/>
      <family val="1"/>
      <charset val="238"/>
    </font>
    <font>
      <b/>
      <sz val="11.5"/>
      <name val="Times New Roman"/>
      <family val="1"/>
      <charset val="238"/>
    </font>
    <font>
      <sz val="10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sz val="9"/>
      <name val="Times New Roman"/>
      <family val="1"/>
    </font>
    <font>
      <i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8"/>
      <name val="Times New Roman"/>
      <family val="1"/>
    </font>
    <font>
      <i/>
      <sz val="13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name val="Arial CE"/>
      <charset val="238"/>
    </font>
    <font>
      <b/>
      <u/>
      <sz val="11"/>
      <name val="Times New Roman"/>
      <family val="1"/>
      <charset val="238"/>
    </font>
    <font>
      <b/>
      <i/>
      <u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6" fillId="0" borderId="0"/>
    <xf numFmtId="0" fontId="21" fillId="0" borderId="0"/>
    <xf numFmtId="0" fontId="6" fillId="0" borderId="0"/>
    <xf numFmtId="0" fontId="21" fillId="0" borderId="0"/>
    <xf numFmtId="43" fontId="21" fillId="0" borderId="0" applyFont="0" applyFill="0" applyBorder="0" applyAlignment="0" applyProtection="0"/>
    <xf numFmtId="40" fontId="21" fillId="0" borderId="0" applyFont="0" applyFill="0" applyBorder="0" applyAlignment="0" applyProtection="0"/>
    <xf numFmtId="0" fontId="6" fillId="0" borderId="0"/>
    <xf numFmtId="165" fontId="21" fillId="0" borderId="0" applyFont="0" applyFill="0" applyBorder="0" applyAlignment="0" applyProtection="0"/>
    <xf numFmtId="43" fontId="21" fillId="0" borderId="0" applyFont="0" applyFill="0" applyBorder="0" applyAlignment="0" applyProtection="0"/>
  </cellStyleXfs>
  <cellXfs count="429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3" fontId="2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/>
    <xf numFmtId="0" fontId="4" fillId="0" borderId="0" xfId="0" applyFont="1"/>
    <xf numFmtId="0" fontId="4" fillId="0" borderId="2" xfId="0" applyFont="1" applyBorder="1"/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3" fontId="3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3" fontId="4" fillId="0" borderId="0" xfId="0" applyNumberFormat="1" applyFont="1" applyBorder="1" applyAlignment="1"/>
    <xf numFmtId="3" fontId="4" fillId="0" borderId="0" xfId="0" applyNumberFormat="1" applyFont="1"/>
    <xf numFmtId="3" fontId="3" fillId="0" borderId="4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horizontal="right"/>
    </xf>
    <xf numFmtId="0" fontId="2" fillId="0" borderId="1" xfId="0" applyFont="1" applyBorder="1" applyAlignment="1"/>
    <xf numFmtId="0" fontId="3" fillId="0" borderId="1" xfId="0" applyFont="1" applyBorder="1" applyAlignment="1">
      <alignment horizontal="center"/>
    </xf>
    <xf numFmtId="0" fontId="5" fillId="0" borderId="1" xfId="0" applyFont="1" applyBorder="1"/>
    <xf numFmtId="0" fontId="3" fillId="0" borderId="1" xfId="0" applyFont="1" applyBorder="1" applyAlignment="1">
      <alignment horizontal="left"/>
    </xf>
    <xf numFmtId="3" fontId="2" fillId="0" borderId="3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3" fontId="3" fillId="0" borderId="5" xfId="0" applyNumberFormat="1" applyFont="1" applyBorder="1" applyAlignment="1">
      <alignment horizontal="center" vertical="top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2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wrapText="1"/>
    </xf>
    <xf numFmtId="3" fontId="3" fillId="0" borderId="3" xfId="0" applyNumberFormat="1" applyFont="1" applyBorder="1" applyAlignment="1">
      <alignment horizontal="right" vertical="top" wrapText="1"/>
    </xf>
    <xf numFmtId="3" fontId="3" fillId="0" borderId="5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0" fontId="0" fillId="0" borderId="1" xfId="0" applyBorder="1"/>
    <xf numFmtId="3" fontId="0" fillId="0" borderId="0" xfId="0" applyNumberFormat="1"/>
    <xf numFmtId="0" fontId="0" fillId="0" borderId="0" xfId="0" applyAlignment="1">
      <alignment wrapText="1"/>
    </xf>
    <xf numFmtId="0" fontId="6" fillId="0" borderId="4" xfId="0" applyFont="1" applyBorder="1" applyAlignment="1">
      <alignment wrapText="1"/>
    </xf>
    <xf numFmtId="0" fontId="0" fillId="0" borderId="12" xfId="0" applyBorder="1"/>
    <xf numFmtId="0" fontId="7" fillId="0" borderId="13" xfId="0" applyFont="1" applyBorder="1" applyAlignment="1">
      <alignment horizontal="center" wrapText="1"/>
    </xf>
    <xf numFmtId="3" fontId="7" fillId="0" borderId="14" xfId="0" applyNumberFormat="1" applyFont="1" applyBorder="1" applyAlignment="1">
      <alignment horizontal="center"/>
    </xf>
    <xf numFmtId="3" fontId="0" fillId="0" borderId="7" xfId="0" applyNumberFormat="1" applyBorder="1" applyAlignment="1">
      <alignment vertical="center"/>
    </xf>
    <xf numFmtId="0" fontId="0" fillId="0" borderId="0" xfId="0" applyBorder="1"/>
    <xf numFmtId="0" fontId="0" fillId="0" borderId="0" xfId="0" applyBorder="1" applyAlignment="1">
      <alignment wrapText="1"/>
    </xf>
    <xf numFmtId="3" fontId="0" fillId="0" borderId="0" xfId="0" applyNumberFormat="1" applyBorder="1" applyAlignment="1">
      <alignment vertical="center"/>
    </xf>
    <xf numFmtId="0" fontId="0" fillId="0" borderId="15" xfId="0" applyBorder="1"/>
    <xf numFmtId="0" fontId="6" fillId="0" borderId="15" xfId="0" applyFont="1" applyBorder="1" applyAlignment="1">
      <alignment wrapText="1"/>
    </xf>
    <xf numFmtId="0" fontId="0" fillId="0" borderId="15" xfId="0" applyBorder="1" applyAlignment="1">
      <alignment wrapText="1"/>
    </xf>
    <xf numFmtId="3" fontId="0" fillId="0" borderId="15" xfId="0" applyNumberFormat="1" applyBorder="1" applyAlignment="1">
      <alignment vertical="center"/>
    </xf>
    <xf numFmtId="0" fontId="7" fillId="0" borderId="0" xfId="0" applyFont="1" applyBorder="1"/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6" fillId="0" borderId="4" xfId="0" applyFont="1" applyBorder="1" applyAlignment="1">
      <alignment vertical="top" wrapText="1"/>
    </xf>
    <xf numFmtId="0" fontId="0" fillId="0" borderId="17" xfId="0" applyBorder="1"/>
    <xf numFmtId="0" fontId="7" fillId="0" borderId="16" xfId="0" applyFont="1" applyBorder="1"/>
    <xf numFmtId="0" fontId="7" fillId="0" borderId="16" xfId="0" applyFont="1" applyBorder="1" applyAlignment="1">
      <alignment wrapText="1"/>
    </xf>
    <xf numFmtId="3" fontId="6" fillId="0" borderId="16" xfId="0" applyNumberFormat="1" applyFont="1" applyBorder="1"/>
    <xf numFmtId="3" fontId="6" fillId="0" borderId="0" xfId="0" applyNumberFormat="1" applyFont="1" applyBorder="1"/>
    <xf numFmtId="0" fontId="6" fillId="0" borderId="3" xfId="0" applyFont="1" applyBorder="1" applyAlignment="1">
      <alignment wrapText="1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/>
    <xf numFmtId="49" fontId="2" fillId="0" borderId="1" xfId="0" applyNumberFormat="1" applyFont="1" applyBorder="1" applyAlignment="1">
      <alignment horizontal="justify" vertical="top" wrapText="1"/>
    </xf>
    <xf numFmtId="0" fontId="6" fillId="0" borderId="1" xfId="0" applyFont="1" applyBorder="1" applyAlignment="1">
      <alignment vertical="center" wrapText="1"/>
    </xf>
    <xf numFmtId="3" fontId="6" fillId="0" borderId="1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0" fontId="1" fillId="0" borderId="1" xfId="0" applyFont="1" applyBorder="1"/>
    <xf numFmtId="1" fontId="8" fillId="0" borderId="0" xfId="2" applyNumberFormat="1" applyFont="1"/>
    <xf numFmtId="1" fontId="16" fillId="0" borderId="0" xfId="2" applyNumberFormat="1" applyFont="1"/>
    <xf numFmtId="1" fontId="23" fillId="0" borderId="0" xfId="2" applyNumberFormat="1" applyFont="1"/>
    <xf numFmtId="1" fontId="24" fillId="0" borderId="0" xfId="2" applyNumberFormat="1" applyFont="1"/>
    <xf numFmtId="1" fontId="16" fillId="0" borderId="0" xfId="2" applyNumberFormat="1" applyFont="1" applyAlignment="1">
      <alignment wrapText="1"/>
    </xf>
    <xf numFmtId="3" fontId="25" fillId="0" borderId="1" xfId="2" applyNumberFormat="1" applyFont="1" applyBorder="1"/>
    <xf numFmtId="3" fontId="26" fillId="0" borderId="1" xfId="2" applyNumberFormat="1" applyFont="1" applyFill="1" applyBorder="1"/>
    <xf numFmtId="0" fontId="13" fillId="0" borderId="1" xfId="2" applyFont="1" applyBorder="1" applyAlignment="1">
      <alignment horizontal="justify" vertical="center" wrapText="1"/>
    </xf>
    <xf numFmtId="49" fontId="23" fillId="0" borderId="0" xfId="2" applyNumberFormat="1" applyFont="1"/>
    <xf numFmtId="3" fontId="26" fillId="0" borderId="1" xfId="2" applyNumberFormat="1" applyFont="1" applyBorder="1"/>
    <xf numFmtId="3" fontId="27" fillId="3" borderId="1" xfId="2" applyNumberFormat="1" applyFont="1" applyFill="1" applyBorder="1" applyAlignment="1">
      <alignment horizontal="center" vertical="center"/>
    </xf>
    <xf numFmtId="49" fontId="15" fillId="0" borderId="1" xfId="2" applyNumberFormat="1" applyFont="1" applyBorder="1" applyAlignment="1">
      <alignment horizontal="justify" vertical="center" wrapText="1"/>
    </xf>
    <xf numFmtId="0" fontId="16" fillId="0" borderId="20" xfId="2" applyFont="1" applyBorder="1"/>
    <xf numFmtId="1" fontId="11" fillId="0" borderId="0" xfId="2" applyNumberFormat="1" applyFont="1" applyAlignment="1">
      <alignment horizontal="center" vertical="center"/>
    </xf>
    <xf numFmtId="3" fontId="27" fillId="0" borderId="1" xfId="2" applyNumberFormat="1" applyFont="1" applyBorder="1" applyAlignment="1">
      <alignment horizontal="center" vertical="center"/>
    </xf>
    <xf numFmtId="0" fontId="14" fillId="0" borderId="1" xfId="2" applyFont="1" applyBorder="1" applyAlignment="1">
      <alignment horizontal="center" vertical="center" wrapText="1"/>
    </xf>
    <xf numFmtId="3" fontId="25" fillId="0" borderId="1" xfId="2" applyNumberFormat="1" applyFont="1" applyBorder="1" applyAlignment="1">
      <alignment horizontal="right" vertical="center" wrapText="1"/>
    </xf>
    <xf numFmtId="0" fontId="16" fillId="0" borderId="1" xfId="2" applyFont="1" applyBorder="1" applyAlignment="1">
      <alignment horizontal="justify" vertical="center" wrapText="1"/>
    </xf>
    <xf numFmtId="3" fontId="25" fillId="0" borderId="1" xfId="2" applyNumberFormat="1" applyFont="1" applyBorder="1" applyAlignment="1">
      <alignment horizontal="right" wrapText="1"/>
    </xf>
    <xf numFmtId="0" fontId="14" fillId="0" borderId="1" xfId="2" applyFont="1" applyBorder="1" applyAlignment="1">
      <alignment horizontal="justify" vertical="center" wrapText="1"/>
    </xf>
    <xf numFmtId="1" fontId="12" fillId="0" borderId="0" xfId="2" applyNumberFormat="1" applyFont="1" applyAlignment="1">
      <alignment horizontal="center" vertical="center"/>
    </xf>
    <xf numFmtId="3" fontId="26" fillId="0" borderId="1" xfId="2" applyNumberFormat="1" applyFont="1" applyFill="1" applyBorder="1" applyAlignment="1">
      <alignment horizontal="right"/>
    </xf>
    <xf numFmtId="1" fontId="16" fillId="0" borderId="1" xfId="2" applyNumberFormat="1" applyFont="1" applyBorder="1"/>
    <xf numFmtId="3" fontId="25" fillId="0" borderId="3" xfId="2" applyNumberFormat="1" applyFont="1" applyBorder="1" applyAlignment="1">
      <alignment horizontal="right" vertical="center" wrapText="1"/>
    </xf>
    <xf numFmtId="49" fontId="16" fillId="0" borderId="1" xfId="2" applyNumberFormat="1" applyFont="1" applyBorder="1" applyAlignment="1">
      <alignment horizontal="justify" vertical="center" wrapText="1"/>
    </xf>
    <xf numFmtId="0" fontId="16" fillId="0" borderId="1" xfId="2" applyFont="1" applyBorder="1" applyAlignment="1">
      <alignment horizontal="left" vertical="center" wrapText="1"/>
    </xf>
    <xf numFmtId="3" fontId="16" fillId="0" borderId="1" xfId="2" applyNumberFormat="1" applyFont="1" applyBorder="1"/>
    <xf numFmtId="1" fontId="28" fillId="0" borderId="1" xfId="2" applyNumberFormat="1" applyFont="1" applyBorder="1" applyAlignment="1">
      <alignment horizontal="center" wrapText="1"/>
    </xf>
    <xf numFmtId="1" fontId="10" fillId="0" borderId="0" xfId="2" applyNumberFormat="1" applyFont="1"/>
    <xf numFmtId="1" fontId="16" fillId="0" borderId="1" xfId="2" applyNumberFormat="1" applyFont="1" applyBorder="1" applyAlignment="1">
      <alignment wrapText="1"/>
    </xf>
    <xf numFmtId="1" fontId="14" fillId="0" borderId="1" xfId="2" applyNumberFormat="1" applyFont="1" applyBorder="1"/>
    <xf numFmtId="1" fontId="11" fillId="0" borderId="0" xfId="2" applyNumberFormat="1" applyFont="1"/>
    <xf numFmtId="1" fontId="13" fillId="0" borderId="1" xfId="2" applyNumberFormat="1" applyFont="1" applyBorder="1"/>
    <xf numFmtId="1" fontId="13" fillId="0" borderId="1" xfId="2" applyNumberFormat="1" applyFont="1" applyBorder="1" applyAlignment="1">
      <alignment wrapText="1"/>
    </xf>
    <xf numFmtId="3" fontId="25" fillId="3" borderId="1" xfId="2" applyNumberFormat="1" applyFont="1" applyFill="1" applyBorder="1"/>
    <xf numFmtId="1" fontId="23" fillId="0" borderId="0" xfId="2" applyNumberFormat="1" applyFont="1" applyAlignment="1">
      <alignment horizontal="center"/>
    </xf>
    <xf numFmtId="1" fontId="2" fillId="0" borderId="1" xfId="2" applyNumberFormat="1" applyFont="1" applyBorder="1" applyAlignment="1">
      <alignment horizontal="center"/>
    </xf>
    <xf numFmtId="1" fontId="17" fillId="0" borderId="0" xfId="2" applyNumberFormat="1" applyFont="1"/>
    <xf numFmtId="1" fontId="13" fillId="0" borderId="1" xfId="2" applyNumberFormat="1" applyFont="1" applyBorder="1" applyAlignment="1">
      <alignment horizontal="center" wrapText="1"/>
    </xf>
    <xf numFmtId="1" fontId="13" fillId="0" borderId="9" xfId="2" applyNumberFormat="1" applyFont="1" applyBorder="1" applyAlignment="1">
      <alignment horizontal="center" wrapText="1"/>
    </xf>
    <xf numFmtId="1" fontId="9" fillId="0" borderId="1" xfId="2" applyNumberFormat="1" applyFont="1" applyBorder="1" applyAlignment="1">
      <alignment horizontal="center"/>
    </xf>
    <xf numFmtId="1" fontId="26" fillId="0" borderId="1" xfId="2" applyNumberFormat="1" applyFont="1" applyBorder="1" applyAlignment="1">
      <alignment horizontal="center"/>
    </xf>
    <xf numFmtId="1" fontId="29" fillId="3" borderId="1" xfId="2" applyNumberFormat="1" applyFont="1" applyFill="1" applyBorder="1"/>
    <xf numFmtId="1" fontId="11" fillId="3" borderId="1" xfId="2" applyNumberFormat="1" applyFont="1" applyFill="1" applyBorder="1"/>
    <xf numFmtId="3" fontId="30" fillId="3" borderId="1" xfId="2" applyNumberFormat="1" applyFont="1" applyFill="1" applyBorder="1" applyAlignment="1"/>
    <xf numFmtId="3" fontId="31" fillId="3" borderId="1" xfId="2" applyNumberFormat="1" applyFont="1" applyFill="1" applyBorder="1" applyAlignment="1"/>
    <xf numFmtId="3" fontId="32" fillId="3" borderId="1" xfId="2" applyNumberFormat="1" applyFont="1" applyFill="1" applyBorder="1"/>
    <xf numFmtId="0" fontId="8" fillId="0" borderId="20" xfId="2" applyFont="1" applyBorder="1"/>
    <xf numFmtId="3" fontId="12" fillId="3" borderId="1" xfId="2" applyNumberFormat="1" applyFont="1" applyFill="1" applyBorder="1" applyAlignment="1">
      <alignment horizontal="center" vertical="center"/>
    </xf>
    <xf numFmtId="3" fontId="31" fillId="3" borderId="1" xfId="2" applyNumberFormat="1" applyFont="1" applyFill="1" applyBorder="1" applyAlignment="1">
      <alignment horizontal="center" vertical="center"/>
    </xf>
    <xf numFmtId="3" fontId="12" fillId="3" borderId="1" xfId="2" applyNumberFormat="1" applyFont="1" applyFill="1" applyBorder="1" applyAlignment="1">
      <alignment horizontal="center" vertical="center" wrapText="1"/>
    </xf>
    <xf numFmtId="3" fontId="32" fillId="3" borderId="1" xfId="2" applyNumberFormat="1" applyFont="1" applyFill="1" applyBorder="1" applyAlignment="1"/>
    <xf numFmtId="0" fontId="12" fillId="3" borderId="1" xfId="2" applyFont="1" applyFill="1" applyBorder="1" applyAlignment="1">
      <alignment horizontal="justify" vertical="center" wrapText="1"/>
    </xf>
    <xf numFmtId="1" fontId="12" fillId="3" borderId="1" xfId="2" applyNumberFormat="1" applyFont="1" applyFill="1" applyBorder="1" applyAlignment="1">
      <alignment horizontal="center" vertical="center"/>
    </xf>
    <xf numFmtId="0" fontId="12" fillId="3" borderId="1" xfId="2" applyFont="1" applyFill="1" applyBorder="1" applyAlignment="1">
      <alignment horizontal="center" vertical="center" wrapText="1"/>
    </xf>
    <xf numFmtId="3" fontId="32" fillId="0" borderId="1" xfId="2" applyNumberFormat="1" applyFont="1" applyFill="1" applyBorder="1" applyAlignment="1"/>
    <xf numFmtId="1" fontId="22" fillId="3" borderId="1" xfId="2" applyNumberFormat="1" applyFont="1" applyFill="1" applyBorder="1"/>
    <xf numFmtId="1" fontId="12" fillId="3" borderId="1" xfId="2" applyNumberFormat="1" applyFont="1" applyFill="1" applyBorder="1"/>
    <xf numFmtId="1" fontId="22" fillId="3" borderId="1" xfId="2" applyNumberFormat="1" applyFont="1" applyFill="1" applyBorder="1" applyAlignment="1">
      <alignment wrapText="1"/>
    </xf>
    <xf numFmtId="1" fontId="29" fillId="0" borderId="1" xfId="2" applyNumberFormat="1" applyFont="1" applyFill="1" applyBorder="1"/>
    <xf numFmtId="1" fontId="11" fillId="0" borderId="1" xfId="2" applyNumberFormat="1" applyFont="1" applyFill="1" applyBorder="1"/>
    <xf numFmtId="3" fontId="32" fillId="0" borderId="1" xfId="2" applyNumberFormat="1" applyFont="1" applyFill="1" applyBorder="1"/>
    <xf numFmtId="3" fontId="32" fillId="0" borderId="1" xfId="2" applyNumberFormat="1" applyFont="1" applyFill="1" applyBorder="1" applyAlignment="1">
      <alignment horizontal="center"/>
    </xf>
    <xf numFmtId="1" fontId="33" fillId="3" borderId="1" xfId="2" applyNumberFormat="1" applyFont="1" applyFill="1" applyBorder="1" applyAlignment="1">
      <alignment vertical="center"/>
    </xf>
    <xf numFmtId="1" fontId="34" fillId="3" borderId="1" xfId="2" applyNumberFormat="1" applyFont="1" applyFill="1" applyBorder="1" applyAlignment="1">
      <alignment horizontal="center" vertical="center"/>
    </xf>
    <xf numFmtId="1" fontId="29" fillId="3" borderId="1" xfId="2" applyNumberFormat="1" applyFont="1" applyFill="1" applyBorder="1" applyAlignment="1">
      <alignment vertical="center"/>
    </xf>
    <xf numFmtId="1" fontId="22" fillId="3" borderId="1" xfId="2" applyNumberFormat="1" applyFont="1" applyFill="1" applyBorder="1" applyAlignment="1">
      <alignment vertical="center"/>
    </xf>
    <xf numFmtId="1" fontId="35" fillId="3" borderId="1" xfId="2" applyNumberFormat="1" applyFont="1" applyFill="1" applyBorder="1" applyAlignment="1">
      <alignment vertical="center"/>
    </xf>
    <xf numFmtId="1" fontId="11" fillId="3" borderId="9" xfId="2" applyNumberFormat="1" applyFont="1" applyFill="1" applyBorder="1" applyAlignment="1">
      <alignment horizontal="center" wrapText="1"/>
    </xf>
    <xf numFmtId="1" fontId="11" fillId="3" borderId="1" xfId="2" applyNumberFormat="1" applyFont="1" applyFill="1" applyBorder="1" applyAlignment="1">
      <alignment horizontal="center" wrapText="1"/>
    </xf>
    <xf numFmtId="3" fontId="2" fillId="0" borderId="1" xfId="0" applyNumberFormat="1" applyFont="1" applyBorder="1"/>
    <xf numFmtId="0" fontId="3" fillId="0" borderId="1" xfId="0" applyFont="1" applyBorder="1"/>
    <xf numFmtId="3" fontId="3" fillId="0" borderId="1" xfId="0" applyNumberFormat="1" applyFont="1" applyBorder="1"/>
    <xf numFmtId="0" fontId="3" fillId="0" borderId="3" xfId="0" applyFont="1" applyBorder="1" applyAlignment="1">
      <alignment horizontal="center" vertical="top" wrapText="1"/>
    </xf>
    <xf numFmtId="3" fontId="3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0" fillId="0" borderId="9" xfId="0" applyBorder="1"/>
    <xf numFmtId="0" fontId="2" fillId="0" borderId="3" xfId="0" applyFont="1" applyBorder="1"/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left" vertical="top" wrapText="1"/>
    </xf>
    <xf numFmtId="3" fontId="1" fillId="0" borderId="1" xfId="0" applyNumberFormat="1" applyFont="1" applyBorder="1"/>
    <xf numFmtId="0" fontId="4" fillId="0" borderId="9" xfId="0" applyFont="1" applyBorder="1"/>
    <xf numFmtId="3" fontId="2" fillId="0" borderId="3" xfId="0" applyNumberFormat="1" applyFont="1" applyBorder="1"/>
    <xf numFmtId="3" fontId="2" fillId="0" borderId="4" xfId="0" applyNumberFormat="1" applyFont="1" applyBorder="1"/>
    <xf numFmtId="0" fontId="2" fillId="0" borderId="1" xfId="0" applyFont="1" applyBorder="1" applyAlignment="1">
      <alignment horizontal="right" vertical="top" wrapText="1"/>
    </xf>
    <xf numFmtId="0" fontId="37" fillId="0" borderId="1" xfId="0" applyFont="1" applyBorder="1" applyAlignment="1">
      <alignment wrapText="1"/>
    </xf>
    <xf numFmtId="3" fontId="37" fillId="0" borderId="1" xfId="0" applyNumberFormat="1" applyFont="1" applyBorder="1"/>
    <xf numFmtId="0" fontId="2" fillId="0" borderId="4" xfId="0" applyFont="1" applyBorder="1" applyAlignment="1">
      <alignment vertical="top" wrapText="1"/>
    </xf>
    <xf numFmtId="3" fontId="2" fillId="0" borderId="4" xfId="0" applyNumberFormat="1" applyFont="1" applyBorder="1" applyAlignment="1">
      <alignment horizontal="right" vertical="top" wrapText="1"/>
    </xf>
    <xf numFmtId="0" fontId="37" fillId="0" borderId="4" xfId="0" applyFont="1" applyBorder="1" applyAlignment="1">
      <alignment vertical="top" wrapText="1"/>
    </xf>
    <xf numFmtId="3" fontId="37" fillId="0" borderId="4" xfId="0" applyNumberFormat="1" applyFont="1" applyBorder="1" applyAlignment="1">
      <alignment horizontal="right" vertical="top" wrapText="1"/>
    </xf>
    <xf numFmtId="0" fontId="37" fillId="0" borderId="4" xfId="0" applyFont="1" applyBorder="1" applyAlignment="1">
      <alignment horizontal="right" vertical="top" wrapText="1"/>
    </xf>
    <xf numFmtId="0" fontId="2" fillId="0" borderId="0" xfId="0" applyFont="1" applyBorder="1"/>
    <xf numFmtId="0" fontId="4" fillId="0" borderId="15" xfId="0" applyFont="1" applyBorder="1"/>
    <xf numFmtId="0" fontId="2" fillId="0" borderId="15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49" fontId="23" fillId="0" borderId="1" xfId="2" applyNumberFormat="1" applyFont="1" applyBorder="1"/>
    <xf numFmtId="1" fontId="23" fillId="0" borderId="1" xfId="2" applyNumberFormat="1" applyFont="1" applyBorder="1"/>
    <xf numFmtId="1" fontId="10" fillId="0" borderId="1" xfId="2" applyNumberFormat="1" applyFont="1" applyBorder="1"/>
    <xf numFmtId="3" fontId="16" fillId="3" borderId="1" xfId="2" applyNumberFormat="1" applyFont="1" applyFill="1" applyBorder="1"/>
    <xf numFmtId="1" fontId="13" fillId="0" borderId="8" xfId="2" applyNumberFormat="1" applyFont="1" applyBorder="1" applyAlignment="1">
      <alignment horizontal="center" wrapText="1"/>
    </xf>
    <xf numFmtId="1" fontId="13" fillId="0" borderId="29" xfId="2" applyNumberFormat="1" applyFont="1" applyBorder="1" applyAlignment="1">
      <alignment horizontal="center" wrapText="1"/>
    </xf>
    <xf numFmtId="0" fontId="13" fillId="0" borderId="1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/>
    </xf>
    <xf numFmtId="0" fontId="13" fillId="0" borderId="9" xfId="1" applyFont="1" applyBorder="1" applyAlignment="1">
      <alignment horizontal="center" vertical="center" wrapText="1"/>
    </xf>
    <xf numFmtId="0" fontId="13" fillId="0" borderId="0" xfId="1" applyFont="1"/>
    <xf numFmtId="0" fontId="14" fillId="0" borderId="1" xfId="1" applyFont="1" applyBorder="1"/>
    <xf numFmtId="0" fontId="13" fillId="0" borderId="1" xfId="1" applyFont="1" applyBorder="1"/>
    <xf numFmtId="0" fontId="13" fillId="0" borderId="9" xfId="1" applyFont="1" applyBorder="1"/>
    <xf numFmtId="0" fontId="15" fillId="0" borderId="1" xfId="1" applyFont="1" applyBorder="1"/>
    <xf numFmtId="0" fontId="16" fillId="0" borderId="1" xfId="1" applyFont="1" applyBorder="1"/>
    <xf numFmtId="3" fontId="16" fillId="0" borderId="1" xfId="1" applyNumberFormat="1" applyFont="1" applyBorder="1"/>
    <xf numFmtId="3" fontId="16" fillId="0" borderId="9" xfId="1" applyNumberFormat="1" applyFont="1" applyBorder="1"/>
    <xf numFmtId="0" fontId="16" fillId="0" borderId="1" xfId="1" applyFont="1" applyBorder="1" applyAlignment="1">
      <alignment vertical="top" wrapText="1"/>
    </xf>
    <xf numFmtId="0" fontId="16" fillId="0" borderId="1" xfId="1" applyFont="1" applyBorder="1" applyAlignment="1">
      <alignment wrapText="1"/>
    </xf>
    <xf numFmtId="49" fontId="16" fillId="0" borderId="1" xfId="1" applyNumberFormat="1" applyFont="1" applyBorder="1" applyAlignment="1">
      <alignment wrapText="1"/>
    </xf>
    <xf numFmtId="0" fontId="15" fillId="0" borderId="1" xfId="1" applyFont="1" applyBorder="1" applyAlignment="1">
      <alignment horizontal="center"/>
    </xf>
    <xf numFmtId="3" fontId="15" fillId="0" borderId="1" xfId="1" applyNumberFormat="1" applyFont="1" applyBorder="1" applyAlignment="1">
      <alignment horizontal="center"/>
    </xf>
    <xf numFmtId="0" fontId="15" fillId="0" borderId="0" xfId="1" applyFont="1" applyAlignment="1">
      <alignment horizontal="center"/>
    </xf>
    <xf numFmtId="3" fontId="15" fillId="0" borderId="9" xfId="1" applyNumberFormat="1" applyFont="1" applyBorder="1" applyAlignment="1">
      <alignment horizontal="center"/>
    </xf>
    <xf numFmtId="0" fontId="13" fillId="0" borderId="1" xfId="1" applyFont="1" applyBorder="1" applyAlignment="1">
      <alignment horizontal="left"/>
    </xf>
    <xf numFmtId="3" fontId="13" fillId="0" borderId="1" xfId="1" applyNumberFormat="1" applyFont="1" applyBorder="1"/>
    <xf numFmtId="3" fontId="13" fillId="0" borderId="9" xfId="1" applyNumberFormat="1" applyFont="1" applyBorder="1"/>
    <xf numFmtId="49" fontId="16" fillId="0" borderId="1" xfId="1" applyNumberFormat="1" applyFont="1" applyBorder="1"/>
    <xf numFmtId="49" fontId="2" fillId="0" borderId="1" xfId="1" applyNumberFormat="1" applyFont="1" applyBorder="1" applyAlignment="1">
      <alignment horizontal="left"/>
    </xf>
    <xf numFmtId="0" fontId="2" fillId="0" borderId="1" xfId="1" applyFont="1" applyBorder="1" applyAlignment="1">
      <alignment horizontal="left"/>
    </xf>
    <xf numFmtId="0" fontId="13" fillId="0" borderId="0" xfId="1" applyFont="1" applyBorder="1"/>
    <xf numFmtId="0" fontId="13" fillId="0" borderId="4" xfId="1" applyFont="1" applyBorder="1"/>
    <xf numFmtId="3" fontId="19" fillId="0" borderId="30" xfId="7" applyNumberFormat="1" applyFont="1" applyFill="1" applyBorder="1" applyAlignment="1">
      <alignment horizontal="center" vertical="center" wrapText="1"/>
    </xf>
    <xf numFmtId="3" fontId="19" fillId="0" borderId="18" xfId="7" applyNumberFormat="1" applyFont="1" applyFill="1" applyBorder="1" applyAlignment="1">
      <alignment horizontal="center" vertical="center" wrapText="1"/>
    </xf>
    <xf numFmtId="3" fontId="19" fillId="0" borderId="33" xfId="7" applyNumberFormat="1" applyFont="1" applyFill="1" applyBorder="1" applyAlignment="1">
      <alignment horizontal="center" vertical="center" wrapText="1"/>
    </xf>
    <xf numFmtId="3" fontId="19" fillId="0" borderId="26" xfId="7" applyNumberFormat="1" applyFont="1" applyFill="1" applyBorder="1" applyAlignment="1">
      <alignment horizontal="center" vertical="center" wrapText="1"/>
    </xf>
    <xf numFmtId="3" fontId="19" fillId="0" borderId="19" xfId="7" applyNumberFormat="1" applyFont="1" applyFill="1" applyBorder="1" applyAlignment="1">
      <alignment horizontal="center" vertical="center" wrapText="1"/>
    </xf>
    <xf numFmtId="3" fontId="19" fillId="0" borderId="0" xfId="7" applyNumberFormat="1" applyFont="1" applyFill="1" applyAlignment="1">
      <alignment horizontal="center" vertical="center" wrapText="1"/>
    </xf>
    <xf numFmtId="3" fontId="19" fillId="0" borderId="35" xfId="7" applyNumberFormat="1" applyFont="1" applyFill="1" applyBorder="1" applyAlignment="1">
      <alignment horizontal="center" vertical="center" wrapText="1"/>
    </xf>
    <xf numFmtId="3" fontId="19" fillId="0" borderId="3" xfId="7" applyNumberFormat="1" applyFont="1" applyFill="1" applyBorder="1" applyAlignment="1">
      <alignment horizontal="center" vertical="center" wrapText="1"/>
    </xf>
    <xf numFmtId="3" fontId="19" fillId="0" borderId="10" xfId="7" applyNumberFormat="1" applyFont="1" applyFill="1" applyBorder="1" applyAlignment="1">
      <alignment horizontal="center" vertical="center" wrapText="1"/>
    </xf>
    <xf numFmtId="3" fontId="19" fillId="0" borderId="22" xfId="7" applyNumberFormat="1" applyFont="1" applyFill="1" applyBorder="1" applyAlignment="1">
      <alignment horizontal="center" vertical="center" wrapText="1"/>
    </xf>
    <xf numFmtId="3" fontId="19" fillId="0" borderId="23" xfId="7" applyNumberFormat="1" applyFont="1" applyFill="1" applyBorder="1" applyAlignment="1">
      <alignment horizontal="center" vertical="center" wrapText="1"/>
    </xf>
    <xf numFmtId="3" fontId="19" fillId="0" borderId="24" xfId="7" applyNumberFormat="1" applyFont="1" applyFill="1" applyBorder="1" applyAlignment="1">
      <alignment horizontal="center" vertical="center" wrapText="1"/>
    </xf>
    <xf numFmtId="3" fontId="38" fillId="2" borderId="30" xfId="7" applyNumberFormat="1" applyFont="1" applyFill="1" applyBorder="1" applyAlignment="1">
      <alignment vertical="center" wrapText="1"/>
    </xf>
    <xf numFmtId="3" fontId="38" fillId="2" borderId="37" xfId="7" applyNumberFormat="1" applyFont="1" applyFill="1" applyBorder="1" applyAlignment="1">
      <alignment vertical="center" wrapText="1"/>
    </xf>
    <xf numFmtId="3" fontId="38" fillId="2" borderId="7" xfId="7" applyNumberFormat="1" applyFont="1" applyFill="1" applyBorder="1" applyAlignment="1">
      <alignment vertical="center" wrapText="1"/>
    </xf>
    <xf numFmtId="3" fontId="38" fillId="2" borderId="18" xfId="7" applyNumberFormat="1" applyFont="1" applyFill="1" applyBorder="1" applyAlignment="1">
      <alignment vertical="center" wrapText="1"/>
    </xf>
    <xf numFmtId="3" fontId="38" fillId="2" borderId="19" xfId="7" applyNumberFormat="1" applyFont="1" applyFill="1" applyBorder="1" applyAlignment="1">
      <alignment vertical="center" wrapText="1"/>
    </xf>
    <xf numFmtId="3" fontId="20" fillId="0" borderId="20" xfId="7" applyNumberFormat="1" applyFont="1" applyFill="1" applyBorder="1" applyAlignment="1">
      <alignment vertical="center" wrapText="1"/>
    </xf>
    <xf numFmtId="3" fontId="19" fillId="0" borderId="9" xfId="7" applyNumberFormat="1" applyFont="1" applyFill="1" applyBorder="1" applyAlignment="1">
      <alignment vertical="center" wrapText="1"/>
    </xf>
    <xf numFmtId="3" fontId="19" fillId="0" borderId="1" xfId="7" applyNumberFormat="1" applyFont="1" applyFill="1" applyBorder="1" applyAlignment="1">
      <alignment vertical="center" wrapText="1"/>
    </xf>
    <xf numFmtId="3" fontId="19" fillId="0" borderId="29" xfId="7" applyNumberFormat="1" applyFont="1" applyFill="1" applyBorder="1" applyAlignment="1">
      <alignment vertical="center" wrapText="1"/>
    </xf>
    <xf numFmtId="3" fontId="19" fillId="0" borderId="21" xfId="7" applyNumberFormat="1" applyFont="1" applyFill="1" applyBorder="1" applyAlignment="1">
      <alignment vertical="center" wrapText="1"/>
    </xf>
    <xf numFmtId="3" fontId="19" fillId="0" borderId="20" xfId="7" applyNumberFormat="1" applyFont="1" applyFill="1" applyBorder="1" applyAlignment="1">
      <alignment vertical="center" wrapText="1"/>
    </xf>
    <xf numFmtId="3" fontId="1" fillId="0" borderId="1" xfId="7" applyNumberFormat="1" applyFont="1" applyFill="1" applyBorder="1" applyAlignment="1">
      <alignment horizontal="center" vertical="center" wrapText="1"/>
    </xf>
    <xf numFmtId="3" fontId="1" fillId="0" borderId="21" xfId="7" applyNumberFormat="1" applyFont="1" applyFill="1" applyBorder="1" applyAlignment="1">
      <alignment vertical="center" wrapText="1"/>
    </xf>
    <xf numFmtId="3" fontId="20" fillId="0" borderId="0" xfId="7" applyNumberFormat="1" applyFont="1" applyFill="1" applyAlignment="1">
      <alignment vertical="center" wrapText="1"/>
    </xf>
    <xf numFmtId="3" fontId="1" fillId="0" borderId="1" xfId="7" applyNumberFormat="1" applyFont="1" applyFill="1" applyBorder="1" applyAlignment="1">
      <alignment vertical="center" wrapText="1"/>
    </xf>
    <xf numFmtId="3" fontId="2" fillId="0" borderId="1" xfId="7" applyNumberFormat="1" applyFont="1" applyFill="1" applyBorder="1" applyAlignment="1">
      <alignment vertical="center" wrapText="1"/>
    </xf>
    <xf numFmtId="3" fontId="20" fillId="0" borderId="39" xfId="7" applyNumberFormat="1" applyFont="1" applyFill="1" applyBorder="1" applyAlignment="1">
      <alignment vertical="center" wrapText="1"/>
    </xf>
    <xf numFmtId="3" fontId="19" fillId="0" borderId="11" xfId="7" applyNumberFormat="1" applyFont="1" applyFill="1" applyBorder="1" applyAlignment="1">
      <alignment vertical="center" wrapText="1"/>
    </xf>
    <xf numFmtId="3" fontId="19" fillId="0" borderId="3" xfId="7" applyNumberFormat="1" applyFont="1" applyFill="1" applyBorder="1" applyAlignment="1">
      <alignment vertical="center" wrapText="1"/>
    </xf>
    <xf numFmtId="3" fontId="19" fillId="0" borderId="15" xfId="7" applyNumberFormat="1" applyFont="1" applyFill="1" applyBorder="1" applyAlignment="1">
      <alignment vertical="center" wrapText="1"/>
    </xf>
    <xf numFmtId="3" fontId="19" fillId="0" borderId="31" xfId="7" applyNumberFormat="1" applyFont="1" applyFill="1" applyBorder="1" applyAlignment="1">
      <alignment vertical="center" wrapText="1"/>
    </xf>
    <xf numFmtId="3" fontId="19" fillId="0" borderId="39" xfId="7" applyNumberFormat="1" applyFont="1" applyFill="1" applyBorder="1" applyAlignment="1">
      <alignment vertical="center" wrapText="1"/>
    </xf>
    <xf numFmtId="3" fontId="1" fillId="0" borderId="3" xfId="7" applyNumberFormat="1" applyFont="1" applyFill="1" applyBorder="1" applyAlignment="1">
      <alignment vertical="center" wrapText="1"/>
    </xf>
    <xf numFmtId="3" fontId="19" fillId="0" borderId="22" xfId="7" applyNumberFormat="1" applyFont="1" applyFill="1" applyBorder="1" applyAlignment="1">
      <alignment vertical="center" wrapText="1"/>
    </xf>
    <xf numFmtId="3" fontId="19" fillId="0" borderId="23" xfId="7" applyNumberFormat="1" applyFont="1" applyFill="1" applyBorder="1" applyAlignment="1">
      <alignment vertical="center" wrapText="1"/>
    </xf>
    <xf numFmtId="3" fontId="19" fillId="0" borderId="35" xfId="7" applyNumberFormat="1" applyFont="1" applyFill="1" applyBorder="1" applyAlignment="1">
      <alignment vertical="center" wrapText="1"/>
    </xf>
    <xf numFmtId="3" fontId="19" fillId="0" borderId="40" xfId="7" applyNumberFormat="1" applyFont="1" applyFill="1" applyBorder="1" applyAlignment="1">
      <alignment vertical="center" wrapText="1"/>
    </xf>
    <xf numFmtId="3" fontId="19" fillId="0" borderId="41" xfId="7" applyNumberFormat="1" applyFont="1" applyFill="1" applyBorder="1" applyAlignment="1">
      <alignment vertical="center" wrapText="1"/>
    </xf>
    <xf numFmtId="3" fontId="19" fillId="0" borderId="0" xfId="7" applyNumberFormat="1" applyFont="1" applyFill="1" applyBorder="1" applyAlignment="1">
      <alignment vertical="center" wrapText="1"/>
    </xf>
    <xf numFmtId="3" fontId="19" fillId="0" borderId="26" xfId="7" applyNumberFormat="1" applyFont="1" applyFill="1" applyBorder="1" applyAlignment="1">
      <alignment vertical="center" wrapText="1"/>
    </xf>
    <xf numFmtId="3" fontId="20" fillId="0" borderId="0" xfId="7" applyNumberFormat="1" applyFont="1" applyFill="1" applyBorder="1" applyAlignment="1">
      <alignment vertical="center" wrapText="1"/>
    </xf>
    <xf numFmtId="3" fontId="20" fillId="0" borderId="42" xfId="7" applyNumberFormat="1" applyFont="1" applyFill="1" applyBorder="1" applyAlignment="1">
      <alignment vertical="center" wrapText="1"/>
    </xf>
    <xf numFmtId="3" fontId="19" fillId="0" borderId="28" xfId="7" applyNumberFormat="1" applyFont="1" applyFill="1" applyBorder="1" applyAlignment="1">
      <alignment vertical="center" wrapText="1"/>
    </xf>
    <xf numFmtId="3" fontId="19" fillId="0" borderId="8" xfId="7" applyNumberFormat="1" applyFont="1" applyFill="1" applyBorder="1" applyAlignment="1">
      <alignment vertical="center" wrapText="1"/>
    </xf>
    <xf numFmtId="3" fontId="1" fillId="0" borderId="1" xfId="7" applyNumberFormat="1" applyFont="1" applyFill="1" applyBorder="1" applyAlignment="1">
      <alignment horizontal="right" vertical="center" wrapText="1"/>
    </xf>
    <xf numFmtId="3" fontId="19" fillId="0" borderId="43" xfId="7" applyNumberFormat="1" applyFont="1" applyFill="1" applyBorder="1" applyAlignment="1">
      <alignment vertical="center" wrapText="1"/>
    </xf>
    <xf numFmtId="3" fontId="19" fillId="0" borderId="10" xfId="7" applyNumberFormat="1" applyFont="1" applyFill="1" applyBorder="1" applyAlignment="1">
      <alignment vertical="center" wrapText="1"/>
    </xf>
    <xf numFmtId="3" fontId="19" fillId="0" borderId="44" xfId="7" applyNumberFormat="1" applyFont="1" applyFill="1" applyBorder="1" applyAlignment="1">
      <alignment vertical="center" wrapText="1"/>
    </xf>
    <xf numFmtId="3" fontId="19" fillId="0" borderId="24" xfId="7" applyNumberFormat="1" applyFont="1" applyFill="1" applyBorder="1" applyAlignment="1">
      <alignment vertical="center" wrapText="1"/>
    </xf>
    <xf numFmtId="3" fontId="18" fillId="0" borderId="0" xfId="7" applyNumberFormat="1" applyFont="1" applyFill="1" applyAlignment="1">
      <alignment vertical="center" wrapText="1"/>
    </xf>
    <xf numFmtId="1" fontId="11" fillId="3" borderId="1" xfId="2" applyNumberFormat="1" applyFont="1" applyFill="1" applyBorder="1" applyAlignment="1">
      <alignment horizontal="fill" wrapText="1"/>
    </xf>
    <xf numFmtId="1" fontId="11" fillId="3" borderId="9" xfId="2" applyNumberFormat="1" applyFont="1" applyFill="1" applyBorder="1" applyAlignment="1">
      <alignment horizontal="fill" wrapText="1"/>
    </xf>
    <xf numFmtId="1" fontId="34" fillId="3" borderId="1" xfId="2" applyNumberFormat="1" applyFont="1" applyFill="1" applyBorder="1" applyAlignment="1">
      <alignment horizontal="center"/>
    </xf>
    <xf numFmtId="1" fontId="34" fillId="3" borderId="9" xfId="2" applyNumberFormat="1" applyFont="1" applyFill="1" applyBorder="1" applyAlignment="1">
      <alignment horizontal="center" vertical="center"/>
    </xf>
    <xf numFmtId="3" fontId="31" fillId="3" borderId="9" xfId="2" applyNumberFormat="1" applyFont="1" applyFill="1" applyBorder="1" applyAlignment="1"/>
    <xf numFmtId="3" fontId="32" fillId="0" borderId="9" xfId="2" applyNumberFormat="1" applyFont="1" applyFill="1" applyBorder="1" applyAlignment="1"/>
    <xf numFmtId="1" fontId="8" fillId="3" borderId="1" xfId="2" applyNumberFormat="1" applyFont="1" applyFill="1" applyBorder="1" applyAlignment="1">
      <alignment vertical="center" wrapText="1"/>
    </xf>
    <xf numFmtId="0" fontId="8" fillId="3" borderId="1" xfId="2" applyFont="1" applyFill="1" applyBorder="1" applyAlignment="1">
      <alignment horizontal="justify" vertical="center" wrapText="1"/>
    </xf>
    <xf numFmtId="3" fontId="31" fillId="3" borderId="9" xfId="2" applyNumberFormat="1" applyFont="1" applyFill="1" applyBorder="1" applyAlignment="1">
      <alignment horizontal="center" vertical="center"/>
    </xf>
    <xf numFmtId="3" fontId="32" fillId="3" borderId="9" xfId="2" applyNumberFormat="1" applyFont="1" applyFill="1" applyBorder="1" applyAlignment="1"/>
    <xf numFmtId="3" fontId="30" fillId="3" borderId="9" xfId="2" applyNumberFormat="1" applyFont="1" applyFill="1" applyBorder="1" applyAlignment="1"/>
    <xf numFmtId="1" fontId="29" fillId="3" borderId="9" xfId="2" applyNumberFormat="1" applyFont="1" applyFill="1" applyBorder="1"/>
    <xf numFmtId="1" fontId="2" fillId="0" borderId="9" xfId="2" applyNumberFormat="1" applyFont="1" applyBorder="1" applyAlignment="1">
      <alignment horizontal="center"/>
    </xf>
    <xf numFmtId="3" fontId="25" fillId="0" borderId="9" xfId="2" applyNumberFormat="1" applyFont="1" applyBorder="1"/>
    <xf numFmtId="3" fontId="26" fillId="0" borderId="9" xfId="2" applyNumberFormat="1" applyFont="1" applyFill="1" applyBorder="1" applyAlignment="1">
      <alignment horizontal="right"/>
    </xf>
    <xf numFmtId="3" fontId="27" fillId="3" borderId="9" xfId="2" applyNumberFormat="1" applyFont="1" applyFill="1" applyBorder="1" applyAlignment="1">
      <alignment horizontal="center" vertical="center"/>
    </xf>
    <xf numFmtId="3" fontId="27" fillId="0" borderId="9" xfId="2" applyNumberFormat="1" applyFont="1" applyBorder="1" applyAlignment="1">
      <alignment horizontal="center" vertical="center"/>
    </xf>
    <xf numFmtId="3" fontId="26" fillId="0" borderId="9" xfId="2" applyNumberFormat="1" applyFont="1" applyFill="1" applyBorder="1"/>
    <xf numFmtId="3" fontId="26" fillId="0" borderId="9" xfId="2" applyNumberFormat="1" applyFont="1" applyBorder="1"/>
    <xf numFmtId="0" fontId="22" fillId="0" borderId="0" xfId="2" applyFont="1" applyBorder="1" applyAlignment="1">
      <alignment horizontal="center" vertical="center" wrapText="1"/>
    </xf>
    <xf numFmtId="0" fontId="20" fillId="0" borderId="1" xfId="2" applyFont="1" applyFill="1" applyBorder="1" applyAlignment="1">
      <alignment horizontal="center" vertical="center" wrapText="1"/>
    </xf>
    <xf numFmtId="0" fontId="20" fillId="0" borderId="1" xfId="2" applyFont="1" applyFill="1" applyBorder="1" applyAlignment="1">
      <alignment horizontal="left" vertical="center" wrapText="1"/>
    </xf>
    <xf numFmtId="14" fontId="20" fillId="0" borderId="1" xfId="2" applyNumberFormat="1" applyFont="1" applyFill="1" applyBorder="1" applyAlignment="1">
      <alignment horizontal="center" vertical="center" wrapText="1"/>
    </xf>
    <xf numFmtId="3" fontId="20" fillId="0" borderId="1" xfId="2" applyNumberFormat="1" applyFont="1" applyFill="1" applyBorder="1" applyAlignment="1">
      <alignment horizontal="right" vertical="center" wrapText="1"/>
    </xf>
    <xf numFmtId="166" fontId="20" fillId="0" borderId="1" xfId="2" applyNumberFormat="1" applyFont="1" applyBorder="1" applyAlignment="1">
      <alignment horizontal="right" vertical="center" wrapText="1"/>
    </xf>
    <xf numFmtId="9" fontId="20" fillId="0" borderId="1" xfId="2" applyNumberFormat="1" applyFont="1" applyFill="1" applyBorder="1" applyAlignment="1">
      <alignment horizontal="center" vertical="center" wrapText="1"/>
    </xf>
    <xf numFmtId="0" fontId="20" fillId="0" borderId="0" xfId="2" applyFont="1" applyFill="1" applyBorder="1" applyAlignment="1">
      <alignment horizontal="left" vertical="center" wrapText="1"/>
    </xf>
    <xf numFmtId="0" fontId="20" fillId="0" borderId="1" xfId="2" applyFont="1" applyBorder="1" applyAlignment="1">
      <alignment horizontal="center" vertical="center" wrapText="1"/>
    </xf>
    <xf numFmtId="0" fontId="20" fillId="0" borderId="1" xfId="2" applyFont="1" applyBorder="1" applyAlignment="1">
      <alignment horizontal="left" vertical="center" wrapText="1"/>
    </xf>
    <xf numFmtId="3" fontId="20" fillId="0" borderId="1" xfId="2" applyNumberFormat="1" applyFont="1" applyBorder="1" applyAlignment="1">
      <alignment horizontal="right" vertical="center" wrapText="1"/>
    </xf>
    <xf numFmtId="9" fontId="20" fillId="0" borderId="1" xfId="2" applyNumberFormat="1" applyFont="1" applyBorder="1" applyAlignment="1">
      <alignment horizontal="center" vertical="center" wrapText="1"/>
    </xf>
    <xf numFmtId="0" fontId="20" fillId="0" borderId="0" xfId="2" applyFont="1" applyBorder="1" applyAlignment="1">
      <alignment horizontal="left" vertical="center" wrapText="1"/>
    </xf>
    <xf numFmtId="3" fontId="20" fillId="0" borderId="1" xfId="2" applyNumberFormat="1" applyFont="1" applyBorder="1" applyAlignment="1">
      <alignment vertical="center" wrapText="1"/>
    </xf>
    <xf numFmtId="9" fontId="20" fillId="0" borderId="1" xfId="2" applyNumberFormat="1" applyFont="1" applyBorder="1" applyAlignment="1">
      <alignment horizontal="left" vertical="center" wrapText="1"/>
    </xf>
    <xf numFmtId="14" fontId="20" fillId="0" borderId="1" xfId="2" applyNumberFormat="1" applyFont="1" applyBorder="1" applyAlignment="1">
      <alignment horizontal="center" vertical="center" wrapText="1"/>
    </xf>
    <xf numFmtId="0" fontId="20" fillId="0" borderId="0" xfId="2" applyFont="1" applyBorder="1" applyAlignment="1">
      <alignment vertical="center" wrapText="1"/>
    </xf>
    <xf numFmtId="0" fontId="20" fillId="0" borderId="0" xfId="2" applyFont="1" applyBorder="1" applyAlignment="1">
      <alignment horizontal="center" vertical="center" wrapText="1"/>
    </xf>
    <xf numFmtId="0" fontId="20" fillId="0" borderId="0" xfId="2" applyFont="1" applyBorder="1" applyAlignment="1">
      <alignment horizontal="right" vertical="center" wrapText="1"/>
    </xf>
    <xf numFmtId="166" fontId="20" fillId="0" borderId="0" xfId="2" applyNumberFormat="1" applyFont="1" applyBorder="1" applyAlignment="1">
      <alignment vertical="center" wrapText="1"/>
    </xf>
    <xf numFmtId="0" fontId="29" fillId="0" borderId="0" xfId="2" applyFont="1" applyBorder="1" applyAlignment="1">
      <alignment vertical="center" wrapText="1"/>
    </xf>
    <xf numFmtId="0" fontId="2" fillId="0" borderId="4" xfId="0" applyFont="1" applyBorder="1" applyAlignment="1">
      <alignment horizontal="left"/>
    </xf>
    <xf numFmtId="3" fontId="2" fillId="0" borderId="4" xfId="0" applyNumberFormat="1" applyFont="1" applyBorder="1" applyAlignment="1">
      <alignment horizontal="right"/>
    </xf>
    <xf numFmtId="0" fontId="2" fillId="0" borderId="4" xfId="0" applyFont="1" applyBorder="1" applyAlignment="1"/>
    <xf numFmtId="0" fontId="2" fillId="0" borderId="4" xfId="0" applyFont="1" applyBorder="1" applyAlignment="1">
      <alignment horizontal="left" wrapText="1"/>
    </xf>
    <xf numFmtId="0" fontId="2" fillId="0" borderId="9" xfId="0" applyFont="1" applyBorder="1"/>
    <xf numFmtId="3" fontId="3" fillId="0" borderId="3" xfId="0" applyNumberFormat="1" applyFont="1" applyBorder="1"/>
    <xf numFmtId="3" fontId="36" fillId="0" borderId="1" xfId="2" applyNumberFormat="1" applyFont="1" applyBorder="1"/>
    <xf numFmtId="0" fontId="2" fillId="0" borderId="23" xfId="0" applyFont="1" applyBorder="1" applyAlignment="1">
      <alignment horizontal="justify" vertical="top" wrapText="1"/>
    </xf>
    <xf numFmtId="0" fontId="2" fillId="0" borderId="23" xfId="0" applyFont="1" applyBorder="1" applyAlignment="1">
      <alignment horizontal="right" vertical="top" wrapText="1"/>
    </xf>
    <xf numFmtId="3" fontId="2" fillId="0" borderId="23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3" fontId="3" fillId="0" borderId="4" xfId="0" applyNumberFormat="1" applyFont="1" applyBorder="1" applyAlignment="1">
      <alignment horizontal="right" vertical="top" wrapText="1"/>
    </xf>
    <xf numFmtId="0" fontId="2" fillId="0" borderId="23" xfId="0" applyFont="1" applyBorder="1" applyAlignment="1">
      <alignment horizontal="left"/>
    </xf>
    <xf numFmtId="0" fontId="2" fillId="0" borderId="23" xfId="0" applyFont="1" applyBorder="1" applyAlignment="1"/>
    <xf numFmtId="3" fontId="1" fillId="0" borderId="23" xfId="0" applyNumberFormat="1" applyFont="1" applyBorder="1" applyAlignment="1">
      <alignment horizontal="right"/>
    </xf>
    <xf numFmtId="3" fontId="2" fillId="0" borderId="23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vertical="top"/>
    </xf>
    <xf numFmtId="0" fontId="2" fillId="0" borderId="3" xfId="0" applyFont="1" applyBorder="1" applyAlignment="1">
      <alignment horizontal="right" vertical="top" wrapText="1"/>
    </xf>
    <xf numFmtId="0" fontId="39" fillId="0" borderId="1" xfId="0" applyFont="1" applyBorder="1" applyAlignment="1">
      <alignment wrapText="1"/>
    </xf>
    <xf numFmtId="0" fontId="39" fillId="0" borderId="4" xfId="0" applyFont="1" applyBorder="1"/>
    <xf numFmtId="0" fontId="39" fillId="0" borderId="1" xfId="0" applyFont="1" applyBorder="1"/>
    <xf numFmtId="0" fontId="39" fillId="0" borderId="3" xfId="0" applyFont="1" applyBorder="1"/>
    <xf numFmtId="0" fontId="39" fillId="0" borderId="3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3" fillId="0" borderId="4" xfId="0" applyFont="1" applyBorder="1"/>
    <xf numFmtId="3" fontId="3" fillId="0" borderId="4" xfId="0" applyNumberFormat="1" applyFont="1" applyBorder="1"/>
    <xf numFmtId="0" fontId="2" fillId="0" borderId="4" xfId="0" applyFont="1" applyBorder="1"/>
    <xf numFmtId="3" fontId="3" fillId="0" borderId="5" xfId="0" applyNumberFormat="1" applyFont="1" applyBorder="1"/>
    <xf numFmtId="3" fontId="2" fillId="0" borderId="8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39" fillId="0" borderId="5" xfId="0" applyFont="1" applyBorder="1"/>
    <xf numFmtId="3" fontId="26" fillId="0" borderId="1" xfId="2" applyNumberFormat="1" applyFont="1" applyBorder="1" applyAlignment="1"/>
    <xf numFmtId="49" fontId="5" fillId="0" borderId="1" xfId="0" applyNumberFormat="1" applyFont="1" applyBorder="1" applyAlignment="1">
      <alignment wrapText="1"/>
    </xf>
    <xf numFmtId="0" fontId="3" fillId="0" borderId="18" xfId="0" applyFont="1" applyBorder="1" applyAlignment="1">
      <alignment horizontal="center" vertical="top" wrapText="1"/>
    </xf>
    <xf numFmtId="3" fontId="3" fillId="0" borderId="18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3" fontId="37" fillId="0" borderId="3" xfId="0" applyNumberFormat="1" applyFont="1" applyBorder="1"/>
    <xf numFmtId="0" fontId="39" fillId="0" borderId="1" xfId="0" applyFont="1" applyBorder="1" applyAlignment="1">
      <alignment vertical="center" wrapText="1"/>
    </xf>
    <xf numFmtId="3" fontId="25" fillId="0" borderId="1" xfId="0" applyNumberFormat="1" applyFont="1" applyBorder="1" applyAlignment="1">
      <alignment horizontal="right" vertical="center" wrapText="1"/>
    </xf>
    <xf numFmtId="3" fontId="25" fillId="0" borderId="1" xfId="0" applyNumberFormat="1" applyFont="1" applyBorder="1" applyAlignment="1">
      <alignment horizontal="right" wrapText="1"/>
    </xf>
    <xf numFmtId="3" fontId="16" fillId="0" borderId="0" xfId="0" applyNumberFormat="1" applyFont="1"/>
    <xf numFmtId="3" fontId="25" fillId="0" borderId="1" xfId="0" applyNumberFormat="1" applyFont="1" applyBorder="1"/>
    <xf numFmtId="3" fontId="25" fillId="0" borderId="3" xfId="0" applyNumberFormat="1" applyFont="1" applyBorder="1" applyAlignment="1">
      <alignment horizontal="right" vertical="center" wrapText="1"/>
    </xf>
    <xf numFmtId="3" fontId="32" fillId="3" borderId="1" xfId="0" applyNumberFormat="1" applyFont="1" applyFill="1" applyBorder="1" applyAlignment="1"/>
    <xf numFmtId="3" fontId="0" fillId="0" borderId="1" xfId="0" applyNumberFormat="1" applyFill="1" applyBorder="1" applyAlignment="1">
      <alignment wrapText="1"/>
    </xf>
    <xf numFmtId="0" fontId="2" fillId="0" borderId="1" xfId="0" applyFont="1" applyBorder="1" applyAlignment="1">
      <alignment vertical="center" wrapText="1"/>
    </xf>
    <xf numFmtId="1" fontId="16" fillId="0" borderId="1" xfId="0" applyNumberFormat="1" applyFont="1" applyBorder="1"/>
    <xf numFmtId="168" fontId="31" fillId="3" borderId="1" xfId="2" applyNumberFormat="1" applyFont="1" applyFill="1" applyBorder="1" applyAlignment="1"/>
    <xf numFmtId="3" fontId="7" fillId="0" borderId="0" xfId="0" applyNumberFormat="1" applyFont="1" applyAlignment="1">
      <alignment horizontal="right"/>
    </xf>
    <xf numFmtId="3" fontId="7" fillId="0" borderId="16" xfId="0" applyNumberFormat="1" applyFont="1" applyBorder="1" applyAlignment="1">
      <alignment horizontal="right"/>
    </xf>
    <xf numFmtId="3" fontId="7" fillId="0" borderId="13" xfId="0" applyNumberFormat="1" applyFont="1" applyBorder="1" applyAlignment="1">
      <alignment horizontal="right"/>
    </xf>
    <xf numFmtId="3" fontId="6" fillId="0" borderId="3" xfId="0" applyNumberFormat="1" applyFont="1" applyBorder="1" applyAlignment="1">
      <alignment horizontal="right" vertical="center" wrapText="1"/>
    </xf>
    <xf numFmtId="3" fontId="0" fillId="0" borderId="4" xfId="0" applyNumberForma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right" vertical="center"/>
    </xf>
    <xf numFmtId="3" fontId="0" fillId="0" borderId="15" xfId="0" applyNumberFormat="1" applyBorder="1" applyAlignment="1">
      <alignment horizontal="right"/>
    </xf>
    <xf numFmtId="3" fontId="0" fillId="0" borderId="0" xfId="0" applyNumberFormat="1" applyBorder="1" applyAlignment="1">
      <alignment horizontal="right"/>
    </xf>
    <xf numFmtId="3" fontId="0" fillId="0" borderId="0" xfId="0" applyNumberFormat="1" applyAlignment="1">
      <alignment horizontal="right"/>
    </xf>
    <xf numFmtId="0" fontId="6" fillId="0" borderId="3" xfId="0" applyNumberFormat="1" applyFont="1" applyBorder="1" applyAlignment="1">
      <alignment horizontal="right" vertical="center"/>
    </xf>
    <xf numFmtId="0" fontId="6" fillId="0" borderId="1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wrapText="1"/>
    </xf>
    <xf numFmtId="3" fontId="3" fillId="0" borderId="4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0" fontId="1" fillId="0" borderId="45" xfId="0" applyFont="1" applyBorder="1" applyAlignment="1">
      <alignment horizontal="left" vertical="center" wrapText="1"/>
    </xf>
    <xf numFmtId="0" fontId="1" fillId="0" borderId="46" xfId="0" applyFont="1" applyBorder="1" applyAlignment="1">
      <alignment horizontal="left" vertical="center"/>
    </xf>
    <xf numFmtId="3" fontId="1" fillId="0" borderId="46" xfId="0" applyNumberFormat="1" applyFont="1" applyBorder="1" applyAlignment="1">
      <alignment horizontal="center" vertical="center"/>
    </xf>
    <xf numFmtId="3" fontId="1" fillId="0" borderId="47" xfId="0" applyNumberFormat="1" applyFont="1" applyBorder="1" applyAlignment="1">
      <alignment horizontal="center" vertical="center"/>
    </xf>
    <xf numFmtId="0" fontId="0" fillId="0" borderId="11" xfId="0" applyBorder="1"/>
    <xf numFmtId="0" fontId="0" fillId="0" borderId="4" xfId="0" applyBorder="1"/>
    <xf numFmtId="0" fontId="0" fillId="0" borderId="45" xfId="0" applyBorder="1"/>
    <xf numFmtId="0" fontId="1" fillId="0" borderId="46" xfId="0" applyFont="1" applyBorder="1"/>
    <xf numFmtId="3" fontId="1" fillId="0" borderId="47" xfId="0" applyNumberFormat="1" applyFont="1" applyBorder="1"/>
    <xf numFmtId="3" fontId="37" fillId="0" borderId="5" xfId="0" applyNumberFormat="1" applyFont="1" applyBorder="1"/>
    <xf numFmtId="0" fontId="3" fillId="0" borderId="3" xfId="0" applyFont="1" applyBorder="1"/>
    <xf numFmtId="0" fontId="40" fillId="0" borderId="1" xfId="0" applyFont="1" applyBorder="1" applyAlignment="1">
      <alignment horizontal="justify" vertical="top" wrapText="1"/>
    </xf>
    <xf numFmtId="0" fontId="37" fillId="0" borderId="1" xfId="0" applyFont="1" applyBorder="1"/>
    <xf numFmtId="0" fontId="3" fillId="0" borderId="5" xfId="0" applyFont="1" applyBorder="1"/>
    <xf numFmtId="0" fontId="39" fillId="0" borderId="4" xfId="0" applyFont="1" applyBorder="1" applyAlignment="1">
      <alignment vertical="top" wrapText="1"/>
    </xf>
    <xf numFmtId="0" fontId="6" fillId="0" borderId="0" xfId="0" applyFont="1"/>
    <xf numFmtId="3" fontId="7" fillId="0" borderId="0" xfId="0" applyNumberFormat="1" applyFont="1" applyAlignment="1"/>
    <xf numFmtId="0" fontId="0" fillId="0" borderId="0" xfId="0" applyAlignment="1"/>
    <xf numFmtId="0" fontId="1" fillId="0" borderId="0" xfId="0" applyFont="1" applyBorder="1" applyAlignment="1">
      <alignment horizontal="center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0" fontId="19" fillId="0" borderId="1" xfId="2" applyFont="1" applyBorder="1" applyAlignment="1">
      <alignment horizontal="center" vertical="center" wrapText="1"/>
    </xf>
    <xf numFmtId="0" fontId="19" fillId="0" borderId="3" xfId="2" applyFont="1" applyBorder="1" applyAlignment="1">
      <alignment horizontal="center" vertical="center" wrapText="1"/>
    </xf>
    <xf numFmtId="0" fontId="19" fillId="0" borderId="4" xfId="2" applyFont="1" applyBorder="1" applyAlignment="1">
      <alignment horizontal="center" vertical="center" wrapText="1"/>
    </xf>
    <xf numFmtId="166" fontId="19" fillId="0" borderId="3" xfId="2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" fontId="26" fillId="0" borderId="9" xfId="2" applyNumberFormat="1" applyFont="1" applyBorder="1" applyAlignment="1">
      <alignment horizontal="center" vertical="center"/>
    </xf>
    <xf numFmtId="1" fontId="26" fillId="0" borderId="29" xfId="2" applyNumberFormat="1" applyFont="1" applyBorder="1" applyAlignment="1">
      <alignment horizontal="center" vertical="center"/>
    </xf>
    <xf numFmtId="1" fontId="26" fillId="0" borderId="8" xfId="2" applyNumberFormat="1" applyFont="1" applyBorder="1" applyAlignment="1">
      <alignment horizontal="center" vertical="center"/>
    </xf>
    <xf numFmtId="1" fontId="13" fillId="0" borderId="3" xfId="2" applyNumberFormat="1" applyFont="1" applyBorder="1" applyAlignment="1">
      <alignment horizontal="center" vertical="center" wrapText="1"/>
    </xf>
    <xf numFmtId="0" fontId="21" fillId="0" borderId="4" xfId="2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1" fontId="22" fillId="3" borderId="9" xfId="2" applyNumberFormat="1" applyFont="1" applyFill="1" applyBorder="1" applyAlignment="1">
      <alignment horizontal="center" vertical="center"/>
    </xf>
    <xf numFmtId="1" fontId="22" fillId="3" borderId="29" xfId="2" applyNumberFormat="1" applyFont="1" applyFill="1" applyBorder="1" applyAlignment="1">
      <alignment horizontal="center" vertical="center"/>
    </xf>
    <xf numFmtId="1" fontId="22" fillId="3" borderId="3" xfId="2" applyNumberFormat="1" applyFont="1" applyFill="1" applyBorder="1" applyAlignment="1">
      <alignment horizontal="center" vertical="center"/>
    </xf>
    <xf numFmtId="0" fontId="21" fillId="0" borderId="4" xfId="2" applyBorder="1" applyAlignment="1">
      <alignment horizontal="center"/>
    </xf>
    <xf numFmtId="1" fontId="22" fillId="3" borderId="1" xfId="2" applyNumberFormat="1" applyFont="1" applyFill="1" applyBorder="1" applyAlignment="1">
      <alignment horizontal="center" vertical="center"/>
    </xf>
    <xf numFmtId="0" fontId="21" fillId="3" borderId="29" xfId="2" applyFill="1" applyBorder="1" applyAlignment="1">
      <alignment horizontal="center" vertical="center"/>
    </xf>
    <xf numFmtId="3" fontId="19" fillId="0" borderId="32" xfId="7" applyNumberFormat="1" applyFont="1" applyFill="1" applyBorder="1" applyAlignment="1">
      <alignment horizontal="center" vertical="center" wrapText="1"/>
    </xf>
    <xf numFmtId="3" fontId="38" fillId="0" borderId="34" xfId="7" applyNumberFormat="1" applyFont="1" applyBorder="1" applyAlignment="1">
      <alignment horizontal="center" vertical="center" wrapText="1"/>
    </xf>
    <xf numFmtId="0" fontId="1" fillId="0" borderId="27" xfId="7" applyFont="1" applyBorder="1" applyAlignment="1">
      <alignment horizontal="center" vertical="center" wrapText="1"/>
    </xf>
    <xf numFmtId="0" fontId="1" fillId="0" borderId="26" xfId="7" applyFont="1" applyBorder="1" applyAlignment="1">
      <alignment horizontal="center" vertical="center" wrapText="1"/>
    </xf>
    <xf numFmtId="0" fontId="1" fillId="0" borderId="25" xfId="7" applyFont="1" applyBorder="1" applyAlignment="1">
      <alignment horizontal="center" vertical="center" wrapText="1"/>
    </xf>
    <xf numFmtId="3" fontId="19" fillId="2" borderId="36" xfId="7" applyNumberFormat="1" applyFont="1" applyFill="1" applyBorder="1" applyAlignment="1">
      <alignment horizontal="left" vertical="center" wrapText="1"/>
    </xf>
    <xf numFmtId="3" fontId="38" fillId="2" borderId="37" xfId="7" applyNumberFormat="1" applyFont="1" applyFill="1" applyBorder="1" applyAlignment="1">
      <alignment vertical="center" wrapText="1"/>
    </xf>
    <xf numFmtId="3" fontId="38" fillId="2" borderId="38" xfId="7" applyNumberFormat="1" applyFont="1" applyFill="1" applyBorder="1" applyAlignment="1">
      <alignment vertical="center" wrapText="1"/>
    </xf>
    <xf numFmtId="3" fontId="19" fillId="2" borderId="37" xfId="7" applyNumberFormat="1" applyFont="1" applyFill="1" applyBorder="1" applyAlignment="1">
      <alignment horizontal="left" vertical="center" wrapText="1"/>
    </xf>
  </cellXfs>
  <cellStyles count="10">
    <cellStyle name="Ezres 2" xfId="5"/>
    <cellStyle name="Ezres 2 2" xfId="8"/>
    <cellStyle name="Ezres 3" xfId="6"/>
    <cellStyle name="Ezres 3 2" xfId="9"/>
    <cellStyle name="Normál" xfId="0" builtinId="0"/>
    <cellStyle name="Normál 2" xfId="2"/>
    <cellStyle name="Normál 2 2" xfId="7"/>
    <cellStyle name="Normál 3" xfId="1"/>
    <cellStyle name="Normál 4" xfId="3"/>
    <cellStyle name="Normál 5" xfId="4"/>
  </cellStyles>
  <dxfs count="8">
    <dxf>
      <numFmt numFmtId="3" formatCode="#,##0"/>
      <border diagonalUp="0" diagonalDown="0">
        <left/>
        <right/>
        <top style="thick">
          <color auto="1"/>
        </top>
        <bottom style="thick">
          <color auto="1"/>
        </bottom>
        <vertical style="thin">
          <color indexed="64"/>
        </vertical>
        <horizontal style="thin">
          <color indexed="64"/>
        </horizontal>
      </border>
    </dxf>
    <dxf>
      <alignment vertical="bottom" textRotation="0" wrapText="1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" formatCode="#,##0"/>
      <alignment horizontal="right" textRotation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bottom" textRotation="0" wrapText="1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id="2" name="Táblázat2" displayName="Táblázat2" ref="A4:E14" headerRowCount="0" totalsRowShown="0" headerRowDxfId="7" tableBorderDxfId="6" totalsRowBorderDxfId="5">
  <tableColumns count="5">
    <tableColumn id="1" name="Oszlop1" dataDxfId="4"/>
    <tableColumn id="2" name="Oszlop2" dataDxfId="3"/>
    <tableColumn id="3" name="Oszlop3" dataDxfId="2"/>
    <tableColumn id="4" name="Oszlop4" dataDxfId="1"/>
    <tableColumn id="5" name="Oszlop5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view="pageLayout" workbookViewId="0">
      <selection activeCell="E6" sqref="E6"/>
    </sheetView>
  </sheetViews>
  <sheetFormatPr defaultRowHeight="12.75"/>
  <cols>
    <col min="1" max="1" width="6.42578125" customWidth="1"/>
    <col min="2" max="2" width="29.7109375" style="50" customWidth="1"/>
    <col min="3" max="3" width="12.140625" style="370" customWidth="1"/>
    <col min="4" max="4" width="27.7109375" style="50" customWidth="1"/>
    <col min="5" max="5" width="12.140625" style="49" customWidth="1"/>
  </cols>
  <sheetData>
    <row r="1" spans="1:5" ht="12.75" customHeight="1">
      <c r="B1" s="393" t="s">
        <v>41</v>
      </c>
      <c r="C1" s="394"/>
      <c r="D1" s="394"/>
    </row>
    <row r="2" spans="1:5" ht="21.75" customHeight="1">
      <c r="A2" s="64" t="s">
        <v>152</v>
      </c>
      <c r="B2" s="65"/>
      <c r="C2" s="360"/>
      <c r="D2" s="65"/>
    </row>
    <row r="3" spans="1:5" ht="12" customHeight="1" thickBot="1">
      <c r="A3" s="69"/>
      <c r="B3" s="70"/>
      <c r="C3" s="361"/>
      <c r="D3" s="70"/>
      <c r="E3" s="71" t="s">
        <v>8</v>
      </c>
    </row>
    <row r="4" spans="1:5" s="68" customFormat="1" ht="19.5" customHeight="1" thickTop="1" thickBot="1">
      <c r="A4" s="52"/>
      <c r="B4" s="53" t="s">
        <v>2</v>
      </c>
      <c r="C4" s="362" t="s">
        <v>4</v>
      </c>
      <c r="D4" s="53" t="s">
        <v>5</v>
      </c>
      <c r="E4" s="54" t="s">
        <v>4</v>
      </c>
    </row>
    <row r="5" spans="1:5" ht="84.75" customHeight="1" thickTop="1">
      <c r="A5" s="76" t="s">
        <v>150</v>
      </c>
      <c r="B5" s="73" t="s">
        <v>347</v>
      </c>
      <c r="C5" s="363" t="s">
        <v>345</v>
      </c>
      <c r="D5" s="51" t="s">
        <v>346</v>
      </c>
      <c r="E5" s="81" t="s">
        <v>345</v>
      </c>
    </row>
    <row r="6" spans="1:5" ht="63.75" customHeight="1">
      <c r="A6" s="74"/>
      <c r="B6" s="67" t="s">
        <v>371</v>
      </c>
      <c r="C6" s="364"/>
      <c r="D6" s="51" t="s">
        <v>356</v>
      </c>
      <c r="E6" s="55"/>
    </row>
    <row r="7" spans="1:5" ht="141.75" customHeight="1">
      <c r="A7" s="75" t="s">
        <v>151</v>
      </c>
      <c r="B7" s="80" t="s">
        <v>436</v>
      </c>
      <c r="C7" s="365" t="s">
        <v>357</v>
      </c>
      <c r="D7" s="80" t="s">
        <v>438</v>
      </c>
      <c r="E7" s="365" t="s">
        <v>437</v>
      </c>
    </row>
    <row r="8" spans="1:5" ht="80.25" customHeight="1">
      <c r="A8" s="75" t="s">
        <v>149</v>
      </c>
      <c r="B8" s="80" t="s">
        <v>358</v>
      </c>
      <c r="C8" s="366" t="s">
        <v>359</v>
      </c>
      <c r="D8" s="80" t="s">
        <v>366</v>
      </c>
      <c r="E8" s="371" t="s">
        <v>359</v>
      </c>
    </row>
    <row r="9" spans="1:5" ht="80.25" customHeight="1">
      <c r="A9" s="75" t="s">
        <v>360</v>
      </c>
      <c r="B9" s="80" t="s">
        <v>361</v>
      </c>
      <c r="C9" s="366" t="s">
        <v>362</v>
      </c>
      <c r="D9" s="80" t="s">
        <v>368</v>
      </c>
      <c r="E9" s="372" t="s">
        <v>367</v>
      </c>
    </row>
    <row r="10" spans="1:5" ht="80.25" customHeight="1">
      <c r="A10" s="75" t="s">
        <v>363</v>
      </c>
      <c r="B10" s="80" t="s">
        <v>364</v>
      </c>
      <c r="C10" s="366" t="s">
        <v>365</v>
      </c>
      <c r="D10" s="80" t="s">
        <v>369</v>
      </c>
      <c r="E10" s="373" t="s">
        <v>365</v>
      </c>
    </row>
    <row r="11" spans="1:5" ht="80.25" customHeight="1">
      <c r="A11" s="48"/>
      <c r="B11" s="168" t="s">
        <v>18</v>
      </c>
      <c r="C11" s="367" t="s">
        <v>370</v>
      </c>
      <c r="D11" s="66"/>
      <c r="E11" s="367" t="s">
        <v>370</v>
      </c>
    </row>
    <row r="12" spans="1:5" ht="1.5" customHeight="1">
      <c r="A12" s="59"/>
      <c r="B12" s="60"/>
      <c r="C12" s="368"/>
      <c r="D12" s="61"/>
      <c r="E12" s="62"/>
    </row>
    <row r="13" spans="1:5" ht="32.25" hidden="1" customHeight="1">
      <c r="A13" s="63"/>
      <c r="B13" s="167"/>
      <c r="C13" s="369"/>
      <c r="D13" s="57"/>
      <c r="E13" s="58"/>
    </row>
    <row r="14" spans="1:5" ht="42.75" hidden="1" customHeight="1">
      <c r="A14" s="56"/>
      <c r="B14" s="57"/>
      <c r="C14" s="369"/>
      <c r="D14" s="57"/>
      <c r="E14" s="72"/>
    </row>
  </sheetData>
  <mergeCells count="1">
    <mergeCell ref="B1:D1"/>
  </mergeCells>
  <pageMargins left="0.7" right="0.7" top="0.75" bottom="0.75" header="0.3" footer="0.3"/>
  <pageSetup paperSize="9" orientation="portrait" r:id="rId1"/>
  <headerFooter>
    <oddHeader>&amp;R&amp;7A Pü/28-1/2022. sz. előterjesztés 1. melléklete 
az 7/2022. (II.25.) önkormányzati rendelet 7.2 melléklete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E95"/>
  <sheetViews>
    <sheetView view="pageLayout" topLeftCell="A61" zoomScale="80" zoomScaleSheetLayoutView="100" zoomScalePageLayoutView="80" workbookViewId="0">
      <selection activeCell="D71" sqref="D71"/>
    </sheetView>
  </sheetViews>
  <sheetFormatPr defaultRowHeight="16.5" customHeight="1"/>
  <cols>
    <col min="1" max="1" width="54.28515625" style="7" customWidth="1"/>
    <col min="2" max="2" width="38.5703125" style="7" customWidth="1"/>
    <col min="3" max="3" width="15.85546875" style="20" customWidth="1"/>
    <col min="4" max="4" width="44.28515625" style="7" customWidth="1"/>
    <col min="5" max="5" width="12.7109375" style="20" customWidth="1"/>
    <col min="6" max="16384" width="9.140625" style="7"/>
  </cols>
  <sheetData>
    <row r="1" spans="1:5" ht="16.5" customHeight="1">
      <c r="A1" s="395" t="s">
        <v>0</v>
      </c>
      <c r="B1" s="396"/>
      <c r="C1" s="396"/>
      <c r="D1" s="396"/>
      <c r="E1" s="396"/>
    </row>
    <row r="2" spans="1:5" s="8" customFormat="1" ht="16.5" customHeight="1">
      <c r="A2" s="5"/>
      <c r="B2" s="6"/>
      <c r="C2" s="19"/>
      <c r="D2" s="397" t="s">
        <v>8</v>
      </c>
      <c r="E2" s="397"/>
    </row>
    <row r="3" spans="1:5" ht="16.5" customHeight="1">
      <c r="A3" s="398" t="s">
        <v>1</v>
      </c>
      <c r="B3" s="10" t="s">
        <v>2</v>
      </c>
      <c r="C3" s="400" t="s">
        <v>4</v>
      </c>
      <c r="D3" s="10" t="s">
        <v>5</v>
      </c>
      <c r="E3" s="400" t="s">
        <v>7</v>
      </c>
    </row>
    <row r="4" spans="1:5" ht="16.5" customHeight="1">
      <c r="A4" s="399"/>
      <c r="B4" s="18" t="s">
        <v>3</v>
      </c>
      <c r="C4" s="401"/>
      <c r="D4" s="18" t="s">
        <v>6</v>
      </c>
      <c r="E4" s="401"/>
    </row>
    <row r="5" spans="1:5" s="35" customFormat="1" ht="18.75" customHeight="1">
      <c r="A5" s="13" t="s">
        <v>17</v>
      </c>
      <c r="B5" s="1"/>
      <c r="C5" s="2"/>
      <c r="D5" s="1"/>
      <c r="E5" s="2"/>
    </row>
    <row r="6" spans="1:5" s="35" customFormat="1" ht="18" customHeight="1">
      <c r="A6" s="163" t="s">
        <v>258</v>
      </c>
      <c r="B6" s="31" t="s">
        <v>259</v>
      </c>
      <c r="C6" s="2">
        <v>145227</v>
      </c>
      <c r="D6" s="31" t="s">
        <v>260</v>
      </c>
      <c r="E6" s="2">
        <v>136363</v>
      </c>
    </row>
    <row r="7" spans="1:5" s="35" customFormat="1" ht="16.5" customHeight="1">
      <c r="A7" s="1"/>
      <c r="B7" s="1"/>
      <c r="C7" s="2"/>
      <c r="D7" s="1" t="s">
        <v>261</v>
      </c>
      <c r="E7" s="174">
        <v>8864</v>
      </c>
    </row>
    <row r="8" spans="1:5" s="35" customFormat="1" ht="19.5" customHeight="1">
      <c r="A8" s="163" t="s">
        <v>258</v>
      </c>
      <c r="B8" s="31" t="s">
        <v>262</v>
      </c>
      <c r="C8" s="2">
        <v>226000</v>
      </c>
      <c r="D8" s="1" t="s">
        <v>263</v>
      </c>
      <c r="E8" s="2">
        <v>200000</v>
      </c>
    </row>
    <row r="9" spans="1:5" s="35" customFormat="1" ht="16.5" customHeight="1">
      <c r="A9" s="163"/>
      <c r="B9" s="31"/>
      <c r="C9" s="2"/>
      <c r="D9" s="31" t="s">
        <v>264</v>
      </c>
      <c r="E9" s="2">
        <v>26000</v>
      </c>
    </row>
    <row r="10" spans="1:5" s="35" customFormat="1" ht="16.5" customHeight="1">
      <c r="A10" s="163" t="s">
        <v>258</v>
      </c>
      <c r="B10" s="31" t="s">
        <v>265</v>
      </c>
      <c r="C10" s="2">
        <v>81000</v>
      </c>
      <c r="D10" s="1" t="s">
        <v>266</v>
      </c>
      <c r="E10" s="2">
        <v>71681</v>
      </c>
    </row>
    <row r="11" spans="1:5" s="35" customFormat="1" ht="16.5" customHeight="1" thickBot="1">
      <c r="A11" s="318"/>
      <c r="B11" s="318"/>
      <c r="C11" s="319"/>
      <c r="D11" s="318" t="s">
        <v>267</v>
      </c>
      <c r="E11" s="320">
        <v>9319</v>
      </c>
    </row>
    <row r="12" spans="1:5" s="35" customFormat="1" ht="16.5" customHeight="1">
      <c r="A12" s="9" t="s">
        <v>10</v>
      </c>
      <c r="B12" s="9"/>
      <c r="C12" s="4">
        <f>SUM(C6:C11)</f>
        <v>452227</v>
      </c>
      <c r="D12" s="4"/>
      <c r="E12" s="4">
        <f>SUM(E6:E11)</f>
        <v>452227</v>
      </c>
    </row>
    <row r="13" spans="1:5" s="35" customFormat="1" ht="12.75" customHeight="1">
      <c r="A13" s="160"/>
      <c r="B13" s="160"/>
      <c r="C13" s="161"/>
      <c r="D13" s="161"/>
      <c r="E13" s="161"/>
    </row>
    <row r="14" spans="1:5" s="35" customFormat="1" ht="17.25" customHeight="1">
      <c r="A14" s="162" t="s">
        <v>147</v>
      </c>
      <c r="B14" s="160"/>
      <c r="C14" s="161"/>
      <c r="D14" s="161"/>
      <c r="E14" s="161"/>
    </row>
    <row r="15" spans="1:5" s="35" customFormat="1" ht="12.75" customHeight="1">
      <c r="A15" s="15" t="s">
        <v>251</v>
      </c>
      <c r="B15" s="15" t="s">
        <v>251</v>
      </c>
      <c r="C15" s="25">
        <v>613282</v>
      </c>
      <c r="D15" s="15" t="s">
        <v>252</v>
      </c>
      <c r="E15" s="25">
        <v>542727</v>
      </c>
    </row>
    <row r="16" spans="1:5" s="35" customFormat="1" ht="17.25" customHeight="1" thickBot="1">
      <c r="A16" s="324"/>
      <c r="B16" s="325"/>
      <c r="C16" s="326"/>
      <c r="D16" s="324" t="s">
        <v>253</v>
      </c>
      <c r="E16" s="327">
        <v>70555</v>
      </c>
    </row>
    <row r="17" spans="1:5" s="35" customFormat="1" ht="18.75" customHeight="1">
      <c r="A17" s="321" t="s">
        <v>10</v>
      </c>
      <c r="B17" s="322"/>
      <c r="C17" s="21">
        <f>SUM(C14:C16)</f>
        <v>613282</v>
      </c>
      <c r="D17" s="323"/>
      <c r="E17" s="375">
        <f>SUM(E14:E16)</f>
        <v>613282</v>
      </c>
    </row>
    <row r="18" spans="1:5" s="23" customFormat="1" ht="12" customHeight="1">
      <c r="A18" s="314"/>
      <c r="B18" s="313"/>
      <c r="C18" s="312"/>
      <c r="D18" s="311"/>
      <c r="E18" s="312"/>
    </row>
    <row r="19" spans="1:5" s="35" customFormat="1" ht="18.75" customHeight="1">
      <c r="A19" s="13" t="s">
        <v>11</v>
      </c>
      <c r="B19" s="3"/>
      <c r="C19" s="11"/>
      <c r="D19" s="3"/>
      <c r="E19" s="11"/>
    </row>
    <row r="20" spans="1:5" s="35" customFormat="1" ht="15.75" customHeight="1">
      <c r="A20" s="163" t="s">
        <v>258</v>
      </c>
      <c r="B20" s="31" t="s">
        <v>259</v>
      </c>
      <c r="C20" s="2">
        <v>450205</v>
      </c>
      <c r="D20" s="31" t="s">
        <v>260</v>
      </c>
      <c r="E20" s="2">
        <v>422728</v>
      </c>
    </row>
    <row r="21" spans="1:5" s="35" customFormat="1" ht="15" customHeight="1">
      <c r="A21" s="1"/>
      <c r="B21" s="1"/>
      <c r="C21" s="2"/>
      <c r="D21" s="1" t="s">
        <v>261</v>
      </c>
      <c r="E21" s="174">
        <v>27477</v>
      </c>
    </row>
    <row r="22" spans="1:5" s="35" customFormat="1" ht="18.75" customHeight="1">
      <c r="A22" s="1" t="s">
        <v>268</v>
      </c>
      <c r="B22" s="1"/>
      <c r="C22" s="174"/>
      <c r="D22" s="1" t="s">
        <v>269</v>
      </c>
      <c r="E22" s="2">
        <v>-52500</v>
      </c>
    </row>
    <row r="23" spans="1:5" s="35" customFormat="1" ht="18.75" customHeight="1" thickBot="1">
      <c r="A23" s="318"/>
      <c r="B23" s="318"/>
      <c r="C23" s="319"/>
      <c r="D23" s="318" t="s">
        <v>270</v>
      </c>
      <c r="E23" s="320">
        <v>52500</v>
      </c>
    </row>
    <row r="24" spans="1:5" s="35" customFormat="1" ht="15.75" customHeight="1">
      <c r="A24" s="17" t="s">
        <v>10</v>
      </c>
      <c r="B24" s="27"/>
      <c r="C24" s="374">
        <f>SUM(C20:C23)</f>
        <v>450205</v>
      </c>
      <c r="D24" s="14"/>
      <c r="E24" s="4">
        <f t="shared" ref="E24" si="0">SUM(E20:E23)</f>
        <v>450205</v>
      </c>
    </row>
    <row r="25" spans="1:5" s="35" customFormat="1" ht="12" customHeight="1">
      <c r="A25" s="39"/>
      <c r="B25" s="40"/>
      <c r="C25" s="44"/>
      <c r="D25" s="44"/>
      <c r="E25" s="45"/>
    </row>
    <row r="26" spans="1:5" s="35" customFormat="1" ht="30.75" customHeight="1">
      <c r="A26" s="22" t="s">
        <v>13</v>
      </c>
      <c r="B26" s="41"/>
      <c r="C26" s="30"/>
      <c r="D26" s="31"/>
      <c r="E26" s="2"/>
    </row>
    <row r="27" spans="1:5" s="35" customFormat="1" ht="14.25" customHeight="1">
      <c r="A27" s="163" t="s">
        <v>258</v>
      </c>
      <c r="B27" s="31" t="s">
        <v>259</v>
      </c>
      <c r="C27" s="2">
        <v>421159</v>
      </c>
      <c r="D27" s="31" t="s">
        <v>260</v>
      </c>
      <c r="E27" s="2">
        <v>395454</v>
      </c>
    </row>
    <row r="28" spans="1:5" s="35" customFormat="1" ht="17.25" customHeight="1">
      <c r="A28" s="1"/>
      <c r="B28" s="1"/>
      <c r="C28" s="2"/>
      <c r="D28" s="1" t="s">
        <v>261</v>
      </c>
      <c r="E28" s="2">
        <v>25705</v>
      </c>
    </row>
    <row r="29" spans="1:5" s="35" customFormat="1" ht="15.75" customHeight="1">
      <c r="A29" s="163" t="s">
        <v>258</v>
      </c>
      <c r="B29" s="31" t="s">
        <v>262</v>
      </c>
      <c r="C29" s="2">
        <v>881400</v>
      </c>
      <c r="D29" s="1" t="s">
        <v>263</v>
      </c>
      <c r="E29" s="2">
        <v>780000</v>
      </c>
    </row>
    <row r="30" spans="1:5" s="35" customFormat="1" ht="20.25" customHeight="1">
      <c r="A30" s="15"/>
      <c r="B30" s="1"/>
      <c r="C30" s="2"/>
      <c r="D30" s="1" t="s">
        <v>264</v>
      </c>
      <c r="E30" s="2">
        <v>101400</v>
      </c>
    </row>
    <row r="31" spans="1:5" s="35" customFormat="1" ht="17.25" customHeight="1">
      <c r="A31" s="328" t="s">
        <v>271</v>
      </c>
      <c r="B31" s="1" t="s">
        <v>272</v>
      </c>
      <c r="C31" s="2">
        <v>4960620</v>
      </c>
      <c r="D31" s="1" t="s">
        <v>273</v>
      </c>
      <c r="E31" s="2">
        <v>4960620</v>
      </c>
    </row>
    <row r="32" spans="1:5" s="35" customFormat="1" ht="18" customHeight="1">
      <c r="A32" s="1" t="s">
        <v>268</v>
      </c>
      <c r="B32" s="1"/>
      <c r="C32" s="174"/>
      <c r="D32" s="1" t="s">
        <v>269</v>
      </c>
      <c r="E32" s="2">
        <v>-1693228</v>
      </c>
    </row>
    <row r="33" spans="1:5" s="35" customFormat="1" ht="14.25" customHeight="1">
      <c r="A33" s="31"/>
      <c r="B33" s="31"/>
      <c r="C33" s="329"/>
      <c r="D33" s="31" t="s">
        <v>274</v>
      </c>
      <c r="E33" s="30">
        <v>579444</v>
      </c>
    </row>
    <row r="34" spans="1:5" s="35" customFormat="1" ht="16.5" customHeight="1" thickBot="1">
      <c r="A34" s="318"/>
      <c r="B34" s="318"/>
      <c r="C34" s="319"/>
      <c r="D34" s="318" t="s">
        <v>275</v>
      </c>
      <c r="E34" s="320">
        <v>1113784</v>
      </c>
    </row>
    <row r="35" spans="1:5" s="36" customFormat="1" ht="21.75" customHeight="1">
      <c r="A35" s="9" t="s">
        <v>10</v>
      </c>
      <c r="B35" s="9"/>
      <c r="C35" s="4">
        <f>SUM(C27:C34)</f>
        <v>6263179</v>
      </c>
      <c r="D35" s="4"/>
      <c r="E35" s="4">
        <f>SUM(E27:E34)</f>
        <v>6263179</v>
      </c>
    </row>
    <row r="36" spans="1:5" s="36" customFormat="1" ht="18" customHeight="1">
      <c r="A36" s="9"/>
      <c r="B36" s="9"/>
      <c r="C36" s="4"/>
      <c r="D36" s="4"/>
      <c r="E36" s="4"/>
    </row>
    <row r="37" spans="1:5" s="35" customFormat="1" ht="25.5" customHeight="1">
      <c r="A37" s="13" t="s">
        <v>12</v>
      </c>
      <c r="B37" s="1"/>
      <c r="C37" s="2"/>
      <c r="D37" s="1"/>
      <c r="E37" s="2"/>
    </row>
    <row r="38" spans="1:5" s="35" customFormat="1" ht="17.25" customHeight="1">
      <c r="A38" s="1" t="s">
        <v>271</v>
      </c>
      <c r="B38" s="1" t="s">
        <v>272</v>
      </c>
      <c r="C38" s="2">
        <v>1600200</v>
      </c>
      <c r="D38" s="1" t="s">
        <v>273</v>
      </c>
      <c r="E38" s="2">
        <v>1600200</v>
      </c>
    </row>
    <row r="39" spans="1:5" s="35" customFormat="1" ht="18.75" customHeight="1">
      <c r="A39" s="1" t="s">
        <v>268</v>
      </c>
      <c r="B39" s="1"/>
      <c r="C39" s="2"/>
      <c r="D39" s="1" t="s">
        <v>269</v>
      </c>
      <c r="E39" s="2">
        <v>-424960</v>
      </c>
    </row>
    <row r="40" spans="1:5" s="35" customFormat="1" ht="18.75" customHeight="1">
      <c r="A40" s="1"/>
      <c r="B40" s="1"/>
      <c r="C40" s="2"/>
      <c r="D40" s="1" t="s">
        <v>276</v>
      </c>
      <c r="E40" s="2">
        <v>369460</v>
      </c>
    </row>
    <row r="41" spans="1:5" s="35" customFormat="1" ht="18.75" customHeight="1" thickBot="1">
      <c r="A41" s="31"/>
      <c r="B41" s="31"/>
      <c r="C41" s="30"/>
      <c r="D41" s="31" t="s">
        <v>277</v>
      </c>
      <c r="E41" s="30">
        <v>55500</v>
      </c>
    </row>
    <row r="42" spans="1:5" s="23" customFormat="1" ht="18.75" customHeight="1">
      <c r="A42" s="345" t="s">
        <v>10</v>
      </c>
      <c r="B42" s="345"/>
      <c r="C42" s="346">
        <f>SUM(C37:C41)</f>
        <v>1600200</v>
      </c>
      <c r="D42" s="346"/>
      <c r="E42" s="346">
        <f>SUM(E37:E41)</f>
        <v>1600200</v>
      </c>
    </row>
    <row r="43" spans="1:5" s="23" customFormat="1" ht="18.75" customHeight="1">
      <c r="A43" s="33"/>
      <c r="B43" s="33"/>
      <c r="C43" s="34"/>
      <c r="D43" s="34"/>
      <c r="E43" s="34"/>
    </row>
    <row r="44" spans="1:5" s="23" customFormat="1" ht="37.5" customHeight="1">
      <c r="A44" s="42" t="s">
        <v>14</v>
      </c>
      <c r="B44" s="9"/>
      <c r="C44" s="4"/>
      <c r="D44" s="4"/>
      <c r="E44" s="4"/>
    </row>
    <row r="45" spans="1:5" s="23" customFormat="1" ht="19.5" customHeight="1">
      <c r="A45" s="12" t="s">
        <v>111</v>
      </c>
      <c r="B45" s="12" t="s">
        <v>300</v>
      </c>
      <c r="C45" s="2">
        <v>600000</v>
      </c>
      <c r="D45" s="169" t="s">
        <v>21</v>
      </c>
      <c r="E45" s="2">
        <v>600000</v>
      </c>
    </row>
    <row r="46" spans="1:5" s="23" customFormat="1" ht="19.5" customHeight="1">
      <c r="A46" s="42"/>
      <c r="B46" s="9"/>
      <c r="C46" s="4"/>
      <c r="D46" s="4"/>
      <c r="E46" s="4"/>
    </row>
    <row r="47" spans="1:5" s="23" customFormat="1" ht="18.75" customHeight="1">
      <c r="A47" s="12" t="s">
        <v>111</v>
      </c>
      <c r="B47" s="1" t="s">
        <v>301</v>
      </c>
      <c r="C47" s="2">
        <v>176000</v>
      </c>
      <c r="D47" s="1" t="s">
        <v>21</v>
      </c>
      <c r="E47" s="2">
        <v>176000</v>
      </c>
    </row>
    <row r="48" spans="1:5" s="35" customFormat="1" ht="18.75" customHeight="1" thickBot="1">
      <c r="A48" s="347"/>
      <c r="B48" s="31"/>
      <c r="C48" s="30"/>
      <c r="D48" s="31"/>
      <c r="E48" s="30"/>
    </row>
    <row r="49" spans="1:5" s="35" customFormat="1" ht="18.75" customHeight="1">
      <c r="A49" s="345" t="s">
        <v>10</v>
      </c>
      <c r="B49" s="345"/>
      <c r="C49" s="346">
        <f>SUM(C45:C48)</f>
        <v>776000</v>
      </c>
      <c r="D49" s="346"/>
      <c r="E49" s="346">
        <f t="shared" ref="E49" si="1">SUM(E45:E48)</f>
        <v>776000</v>
      </c>
    </row>
    <row r="50" spans="1:5" s="35" customFormat="1" ht="18.75" customHeight="1">
      <c r="A50" s="32"/>
      <c r="B50" s="32"/>
      <c r="C50" s="21"/>
      <c r="D50" s="21"/>
      <c r="E50" s="21"/>
    </row>
    <row r="51" spans="1:5" s="35" customFormat="1" ht="18.75" customHeight="1">
      <c r="A51" s="32" t="s">
        <v>146</v>
      </c>
      <c r="B51" s="32"/>
      <c r="C51" s="21"/>
      <c r="D51" s="21"/>
      <c r="E51" s="21"/>
    </row>
    <row r="52" spans="1:5" s="35" customFormat="1" ht="29.25" customHeight="1">
      <c r="A52" s="357" t="s">
        <v>341</v>
      </c>
      <c r="B52" s="313" t="s">
        <v>342</v>
      </c>
      <c r="C52" s="312">
        <v>6294120</v>
      </c>
      <c r="D52" s="311" t="s">
        <v>343</v>
      </c>
      <c r="E52" s="312">
        <v>6294120</v>
      </c>
    </row>
    <row r="53" spans="1:5" s="35" customFormat="1" ht="18.75" customHeight="1" thickBot="1">
      <c r="A53" s="356"/>
      <c r="B53" s="313"/>
      <c r="C53" s="312"/>
      <c r="D53" s="311"/>
      <c r="E53" s="312"/>
    </row>
    <row r="54" spans="1:5" s="35" customFormat="1" ht="18.75" customHeight="1">
      <c r="A54" s="345" t="s">
        <v>10</v>
      </c>
      <c r="B54" s="345"/>
      <c r="C54" s="346">
        <f>SUM(C51:C52)</f>
        <v>6294120</v>
      </c>
      <c r="D54" s="346"/>
      <c r="E54" s="346">
        <f>SUM(E51:E52)</f>
        <v>6294120</v>
      </c>
    </row>
    <row r="55" spans="1:5" s="35" customFormat="1" ht="18.75" customHeight="1">
      <c r="A55" s="32"/>
      <c r="B55" s="32"/>
      <c r="C55" s="21"/>
      <c r="D55" s="21"/>
      <c r="E55" s="21"/>
    </row>
    <row r="56" spans="1:5" s="37" customFormat="1" ht="16.5" customHeight="1">
      <c r="A56" s="29" t="s">
        <v>9</v>
      </c>
      <c r="B56" s="26"/>
      <c r="C56" s="25"/>
      <c r="D56" s="15"/>
      <c r="E56" s="25"/>
    </row>
    <row r="57" spans="1:5" s="35" customFormat="1" ht="28.5" customHeight="1">
      <c r="A57" s="16" t="s">
        <v>315</v>
      </c>
      <c r="B57" s="26"/>
      <c r="C57" s="25"/>
      <c r="D57" s="15" t="s">
        <v>434</v>
      </c>
      <c r="E57" s="25">
        <v>2697480</v>
      </c>
    </row>
    <row r="58" spans="1:5" s="35" customFormat="1" ht="16.5" customHeight="1">
      <c r="A58" s="16"/>
      <c r="B58" s="26"/>
      <c r="C58" s="25"/>
      <c r="D58" s="77" t="s">
        <v>21</v>
      </c>
      <c r="E58" s="25">
        <v>-2697480</v>
      </c>
    </row>
    <row r="59" spans="1:5" s="35" customFormat="1" ht="28.5" customHeight="1">
      <c r="A59" s="16" t="s">
        <v>425</v>
      </c>
      <c r="B59" s="26"/>
      <c r="C59" s="25"/>
      <c r="D59" s="77" t="s">
        <v>422</v>
      </c>
      <c r="E59" s="25">
        <v>-65000</v>
      </c>
    </row>
    <row r="60" spans="1:5" s="35" customFormat="1" ht="16.5" customHeight="1">
      <c r="A60" s="16"/>
      <c r="B60" s="26"/>
      <c r="C60" s="25"/>
      <c r="D60" s="77"/>
      <c r="E60" s="25"/>
    </row>
    <row r="61" spans="1:5" s="35" customFormat="1" ht="28.5" customHeight="1">
      <c r="A61" s="28"/>
      <c r="B61" s="28"/>
      <c r="C61" s="25"/>
      <c r="D61" s="344" t="s">
        <v>424</v>
      </c>
      <c r="E61" s="25">
        <v>65000</v>
      </c>
    </row>
    <row r="62" spans="1:5" s="35" customFormat="1" ht="16.5" customHeight="1">
      <c r="A62" s="28"/>
      <c r="B62" s="28"/>
      <c r="C62" s="25"/>
      <c r="D62" s="78"/>
      <c r="E62" s="25"/>
    </row>
    <row r="63" spans="1:5" s="35" customFormat="1" ht="31.5" customHeight="1">
      <c r="A63" s="1" t="s">
        <v>316</v>
      </c>
      <c r="B63" s="1"/>
      <c r="C63" s="2"/>
      <c r="D63" s="79" t="s">
        <v>317</v>
      </c>
      <c r="E63" s="2">
        <v>-350000</v>
      </c>
    </row>
    <row r="64" spans="1:5" s="35" customFormat="1" ht="29.25" customHeight="1">
      <c r="A64" s="12"/>
      <c r="B64" s="1"/>
      <c r="C64" s="2"/>
      <c r="D64" s="79" t="s">
        <v>423</v>
      </c>
      <c r="E64" s="2">
        <v>350000</v>
      </c>
    </row>
    <row r="65" spans="1:5" s="35" customFormat="1" ht="12" customHeight="1">
      <c r="A65" s="12"/>
      <c r="B65" s="24"/>
      <c r="C65" s="2"/>
      <c r="D65" s="79"/>
      <c r="E65" s="2"/>
    </row>
    <row r="66" spans="1:5" s="35" customFormat="1" ht="27.75" customHeight="1">
      <c r="A66" s="12" t="s">
        <v>426</v>
      </c>
      <c r="B66" s="24"/>
      <c r="C66" s="2"/>
      <c r="D66" s="79" t="s">
        <v>317</v>
      </c>
      <c r="E66" s="2">
        <v>-300000</v>
      </c>
    </row>
    <row r="67" spans="1:5" s="35" customFormat="1" ht="29.25" customHeight="1">
      <c r="A67" s="12"/>
      <c r="B67" s="24"/>
      <c r="C67" s="2"/>
      <c r="D67" s="79" t="s">
        <v>318</v>
      </c>
      <c r="E67" s="2">
        <v>300000</v>
      </c>
    </row>
    <row r="68" spans="1:5" s="35" customFormat="1" ht="21" customHeight="1">
      <c r="A68" s="12"/>
      <c r="B68" s="24"/>
      <c r="C68" s="2"/>
      <c r="D68" s="79"/>
      <c r="E68" s="2"/>
    </row>
    <row r="69" spans="1:5" s="35" customFormat="1" ht="29.25" customHeight="1">
      <c r="A69" s="12" t="s">
        <v>385</v>
      </c>
      <c r="B69" s="24"/>
      <c r="C69" s="2"/>
      <c r="D69" s="79" t="s">
        <v>348</v>
      </c>
      <c r="E69" s="2"/>
    </row>
    <row r="70" spans="1:5" s="35" customFormat="1" ht="23.25" customHeight="1">
      <c r="A70" s="12"/>
      <c r="B70" s="24"/>
      <c r="C70" s="2"/>
      <c r="D70" s="79" t="s">
        <v>349</v>
      </c>
      <c r="E70" s="2">
        <v>-54782446</v>
      </c>
    </row>
    <row r="71" spans="1:5" s="35" customFormat="1" ht="29.25" customHeight="1">
      <c r="A71" s="12"/>
      <c r="B71" s="24"/>
      <c r="C71" s="2"/>
      <c r="D71" s="79" t="s">
        <v>435</v>
      </c>
      <c r="E71" s="2">
        <v>54782446</v>
      </c>
    </row>
    <row r="72" spans="1:5" s="35" customFormat="1" ht="19.5" customHeight="1">
      <c r="A72" s="12"/>
      <c r="B72" s="24"/>
      <c r="C72" s="2"/>
      <c r="D72" s="79"/>
      <c r="E72" s="2"/>
    </row>
    <row r="73" spans="1:5" s="35" customFormat="1" ht="29.25" customHeight="1">
      <c r="A73" s="12" t="s">
        <v>350</v>
      </c>
      <c r="B73" s="24"/>
      <c r="C73" s="2"/>
      <c r="D73" s="79" t="s">
        <v>351</v>
      </c>
      <c r="E73" s="2">
        <v>617391</v>
      </c>
    </row>
    <row r="74" spans="1:5" s="35" customFormat="1" ht="15" customHeight="1">
      <c r="A74" s="12"/>
      <c r="B74" s="24"/>
      <c r="C74" s="2"/>
      <c r="D74" s="79" t="s">
        <v>352</v>
      </c>
      <c r="E74" s="2">
        <v>80261</v>
      </c>
    </row>
    <row r="75" spans="1:5" s="35" customFormat="1" ht="15" customHeight="1">
      <c r="A75" s="12"/>
      <c r="B75" s="24"/>
      <c r="C75" s="2"/>
      <c r="D75" s="79" t="s">
        <v>21</v>
      </c>
      <c r="E75" s="2">
        <v>-697652</v>
      </c>
    </row>
    <row r="76" spans="1:5" s="35" customFormat="1" ht="16.5" customHeight="1">
      <c r="A76" s="12"/>
      <c r="B76" s="24"/>
      <c r="C76" s="2"/>
      <c r="D76" s="79"/>
      <c r="E76" s="2"/>
    </row>
    <row r="77" spans="1:5" s="35" customFormat="1" ht="29.25" customHeight="1">
      <c r="A77" s="12" t="s">
        <v>386</v>
      </c>
      <c r="B77" s="24"/>
      <c r="C77" s="2"/>
      <c r="D77" s="79" t="s">
        <v>353</v>
      </c>
      <c r="E77" s="2">
        <v>177000</v>
      </c>
    </row>
    <row r="78" spans="1:5" s="35" customFormat="1" ht="20.25" customHeight="1">
      <c r="A78" s="12"/>
      <c r="B78" s="24"/>
      <c r="C78" s="2"/>
      <c r="D78" s="79" t="s">
        <v>354</v>
      </c>
      <c r="E78" s="2">
        <v>-177000</v>
      </c>
    </row>
    <row r="79" spans="1:5" s="35" customFormat="1" ht="15.75" customHeight="1" thickBot="1">
      <c r="A79" s="347"/>
      <c r="B79" s="41"/>
      <c r="C79" s="30"/>
      <c r="D79" s="41"/>
      <c r="E79" s="30"/>
    </row>
    <row r="80" spans="1:5" s="35" customFormat="1" ht="18.75" customHeight="1">
      <c r="A80" s="345" t="s">
        <v>10</v>
      </c>
      <c r="B80" s="345"/>
      <c r="C80" s="346">
        <f>SUM(C57:C79)</f>
        <v>0</v>
      </c>
      <c r="D80" s="346"/>
      <c r="E80" s="346">
        <f>SUM(E57:E79)</f>
        <v>0</v>
      </c>
    </row>
    <row r="81" spans="1:5" s="35" customFormat="1" ht="15.75" customHeight="1">
      <c r="A81" s="12"/>
      <c r="B81" s="24"/>
      <c r="C81" s="2"/>
      <c r="D81" s="24"/>
      <c r="E81" s="2"/>
    </row>
    <row r="82" spans="1:5" s="35" customFormat="1" ht="19.5" customHeight="1">
      <c r="A82" s="341" t="s">
        <v>306</v>
      </c>
      <c r="B82" s="24"/>
      <c r="C82" s="2"/>
      <c r="D82" s="24"/>
      <c r="E82" s="2"/>
    </row>
    <row r="83" spans="1:5" s="35" customFormat="1" ht="15.75" customHeight="1">
      <c r="A83" s="12" t="s">
        <v>319</v>
      </c>
      <c r="B83" s="24"/>
      <c r="C83" s="2"/>
      <c r="D83" s="24" t="s">
        <v>21</v>
      </c>
      <c r="E83" s="2">
        <v>-29990</v>
      </c>
    </row>
    <row r="84" spans="1:5" s="35" customFormat="1" ht="15.75" customHeight="1">
      <c r="A84" s="12"/>
      <c r="B84" s="24"/>
      <c r="C84" s="2"/>
      <c r="D84" s="24" t="s">
        <v>286</v>
      </c>
      <c r="E84" s="2">
        <v>29990</v>
      </c>
    </row>
    <row r="85" spans="1:5" s="35" customFormat="1" ht="15.75" customHeight="1">
      <c r="A85" s="12" t="s">
        <v>355</v>
      </c>
      <c r="B85" s="24"/>
      <c r="C85" s="2"/>
      <c r="D85" s="24" t="s">
        <v>21</v>
      </c>
      <c r="E85" s="2">
        <v>-335340</v>
      </c>
    </row>
    <row r="86" spans="1:5" s="35" customFormat="1" ht="15.75" customHeight="1">
      <c r="A86" s="12"/>
      <c r="B86" s="24"/>
      <c r="C86" s="2"/>
      <c r="D86" s="24" t="s">
        <v>286</v>
      </c>
      <c r="E86" s="2">
        <v>335340</v>
      </c>
    </row>
    <row r="87" spans="1:5" s="35" customFormat="1" ht="15.75" customHeight="1">
      <c r="A87" s="12" t="s">
        <v>304</v>
      </c>
      <c r="B87" s="24"/>
      <c r="C87" s="2"/>
      <c r="D87" s="24" t="s">
        <v>21</v>
      </c>
      <c r="E87" s="2">
        <v>-30990</v>
      </c>
    </row>
    <row r="88" spans="1:5" s="35" customFormat="1" ht="15.75" customHeight="1">
      <c r="A88" s="12"/>
      <c r="B88" s="24"/>
      <c r="C88" s="2"/>
      <c r="D88" s="24" t="s">
        <v>286</v>
      </c>
      <c r="E88" s="2">
        <v>30990</v>
      </c>
    </row>
    <row r="89" spans="1:5" s="35" customFormat="1" ht="15.75" customHeight="1">
      <c r="A89" s="12" t="s">
        <v>305</v>
      </c>
      <c r="B89" s="24"/>
      <c r="C89" s="2"/>
      <c r="D89" s="24" t="s">
        <v>21</v>
      </c>
      <c r="E89" s="2">
        <v>-185000</v>
      </c>
    </row>
    <row r="90" spans="1:5" s="35" customFormat="1" ht="15.75" customHeight="1">
      <c r="A90" s="12"/>
      <c r="B90" s="24"/>
      <c r="C90" s="2"/>
      <c r="D90" s="24" t="s">
        <v>286</v>
      </c>
      <c r="E90" s="2">
        <v>185000</v>
      </c>
    </row>
    <row r="91" spans="1:5" s="23" customFormat="1" ht="20.25" customHeight="1" thickBot="1">
      <c r="A91" s="162" t="s">
        <v>15</v>
      </c>
      <c r="B91" s="160"/>
      <c r="C91" s="161">
        <f>SUM(C88)</f>
        <v>0</v>
      </c>
      <c r="D91" s="161"/>
      <c r="E91" s="161">
        <f>SUM(E83:E90)</f>
        <v>0</v>
      </c>
    </row>
    <row r="92" spans="1:5" s="38" customFormat="1" ht="21.75" customHeight="1" thickBot="1">
      <c r="A92" s="377" t="s">
        <v>16</v>
      </c>
      <c r="B92" s="378"/>
      <c r="C92" s="379">
        <f>SUM(C12+C17+C24+C35+C42+C49+C54+C80+C91)</f>
        <v>16449213</v>
      </c>
      <c r="D92" s="379"/>
      <c r="E92" s="380">
        <f>SUM(E12+E17+E24+E35+E42+E49+E54+E80+E91)</f>
        <v>16449213</v>
      </c>
    </row>
    <row r="93" spans="1:5" ht="16.5" customHeight="1">
      <c r="A93" s="46"/>
      <c r="B93" s="46"/>
      <c r="C93" s="47"/>
      <c r="D93" s="46"/>
      <c r="E93" s="376"/>
    </row>
    <row r="94" spans="1:5" ht="16.5" customHeight="1">
      <c r="A94" s="46"/>
      <c r="B94" s="46"/>
      <c r="C94" s="47"/>
      <c r="D94" s="46"/>
      <c r="E94" s="47"/>
    </row>
    <row r="95" spans="1:5" ht="16.5" customHeight="1">
      <c r="E95" s="47"/>
    </row>
  </sheetData>
  <mergeCells count="5">
    <mergeCell ref="A1:E1"/>
    <mergeCell ref="D2:E2"/>
    <mergeCell ref="A3:A4"/>
    <mergeCell ref="C3:C4"/>
    <mergeCell ref="E3:E4"/>
  </mergeCells>
  <phoneticPr fontId="0" type="noConversion"/>
  <pageMargins left="0.74803149606299213" right="0.74803149606299213" top="0.98425196850393704" bottom="0.83333333333333337" header="0.51181102362204722" footer="0.51181102362204722"/>
  <pageSetup paperSize="9" scale="80" orientation="landscape" r:id="rId1"/>
  <headerFooter alignWithMargins="0">
    <oddHeader xml:space="preserve">&amp;RA Pü/28-1/2022. sz. előterjesztés 2. sz. melléklete
Az 7/2022. (II.25.) önkormányzati rendelet 8.2 melléklete 
</oddHeader>
    <oddFooter>&amp;L
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42"/>
  <sheetViews>
    <sheetView view="pageLayout" workbookViewId="0">
      <selection activeCell="A36" sqref="A36:XFD36"/>
    </sheetView>
  </sheetViews>
  <sheetFormatPr defaultRowHeight="15.75"/>
  <cols>
    <col min="1" max="1" width="42.5703125" style="196" customWidth="1"/>
    <col min="2" max="2" width="18.85546875" style="196" customWidth="1"/>
    <col min="3" max="3" width="17.140625" style="196" customWidth="1"/>
    <col min="4" max="4" width="18.5703125" style="196" customWidth="1"/>
    <col min="5" max="5" width="17.28515625" style="196" customWidth="1"/>
    <col min="6" max="6" width="16.28515625" style="198" customWidth="1"/>
    <col min="7" max="8" width="17.28515625" style="198" customWidth="1"/>
    <col min="9" max="16384" width="9.140625" style="196"/>
  </cols>
  <sheetData>
    <row r="1" spans="1:8" ht="42.75" customHeight="1">
      <c r="A1" s="193" t="s">
        <v>24</v>
      </c>
      <c r="B1" s="194" t="s">
        <v>158</v>
      </c>
      <c r="C1" s="194" t="s">
        <v>159</v>
      </c>
      <c r="D1" s="194" t="s">
        <v>25</v>
      </c>
      <c r="E1" s="195" t="s">
        <v>26</v>
      </c>
      <c r="F1" s="194" t="s">
        <v>27</v>
      </c>
      <c r="G1" s="194" t="s">
        <v>28</v>
      </c>
      <c r="H1" s="194" t="s">
        <v>160</v>
      </c>
    </row>
    <row r="2" spans="1:8" ht="17.25" customHeight="1">
      <c r="A2" s="197" t="s">
        <v>29</v>
      </c>
      <c r="B2" s="198"/>
      <c r="C2" s="198" t="s">
        <v>30</v>
      </c>
      <c r="D2" s="198"/>
      <c r="E2" s="199"/>
    </row>
    <row r="3" spans="1:8" ht="15" customHeight="1">
      <c r="A3" s="200" t="s">
        <v>31</v>
      </c>
      <c r="B3" s="198"/>
      <c r="C3" s="198"/>
      <c r="D3" s="198"/>
      <c r="E3" s="199"/>
    </row>
    <row r="4" spans="1:8" ht="13.5" customHeight="1">
      <c r="A4" s="201" t="s">
        <v>161</v>
      </c>
      <c r="B4" s="202">
        <v>379501883</v>
      </c>
      <c r="C4" s="202">
        <v>379501883</v>
      </c>
      <c r="D4" s="202">
        <v>379501883</v>
      </c>
      <c r="E4" s="203">
        <v>370407145</v>
      </c>
      <c r="F4" s="202"/>
      <c r="G4" s="202"/>
      <c r="H4" s="202"/>
    </row>
    <row r="5" spans="1:8" ht="14.25" customHeight="1">
      <c r="A5" s="201" t="s">
        <v>162</v>
      </c>
      <c r="B5" s="202">
        <v>164000000</v>
      </c>
      <c r="C5" s="202">
        <v>164000000</v>
      </c>
      <c r="D5" s="202">
        <v>164000000</v>
      </c>
      <c r="E5" s="203">
        <v>151000000</v>
      </c>
      <c r="F5" s="202"/>
      <c r="G5" s="202"/>
      <c r="H5" s="202"/>
    </row>
    <row r="6" spans="1:8" ht="13.5" customHeight="1">
      <c r="A6" s="201" t="s">
        <v>163</v>
      </c>
      <c r="B6" s="202">
        <v>1040000000</v>
      </c>
      <c r="C6" s="202">
        <v>1040015300</v>
      </c>
      <c r="D6" s="202">
        <v>1041023800</v>
      </c>
      <c r="E6" s="203">
        <v>1043269148</v>
      </c>
      <c r="F6" s="202"/>
      <c r="G6" s="202"/>
      <c r="H6" s="202"/>
    </row>
    <row r="7" spans="1:8" ht="30.75" customHeight="1">
      <c r="A7" s="204" t="s">
        <v>164</v>
      </c>
      <c r="B7" s="202">
        <v>1560924330</v>
      </c>
      <c r="C7" s="202">
        <v>1575343046</v>
      </c>
      <c r="D7" s="202">
        <v>1590837697</v>
      </c>
      <c r="E7" s="202">
        <v>1590837697</v>
      </c>
      <c r="F7" s="202"/>
      <c r="G7" s="202"/>
      <c r="H7" s="202"/>
    </row>
    <row r="8" spans="1:8">
      <c r="A8" s="201" t="s">
        <v>165</v>
      </c>
      <c r="B8" s="202">
        <v>200000000</v>
      </c>
      <c r="C8" s="202">
        <v>200000000</v>
      </c>
      <c r="D8" s="202">
        <v>200000000</v>
      </c>
      <c r="E8" s="202">
        <v>200000000</v>
      </c>
      <c r="F8" s="202"/>
      <c r="G8" s="202"/>
      <c r="H8" s="202"/>
    </row>
    <row r="9" spans="1:8">
      <c r="A9" s="205" t="s">
        <v>166</v>
      </c>
      <c r="B9" s="202">
        <v>670133654</v>
      </c>
      <c r="C9" s="202">
        <v>716862593</v>
      </c>
      <c r="D9" s="202">
        <v>811483447</v>
      </c>
      <c r="E9" s="202">
        <v>838328363</v>
      </c>
      <c r="F9" s="202"/>
      <c r="G9" s="202"/>
      <c r="H9" s="202"/>
    </row>
    <row r="10" spans="1:8" ht="31.5">
      <c r="A10" s="205" t="s">
        <v>167</v>
      </c>
      <c r="B10" s="202">
        <v>335061938</v>
      </c>
      <c r="C10" s="202">
        <v>335061938</v>
      </c>
      <c r="D10" s="202">
        <v>335061938</v>
      </c>
      <c r="E10" s="203">
        <v>475849198</v>
      </c>
      <c r="F10" s="202"/>
      <c r="G10" s="202"/>
      <c r="H10" s="202"/>
    </row>
    <row r="11" spans="1:8" ht="14.25" customHeight="1">
      <c r="A11" s="201" t="s">
        <v>168</v>
      </c>
      <c r="B11" s="202"/>
      <c r="C11" s="202"/>
      <c r="D11" s="202"/>
      <c r="E11" s="203"/>
      <c r="F11" s="202"/>
      <c r="G11" s="202"/>
      <c r="H11" s="202"/>
    </row>
    <row r="12" spans="1:8">
      <c r="A12" s="201" t="s">
        <v>32</v>
      </c>
      <c r="B12" s="202">
        <v>8000000</v>
      </c>
      <c r="C12" s="202">
        <v>8000000</v>
      </c>
      <c r="D12" s="202">
        <v>8300000</v>
      </c>
      <c r="E12" s="202">
        <v>8000000</v>
      </c>
      <c r="F12" s="202"/>
      <c r="G12" s="202"/>
      <c r="H12" s="202"/>
    </row>
    <row r="13" spans="1:8">
      <c r="A13" s="201" t="s">
        <v>33</v>
      </c>
      <c r="B13" s="202">
        <v>450000000</v>
      </c>
      <c r="C13" s="202">
        <v>450000000</v>
      </c>
      <c r="D13" s="202">
        <v>450000000</v>
      </c>
      <c r="E13" s="202">
        <v>450000000</v>
      </c>
      <c r="F13" s="202"/>
      <c r="G13" s="202"/>
      <c r="H13" s="202"/>
    </row>
    <row r="14" spans="1:8" ht="18.75" customHeight="1">
      <c r="A14" s="206" t="s">
        <v>169</v>
      </c>
      <c r="B14" s="202">
        <v>53948825</v>
      </c>
      <c r="C14" s="202">
        <v>53948825</v>
      </c>
      <c r="D14" s="202">
        <v>53948825</v>
      </c>
      <c r="E14" s="202">
        <v>53948825</v>
      </c>
      <c r="F14" s="202"/>
      <c r="G14" s="202"/>
      <c r="H14" s="202"/>
    </row>
    <row r="15" spans="1:8">
      <c r="A15" s="201" t="s">
        <v>34</v>
      </c>
      <c r="B15" s="202">
        <v>32655840</v>
      </c>
      <c r="C15" s="202">
        <v>32655840</v>
      </c>
      <c r="D15" s="202">
        <v>32655840</v>
      </c>
      <c r="E15" s="203">
        <v>57881518</v>
      </c>
      <c r="F15" s="202"/>
      <c r="G15" s="202"/>
      <c r="H15" s="202"/>
    </row>
    <row r="16" spans="1:8" ht="30" customHeight="1">
      <c r="A16" s="205" t="s">
        <v>35</v>
      </c>
      <c r="B16" s="202">
        <v>0</v>
      </c>
      <c r="C16" s="202">
        <v>433428665</v>
      </c>
      <c r="D16" s="202">
        <v>433428665</v>
      </c>
      <c r="E16" s="202">
        <v>433428665</v>
      </c>
      <c r="F16" s="203"/>
      <c r="G16" s="202"/>
      <c r="H16" s="202"/>
    </row>
    <row r="17" spans="1:8" s="209" customFormat="1" ht="15" customHeight="1">
      <c r="A17" s="207" t="s">
        <v>36</v>
      </c>
      <c r="B17" s="208">
        <f t="shared" ref="B17:E17" si="0">SUM(B4:B16)</f>
        <v>4894226470</v>
      </c>
      <c r="C17" s="208">
        <f t="shared" si="0"/>
        <v>5388818090</v>
      </c>
      <c r="D17" s="208">
        <f t="shared" si="0"/>
        <v>5500242095</v>
      </c>
      <c r="E17" s="208">
        <f t="shared" si="0"/>
        <v>5672950559</v>
      </c>
      <c r="F17" s="208"/>
      <c r="G17" s="208"/>
      <c r="H17" s="208"/>
    </row>
    <row r="18" spans="1:8" s="209" customFormat="1" ht="9.75" customHeight="1">
      <c r="A18" s="207"/>
      <c r="B18" s="208"/>
      <c r="C18" s="208"/>
      <c r="D18" s="208"/>
      <c r="E18" s="210"/>
      <c r="F18" s="208"/>
      <c r="G18" s="208"/>
      <c r="H18" s="208"/>
    </row>
    <row r="19" spans="1:8" ht="14.25" customHeight="1">
      <c r="A19" s="200" t="s">
        <v>37</v>
      </c>
      <c r="B19" s="208">
        <v>210394202</v>
      </c>
      <c r="C19" s="208">
        <v>210394202</v>
      </c>
      <c r="D19" s="208">
        <v>210394202</v>
      </c>
      <c r="E19" s="203">
        <v>210394202</v>
      </c>
      <c r="F19" s="202"/>
      <c r="G19" s="202"/>
      <c r="H19" s="202"/>
    </row>
    <row r="20" spans="1:8" ht="15" customHeight="1">
      <c r="A20" s="211" t="s">
        <v>38</v>
      </c>
      <c r="B20" s="208">
        <f t="shared" ref="B20:H20" si="1">SUM(B17:B19)</f>
        <v>5104620672</v>
      </c>
      <c r="C20" s="208">
        <f t="shared" si="1"/>
        <v>5599212292</v>
      </c>
      <c r="D20" s="208">
        <f t="shared" si="1"/>
        <v>5710636297</v>
      </c>
      <c r="E20" s="210">
        <f t="shared" si="1"/>
        <v>5883344761</v>
      </c>
      <c r="F20" s="210">
        <f t="shared" si="1"/>
        <v>0</v>
      </c>
      <c r="G20" s="210">
        <f t="shared" si="1"/>
        <v>0</v>
      </c>
      <c r="H20" s="208">
        <f t="shared" si="1"/>
        <v>0</v>
      </c>
    </row>
    <row r="21" spans="1:8" ht="6.75" customHeight="1">
      <c r="A21" s="198"/>
      <c r="B21" s="212"/>
      <c r="C21" s="212"/>
      <c r="D21" s="212"/>
      <c r="E21" s="213"/>
      <c r="F21" s="212"/>
      <c r="G21" s="212"/>
      <c r="H21" s="212"/>
    </row>
    <row r="22" spans="1:8" ht="15" customHeight="1">
      <c r="A22" s="197" t="s">
        <v>39</v>
      </c>
      <c r="B22" s="212"/>
      <c r="C22" s="212"/>
      <c r="D22" s="212"/>
      <c r="E22" s="213"/>
      <c r="F22" s="212"/>
      <c r="G22" s="212"/>
      <c r="H22" s="212"/>
    </row>
    <row r="23" spans="1:8" ht="15" customHeight="1">
      <c r="A23" s="200" t="s">
        <v>31</v>
      </c>
      <c r="B23" s="212"/>
      <c r="C23" s="212"/>
      <c r="D23" s="212"/>
      <c r="E23" s="213"/>
      <c r="F23" s="212"/>
      <c r="G23" s="212"/>
      <c r="H23" s="212"/>
    </row>
    <row r="24" spans="1:8" ht="15" customHeight="1">
      <c r="A24" s="201" t="s">
        <v>170</v>
      </c>
      <c r="B24" s="202">
        <v>1997189308</v>
      </c>
      <c r="C24" s="202">
        <v>2076157123</v>
      </c>
      <c r="D24" s="202">
        <v>2115341152</v>
      </c>
      <c r="E24" s="203">
        <v>2132592333</v>
      </c>
      <c r="F24" s="202"/>
      <c r="G24" s="202"/>
      <c r="H24" s="202"/>
    </row>
    <row r="25" spans="1:8">
      <c r="A25" s="201" t="s">
        <v>171</v>
      </c>
      <c r="B25" s="202">
        <v>247705649</v>
      </c>
      <c r="C25" s="202">
        <v>257443596</v>
      </c>
      <c r="D25" s="202">
        <v>262127819</v>
      </c>
      <c r="E25" s="203">
        <v>264239797</v>
      </c>
      <c r="F25" s="202"/>
      <c r="G25" s="202"/>
      <c r="H25" s="202"/>
    </row>
    <row r="26" spans="1:8">
      <c r="A26" s="201" t="s">
        <v>172</v>
      </c>
      <c r="B26" s="202">
        <v>36000000</v>
      </c>
      <c r="C26" s="202">
        <v>36000000</v>
      </c>
      <c r="D26" s="202">
        <v>36000000</v>
      </c>
      <c r="E26" s="203">
        <v>35823000</v>
      </c>
      <c r="F26" s="202"/>
      <c r="G26" s="202"/>
      <c r="H26" s="202"/>
    </row>
    <row r="27" spans="1:8">
      <c r="A27" s="201" t="s">
        <v>173</v>
      </c>
      <c r="B27" s="202">
        <v>1329970609</v>
      </c>
      <c r="C27" s="202">
        <v>1522477358</v>
      </c>
      <c r="D27" s="202">
        <v>1543449637</v>
      </c>
      <c r="E27" s="203">
        <v>1525502160</v>
      </c>
      <c r="F27" s="202"/>
      <c r="G27" s="202"/>
      <c r="H27" s="202"/>
    </row>
    <row r="28" spans="1:8">
      <c r="A28" s="214" t="s">
        <v>174</v>
      </c>
      <c r="B28" s="202">
        <v>185541374</v>
      </c>
      <c r="C28" s="202">
        <v>212008948</v>
      </c>
      <c r="D28" s="202">
        <v>219903108</v>
      </c>
      <c r="E28" s="203">
        <v>219932218</v>
      </c>
      <c r="F28" s="202"/>
      <c r="G28" s="202"/>
      <c r="H28" s="202"/>
    </row>
    <row r="29" spans="1:8">
      <c r="A29" s="214" t="s">
        <v>175</v>
      </c>
      <c r="B29" s="202">
        <v>589480905</v>
      </c>
      <c r="C29" s="202">
        <v>760695185</v>
      </c>
      <c r="D29" s="202">
        <v>576012005</v>
      </c>
      <c r="E29" s="203">
        <v>448201297</v>
      </c>
      <c r="F29" s="202"/>
      <c r="G29" s="202"/>
      <c r="H29" s="202"/>
    </row>
    <row r="30" spans="1:8">
      <c r="A30" s="214" t="s">
        <v>176</v>
      </c>
      <c r="B30" s="202">
        <v>217228827</v>
      </c>
      <c r="C30" s="202">
        <v>232926082</v>
      </c>
      <c r="D30" s="202">
        <v>227116082</v>
      </c>
      <c r="E30" s="203">
        <v>456068573</v>
      </c>
      <c r="F30" s="202"/>
      <c r="G30" s="202"/>
      <c r="H30" s="202"/>
    </row>
    <row r="31" spans="1:8" ht="15" customHeight="1">
      <c r="A31" s="214" t="s">
        <v>177</v>
      </c>
      <c r="B31" s="202">
        <v>8000000</v>
      </c>
      <c r="C31" s="202">
        <v>8000000</v>
      </c>
      <c r="D31" s="202">
        <v>236882494</v>
      </c>
      <c r="E31" s="202">
        <v>307481383</v>
      </c>
      <c r="F31" s="202"/>
      <c r="G31" s="202"/>
      <c r="H31" s="202"/>
    </row>
    <row r="32" spans="1:8">
      <c r="A32" s="214" t="s">
        <v>178</v>
      </c>
      <c r="B32" s="202">
        <v>7000000</v>
      </c>
      <c r="C32" s="202">
        <v>7000000</v>
      </c>
      <c r="D32" s="202">
        <v>7300000</v>
      </c>
      <c r="E32" s="202">
        <v>7000000</v>
      </c>
      <c r="F32" s="202"/>
      <c r="G32" s="202"/>
      <c r="H32" s="202"/>
    </row>
    <row r="33" spans="1:8">
      <c r="A33" s="215" t="s">
        <v>179</v>
      </c>
      <c r="B33" s="202"/>
      <c r="C33" s="202"/>
      <c r="D33" s="202"/>
      <c r="E33" s="203"/>
      <c r="F33" s="202"/>
      <c r="G33" s="202"/>
      <c r="H33" s="202"/>
    </row>
    <row r="34" spans="1:8">
      <c r="A34" s="215" t="s">
        <v>180</v>
      </c>
      <c r="B34" s="202">
        <v>36504000</v>
      </c>
      <c r="C34" s="202">
        <v>36504000</v>
      </c>
      <c r="D34" s="202">
        <v>36504000</v>
      </c>
      <c r="E34" s="202">
        <v>36504000</v>
      </c>
      <c r="F34" s="202"/>
      <c r="G34" s="202"/>
      <c r="H34" s="202"/>
    </row>
    <row r="35" spans="1:8">
      <c r="A35" s="216" t="s">
        <v>181</v>
      </c>
      <c r="B35" s="202">
        <v>450000000</v>
      </c>
      <c r="C35" s="202">
        <v>450000000</v>
      </c>
      <c r="D35" s="202">
        <v>450000000</v>
      </c>
      <c r="E35" s="202">
        <v>450000000</v>
      </c>
      <c r="F35" s="202"/>
      <c r="G35" s="202"/>
      <c r="H35" s="202"/>
    </row>
    <row r="36" spans="1:8" ht="15" customHeight="1">
      <c r="A36" s="211" t="s">
        <v>40</v>
      </c>
      <c r="B36" s="212">
        <f t="shared" ref="B36:H36" si="2">SUM(B24:B35)</f>
        <v>5104620672</v>
      </c>
      <c r="C36" s="212">
        <f t="shared" si="2"/>
        <v>5599212292</v>
      </c>
      <c r="D36" s="212">
        <f t="shared" si="2"/>
        <v>5710636297</v>
      </c>
      <c r="E36" s="212">
        <f t="shared" si="2"/>
        <v>5883344761</v>
      </c>
      <c r="F36" s="212">
        <f t="shared" si="2"/>
        <v>0</v>
      </c>
      <c r="G36" s="212">
        <f t="shared" si="2"/>
        <v>0</v>
      </c>
      <c r="H36" s="212">
        <f t="shared" si="2"/>
        <v>0</v>
      </c>
    </row>
    <row r="37" spans="1:8">
      <c r="F37" s="217"/>
      <c r="G37" s="217"/>
      <c r="H37" s="217"/>
    </row>
    <row r="38" spans="1:8">
      <c r="F38" s="217"/>
      <c r="G38" s="217"/>
      <c r="H38" s="217"/>
    </row>
    <row r="39" spans="1:8">
      <c r="F39" s="217"/>
      <c r="G39" s="217"/>
      <c r="H39" s="217"/>
    </row>
    <row r="40" spans="1:8">
      <c r="F40" s="217"/>
      <c r="G40" s="217"/>
      <c r="H40" s="217"/>
    </row>
    <row r="41" spans="1:8">
      <c r="F41" s="217"/>
      <c r="G41" s="217"/>
      <c r="H41" s="217"/>
    </row>
    <row r="42" spans="1:8">
      <c r="F42" s="218"/>
      <c r="G42" s="218"/>
      <c r="H42" s="218"/>
    </row>
  </sheetData>
  <pageMargins left="0.70866141732283472" right="0.70866141732283472" top="0.86614173228346458" bottom="0.48333333333333334" header="0.31496062992125984" footer="0.31496062992125984"/>
  <pageSetup paperSize="9" scale="80" orientation="landscape" r:id="rId1"/>
  <headerFooter>
    <oddHeader>&amp;C&amp;"Arial,Félkövér"
Költségvetési előirányzat módosítások (2022.)&amp;R&amp;9A Pü/28-1/2022. sz. előterjesztés 3. melléklete a 7/2022. (II.25.) önkormányzati rendelet 9.2 melléklete 
adatok Ft-ban</oddHeader>
    <oddFooter>&amp;C&amp;7&amp;Z&amp;F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M7"/>
  <sheetViews>
    <sheetView view="pageLayout" zoomScale="69" zoomScaleSheetLayoutView="100" zoomScalePageLayoutView="69" workbookViewId="0">
      <selection activeCell="F21" sqref="F21"/>
    </sheetView>
  </sheetViews>
  <sheetFormatPr defaultColWidth="12.42578125" defaultRowHeight="15"/>
  <cols>
    <col min="1" max="1" width="5.7109375" style="307" customWidth="1"/>
    <col min="2" max="2" width="28.85546875" style="306" customWidth="1"/>
    <col min="3" max="3" width="13.28515625" style="307" customWidth="1"/>
    <col min="4" max="4" width="12.42578125" style="306" customWidth="1"/>
    <col min="5" max="5" width="14.5703125" style="307" customWidth="1"/>
    <col min="6" max="6" width="12.85546875" style="307" customWidth="1"/>
    <col min="7" max="7" width="11.42578125" style="308" customWidth="1"/>
    <col min="8" max="8" width="10.5703125" style="309" customWidth="1"/>
    <col min="9" max="9" width="14.85546875" style="310" customWidth="1"/>
    <col min="10" max="10" width="8.85546875" style="306" customWidth="1"/>
    <col min="11" max="11" width="9.28515625" style="306" customWidth="1"/>
    <col min="12" max="12" width="17" style="306" customWidth="1"/>
    <col min="13" max="13" width="18.7109375" style="310" customWidth="1"/>
    <col min="14" max="16384" width="12.42578125" style="306"/>
  </cols>
  <sheetData>
    <row r="1" spans="1:13" s="290" customFormat="1" ht="12.75" customHeight="1">
      <c r="A1" s="402" t="s">
        <v>222</v>
      </c>
      <c r="B1" s="402" t="s">
        <v>227</v>
      </c>
      <c r="C1" s="402" t="s">
        <v>223</v>
      </c>
      <c r="D1" s="402" t="s">
        <v>225</v>
      </c>
      <c r="E1" s="403" t="s">
        <v>226</v>
      </c>
      <c r="F1" s="403" t="s">
        <v>228</v>
      </c>
      <c r="G1" s="403" t="s">
        <v>234</v>
      </c>
      <c r="H1" s="405" t="s">
        <v>235</v>
      </c>
      <c r="I1" s="402" t="s">
        <v>231</v>
      </c>
      <c r="J1" s="403" t="s">
        <v>232</v>
      </c>
      <c r="K1" s="403" t="s">
        <v>236</v>
      </c>
      <c r="L1" s="403" t="s">
        <v>233</v>
      </c>
      <c r="M1" s="402" t="s">
        <v>224</v>
      </c>
    </row>
    <row r="2" spans="1:13" s="290" customFormat="1" ht="93.75" customHeight="1">
      <c r="A2" s="402"/>
      <c r="B2" s="402"/>
      <c r="C2" s="402"/>
      <c r="D2" s="402"/>
      <c r="E2" s="404"/>
      <c r="F2" s="404"/>
      <c r="G2" s="404"/>
      <c r="H2" s="406"/>
      <c r="I2" s="402"/>
      <c r="J2" s="404"/>
      <c r="K2" s="404"/>
      <c r="L2" s="404"/>
      <c r="M2" s="402"/>
    </row>
    <row r="3" spans="1:13" s="297" customFormat="1" ht="93" customHeight="1">
      <c r="A3" s="291" t="s">
        <v>229</v>
      </c>
      <c r="B3" s="292" t="s">
        <v>237</v>
      </c>
      <c r="C3" s="291" t="s">
        <v>238</v>
      </c>
      <c r="D3" s="291" t="s">
        <v>239</v>
      </c>
      <c r="E3" s="293" t="s">
        <v>240</v>
      </c>
      <c r="F3" s="291" t="s">
        <v>250</v>
      </c>
      <c r="G3" s="294" t="s">
        <v>241</v>
      </c>
      <c r="H3" s="295" t="s">
        <v>242</v>
      </c>
      <c r="I3" s="291" t="s">
        <v>243</v>
      </c>
      <c r="J3" s="296"/>
      <c r="K3" s="296"/>
      <c r="L3" s="296">
        <v>1</v>
      </c>
      <c r="M3" s="291" t="s">
        <v>23</v>
      </c>
    </row>
    <row r="4" spans="1:13" s="302" customFormat="1" ht="97.5" customHeight="1">
      <c r="A4" s="298" t="s">
        <v>230</v>
      </c>
      <c r="B4" s="299" t="s">
        <v>247</v>
      </c>
      <c r="C4" s="298" t="s">
        <v>248</v>
      </c>
      <c r="D4" s="298" t="s">
        <v>249</v>
      </c>
      <c r="E4" s="298" t="s">
        <v>245</v>
      </c>
      <c r="F4" s="298" t="s">
        <v>246</v>
      </c>
      <c r="G4" s="300" t="s">
        <v>241</v>
      </c>
      <c r="H4" s="295" t="s">
        <v>244</v>
      </c>
      <c r="I4" s="291" t="s">
        <v>243</v>
      </c>
      <c r="J4" s="301"/>
      <c r="K4" s="301"/>
      <c r="L4" s="301">
        <v>1</v>
      </c>
      <c r="M4" s="291" t="s">
        <v>23</v>
      </c>
    </row>
    <row r="5" spans="1:13" s="302" customFormat="1">
      <c r="A5" s="298"/>
      <c r="B5" s="299"/>
      <c r="C5" s="298"/>
      <c r="D5" s="298"/>
      <c r="E5" s="298"/>
      <c r="F5" s="298"/>
      <c r="G5" s="303"/>
      <c r="H5" s="295"/>
      <c r="I5" s="298"/>
      <c r="J5" s="304"/>
      <c r="K5" s="299"/>
      <c r="L5" s="304"/>
      <c r="M5" s="292"/>
    </row>
    <row r="6" spans="1:13" s="302" customFormat="1">
      <c r="A6" s="298"/>
      <c r="B6" s="299"/>
      <c r="C6" s="298"/>
      <c r="D6" s="298"/>
      <c r="E6" s="305"/>
      <c r="F6" s="298"/>
      <c r="G6" s="303"/>
      <c r="H6" s="295"/>
      <c r="I6" s="298"/>
      <c r="J6" s="304"/>
      <c r="K6" s="299"/>
      <c r="L6" s="304"/>
      <c r="M6" s="292"/>
    </row>
    <row r="7" spans="1:13" s="302" customFormat="1">
      <c r="A7" s="298"/>
      <c r="B7" s="299"/>
      <c r="C7" s="298"/>
      <c r="D7" s="298"/>
      <c r="E7" s="305"/>
      <c r="F7" s="298"/>
      <c r="G7" s="303"/>
      <c r="H7" s="295"/>
      <c r="I7" s="298"/>
      <c r="J7" s="304"/>
      <c r="K7" s="299"/>
      <c r="L7" s="304"/>
      <c r="M7" s="292"/>
    </row>
  </sheetData>
  <mergeCells count="13">
    <mergeCell ref="I1:I2"/>
    <mergeCell ref="M1:M2"/>
    <mergeCell ref="A1:A2"/>
    <mergeCell ref="B1:B2"/>
    <mergeCell ref="C1:C2"/>
    <mergeCell ref="D1:D2"/>
    <mergeCell ref="E1:E2"/>
    <mergeCell ref="F1:F2"/>
    <mergeCell ref="G1:G2"/>
    <mergeCell ref="H1:H2"/>
    <mergeCell ref="J1:J2"/>
    <mergeCell ref="K1:K2"/>
    <mergeCell ref="L1:L2"/>
  </mergeCells>
  <pageMargins left="0.74803149606299213" right="0.9055118110236221" top="1.7302234299516908" bottom="0.98425196850393704" header="0.51181102362204722" footer="0.51181102362204722"/>
  <pageSetup paperSize="9" scale="73" orientation="landscape" r:id="rId1"/>
  <headerFooter alignWithMargins="0">
    <oddHeader>&amp;C&amp;"Times New Roman,Félkövér"&amp;12
 3.4.3 Közbeszerzési Terv 2022&amp;"Times New Roman,Normál". 
&amp;R
A Pü/28-1/2022. sz. előterjesztés 4. melléklete
a 7/2022. (II.25.) önkormányzati rendelet 3.4.3. melléklete</oddHeader>
    <oddFooter>&amp;C&amp;Z&amp;F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N177"/>
  <sheetViews>
    <sheetView view="pageLayout" topLeftCell="E1" zoomScale="59" zoomScaleSheetLayoutView="46" zoomScalePageLayoutView="59" workbookViewId="0">
      <selection activeCell="K2" sqref="K2"/>
    </sheetView>
  </sheetViews>
  <sheetFormatPr defaultRowHeight="17.25" customHeight="1"/>
  <cols>
    <col min="1" max="1" width="65" style="87" customWidth="1"/>
    <col min="2" max="2" width="24.85546875" style="88" customWidth="1"/>
    <col min="3" max="3" width="27.85546875" style="88" customWidth="1"/>
    <col min="4" max="4" width="23.28515625" style="88" customWidth="1"/>
    <col min="5" max="5" width="23.7109375" style="88" customWidth="1"/>
    <col min="6" max="6" width="24.5703125" style="88" customWidth="1"/>
    <col min="7" max="7" width="23.140625" style="88" customWidth="1"/>
    <col min="8" max="8" width="26.28515625" style="88" customWidth="1"/>
    <col min="9" max="9" width="24.28515625" style="88" customWidth="1"/>
    <col min="10" max="10" width="29.7109375" style="88" customWidth="1"/>
    <col min="11" max="11" width="30" style="88" customWidth="1"/>
    <col min="12" max="12" width="27.140625" style="88" customWidth="1"/>
    <col min="13" max="13" width="23.7109375" style="88" customWidth="1"/>
    <col min="14" max="14" width="16.140625" style="109" customWidth="1"/>
    <col min="15" max="15" width="14.28515625" style="87" customWidth="1"/>
    <col min="16" max="16384" width="9.140625" style="87"/>
  </cols>
  <sheetData>
    <row r="1" spans="1:14" ht="24" customHeight="1">
      <c r="A1" s="128" t="s">
        <v>1</v>
      </c>
      <c r="B1" s="407" t="s">
        <v>111</v>
      </c>
      <c r="C1" s="408"/>
      <c r="D1" s="408"/>
      <c r="E1" s="407" t="s">
        <v>110</v>
      </c>
      <c r="F1" s="408"/>
      <c r="G1" s="408"/>
      <c r="H1" s="407" t="s">
        <v>109</v>
      </c>
      <c r="I1" s="408"/>
      <c r="J1" s="408"/>
      <c r="K1" s="407" t="s">
        <v>108</v>
      </c>
      <c r="L1" s="408"/>
      <c r="M1" s="409"/>
      <c r="N1" s="410" t="s">
        <v>107</v>
      </c>
    </row>
    <row r="2" spans="1:14" s="124" customFormat="1" ht="45" customHeight="1">
      <c r="A2" s="127"/>
      <c r="B2" s="191" t="s">
        <v>199</v>
      </c>
      <c r="C2" s="125" t="s">
        <v>209</v>
      </c>
      <c r="D2" s="125" t="s">
        <v>210</v>
      </c>
      <c r="E2" s="191" t="s">
        <v>199</v>
      </c>
      <c r="F2" s="125" t="s">
        <v>209</v>
      </c>
      <c r="G2" s="125" t="s">
        <v>210</v>
      </c>
      <c r="H2" s="191" t="s">
        <v>199</v>
      </c>
      <c r="I2" s="125" t="s">
        <v>209</v>
      </c>
      <c r="J2" s="192" t="s">
        <v>210</v>
      </c>
      <c r="K2" s="114" t="s">
        <v>202</v>
      </c>
      <c r="L2" s="125" t="s">
        <v>209</v>
      </c>
      <c r="M2" s="126" t="s">
        <v>210</v>
      </c>
      <c r="N2" s="411"/>
    </row>
    <row r="3" spans="1:14" s="122" customFormat="1" ht="17.25" customHeight="1">
      <c r="A3" s="123">
        <v>1</v>
      </c>
      <c r="B3" s="123">
        <v>2</v>
      </c>
      <c r="C3" s="123">
        <v>3</v>
      </c>
      <c r="D3" s="123">
        <v>4</v>
      </c>
      <c r="E3" s="123">
        <v>5</v>
      </c>
      <c r="F3" s="123">
        <v>6</v>
      </c>
      <c r="G3" s="123">
        <v>7</v>
      </c>
      <c r="H3" s="123">
        <v>8</v>
      </c>
      <c r="I3" s="123">
        <v>9</v>
      </c>
      <c r="J3" s="123">
        <v>10</v>
      </c>
      <c r="K3" s="123">
        <v>11</v>
      </c>
      <c r="L3" s="123">
        <v>12</v>
      </c>
      <c r="M3" s="283">
        <v>13</v>
      </c>
      <c r="N3" s="123">
        <v>14</v>
      </c>
    </row>
    <row r="4" spans="1:14" ht="17.25" customHeight="1">
      <c r="A4" s="119" t="s">
        <v>106</v>
      </c>
      <c r="B4" s="92">
        <v>148262000</v>
      </c>
      <c r="C4" s="92">
        <v>162051457</v>
      </c>
      <c r="D4" s="92">
        <v>78185365</v>
      </c>
      <c r="E4" s="92">
        <v>3000000</v>
      </c>
      <c r="F4" s="92">
        <v>5401298</v>
      </c>
      <c r="G4" s="92">
        <v>3401296</v>
      </c>
      <c r="H4" s="92">
        <v>260437684</v>
      </c>
      <c r="I4" s="92">
        <v>261552679</v>
      </c>
      <c r="J4" s="92">
        <v>135723016</v>
      </c>
      <c r="K4" s="96">
        <f t="shared" ref="K4:K47" si="0">(B4+E4+H4)</f>
        <v>411699684</v>
      </c>
      <c r="L4" s="96">
        <f t="shared" ref="L4:M11" si="1">SUM(C4+F4+I4)</f>
        <v>429005434</v>
      </c>
      <c r="M4" s="289">
        <f t="shared" si="1"/>
        <v>217309677</v>
      </c>
      <c r="N4" s="92">
        <f>SUM(M4/L4*100)</f>
        <v>50.654294742569625</v>
      </c>
    </row>
    <row r="5" spans="1:14" ht="17.25" customHeight="1">
      <c r="A5" s="119" t="s">
        <v>105</v>
      </c>
      <c r="B5" s="92">
        <v>55495000</v>
      </c>
      <c r="C5" s="92">
        <v>56971825</v>
      </c>
      <c r="D5" s="92">
        <v>26018355</v>
      </c>
      <c r="E5" s="113">
        <v>9496865</v>
      </c>
      <c r="F5" s="92">
        <v>12103289</v>
      </c>
      <c r="G5" s="92">
        <v>2606424</v>
      </c>
      <c r="H5" s="92">
        <v>323504592</v>
      </c>
      <c r="I5" s="92">
        <v>368871592</v>
      </c>
      <c r="J5" s="92">
        <v>192537406</v>
      </c>
      <c r="K5" s="96">
        <f t="shared" si="0"/>
        <v>388496457</v>
      </c>
      <c r="L5" s="96">
        <f t="shared" si="1"/>
        <v>437946706</v>
      </c>
      <c r="M5" s="289">
        <f t="shared" si="1"/>
        <v>221162185</v>
      </c>
      <c r="N5" s="317">
        <f>SUM(M5/L5)*100</f>
        <v>50.499794146185451</v>
      </c>
    </row>
    <row r="6" spans="1:14" ht="17.25" customHeight="1">
      <c r="A6" s="119" t="s">
        <v>157</v>
      </c>
      <c r="B6" s="92">
        <v>2159000</v>
      </c>
      <c r="C6" s="92">
        <v>4178449</v>
      </c>
      <c r="D6" s="92">
        <v>3117935</v>
      </c>
      <c r="E6" s="113">
        <v>0</v>
      </c>
      <c r="F6" s="92">
        <v>3910528</v>
      </c>
      <c r="G6" s="92">
        <v>3910528</v>
      </c>
      <c r="H6" s="92">
        <v>412673180</v>
      </c>
      <c r="I6" s="92">
        <v>412673180</v>
      </c>
      <c r="J6" s="92">
        <v>199080047</v>
      </c>
      <c r="K6" s="96">
        <f t="shared" si="0"/>
        <v>414832180</v>
      </c>
      <c r="L6" s="96">
        <f t="shared" si="1"/>
        <v>420762157</v>
      </c>
      <c r="M6" s="289">
        <f t="shared" si="1"/>
        <v>206108510</v>
      </c>
      <c r="N6" s="317">
        <f t="shared" ref="N6:N10" si="2">SUM(M6/L6)*100</f>
        <v>48.984564455495935</v>
      </c>
    </row>
    <row r="7" spans="1:14" ht="17.25" customHeight="1">
      <c r="A7" s="119" t="s">
        <v>104</v>
      </c>
      <c r="B7" s="92">
        <v>7206000</v>
      </c>
      <c r="C7" s="92">
        <v>18982440</v>
      </c>
      <c r="D7" s="92">
        <v>15605218</v>
      </c>
      <c r="E7" s="113">
        <v>4056000</v>
      </c>
      <c r="F7" s="92">
        <v>76200868</v>
      </c>
      <c r="G7" s="92">
        <v>76200868</v>
      </c>
      <c r="H7" s="92">
        <v>61514346</v>
      </c>
      <c r="I7" s="92">
        <v>59044346</v>
      </c>
      <c r="J7" s="92">
        <v>30931379</v>
      </c>
      <c r="K7" s="96">
        <f t="shared" si="0"/>
        <v>72776346</v>
      </c>
      <c r="L7" s="96">
        <f t="shared" si="1"/>
        <v>154227654</v>
      </c>
      <c r="M7" s="289">
        <f t="shared" si="1"/>
        <v>122737465</v>
      </c>
      <c r="N7" s="317">
        <f t="shared" si="2"/>
        <v>79.582008684382885</v>
      </c>
    </row>
    <row r="8" spans="1:14" ht="17.25" customHeight="1">
      <c r="A8" s="119" t="s">
        <v>103</v>
      </c>
      <c r="B8" s="92">
        <v>20222000</v>
      </c>
      <c r="C8" s="92">
        <v>38388790</v>
      </c>
      <c r="D8" s="92">
        <v>29072685</v>
      </c>
      <c r="E8" s="92">
        <v>10467000</v>
      </c>
      <c r="F8" s="92">
        <v>15893228</v>
      </c>
      <c r="G8" s="92">
        <v>9083228</v>
      </c>
      <c r="H8" s="92">
        <v>54761368</v>
      </c>
      <c r="I8" s="92">
        <v>57606168</v>
      </c>
      <c r="J8" s="92">
        <v>26164652</v>
      </c>
      <c r="K8" s="96">
        <f t="shared" si="0"/>
        <v>85450368</v>
      </c>
      <c r="L8" s="96">
        <f t="shared" si="1"/>
        <v>111888186</v>
      </c>
      <c r="M8" s="289">
        <f t="shared" si="1"/>
        <v>64320565</v>
      </c>
      <c r="N8" s="317">
        <f t="shared" si="2"/>
        <v>57.486466891151487</v>
      </c>
    </row>
    <row r="9" spans="1:14" s="118" customFormat="1" ht="17.25" customHeight="1">
      <c r="A9" s="119" t="s">
        <v>102</v>
      </c>
      <c r="B9" s="190">
        <v>5000000</v>
      </c>
      <c r="C9" s="121">
        <v>7139307</v>
      </c>
      <c r="D9" s="121">
        <v>3637815</v>
      </c>
      <c r="E9" s="113">
        <v>0</v>
      </c>
      <c r="F9" s="121">
        <v>4990000</v>
      </c>
      <c r="G9" s="121">
        <v>4990000</v>
      </c>
      <c r="H9" s="92">
        <v>14000000</v>
      </c>
      <c r="I9" s="121">
        <v>9010000</v>
      </c>
      <c r="J9" s="121">
        <v>4513410</v>
      </c>
      <c r="K9" s="96">
        <f t="shared" si="0"/>
        <v>19000000</v>
      </c>
      <c r="L9" s="96">
        <f t="shared" si="1"/>
        <v>21139307</v>
      </c>
      <c r="M9" s="289">
        <f t="shared" si="1"/>
        <v>13141225</v>
      </c>
      <c r="N9" s="317">
        <f t="shared" si="2"/>
        <v>62.164880807114443</v>
      </c>
    </row>
    <row r="10" spans="1:14" s="118" customFormat="1" ht="17.25" customHeight="1">
      <c r="A10" s="119" t="s">
        <v>101</v>
      </c>
      <c r="B10" s="92">
        <v>87707883</v>
      </c>
      <c r="C10" s="92">
        <v>120015637</v>
      </c>
      <c r="D10" s="92">
        <v>76875435</v>
      </c>
      <c r="E10" s="92">
        <v>624046305</v>
      </c>
      <c r="F10" s="92">
        <v>627056081</v>
      </c>
      <c r="G10" s="92">
        <v>307041128</v>
      </c>
      <c r="H10" s="92">
        <v>369382710</v>
      </c>
      <c r="I10" s="92">
        <v>393497004</v>
      </c>
      <c r="J10" s="92">
        <v>227008951</v>
      </c>
      <c r="K10" s="96">
        <f t="shared" si="0"/>
        <v>1081136898</v>
      </c>
      <c r="L10" s="96">
        <f t="shared" si="1"/>
        <v>1140568722</v>
      </c>
      <c r="M10" s="289">
        <f t="shared" si="1"/>
        <v>610925514</v>
      </c>
      <c r="N10" s="317">
        <f t="shared" si="2"/>
        <v>53.563235797728638</v>
      </c>
    </row>
    <row r="11" spans="1:14" s="118" customFormat="1" ht="20.25" customHeight="1">
      <c r="A11" s="120" t="s">
        <v>100</v>
      </c>
      <c r="B11" s="353">
        <v>49000000</v>
      </c>
      <c r="C11" s="353">
        <v>60951146</v>
      </c>
      <c r="D11" s="353">
        <v>31518000</v>
      </c>
      <c r="E11" s="358">
        <v>0</v>
      </c>
      <c r="F11" s="353"/>
      <c r="G11" s="353">
        <v>625353</v>
      </c>
      <c r="H11" s="353">
        <v>162814175</v>
      </c>
      <c r="I11" s="353">
        <v>184060220</v>
      </c>
      <c r="J11" s="353">
        <v>91621465</v>
      </c>
      <c r="K11" s="96">
        <f t="shared" si="0"/>
        <v>211814175</v>
      </c>
      <c r="L11" s="96">
        <f t="shared" si="1"/>
        <v>245011366</v>
      </c>
      <c r="M11" s="289">
        <f t="shared" si="1"/>
        <v>123764818</v>
      </c>
      <c r="N11" s="92"/>
    </row>
    <row r="12" spans="1:14" s="118" customFormat="1" ht="17.25" customHeight="1">
      <c r="A12" s="119" t="s">
        <v>99</v>
      </c>
      <c r="B12" s="108">
        <f t="shared" ref="B12:J12" si="3">SUM(B4:B11)</f>
        <v>375051883</v>
      </c>
      <c r="C12" s="108">
        <f t="shared" si="3"/>
        <v>468679051</v>
      </c>
      <c r="D12" s="108">
        <f t="shared" si="3"/>
        <v>264030808</v>
      </c>
      <c r="E12" s="108">
        <f t="shared" si="3"/>
        <v>651066170</v>
      </c>
      <c r="F12" s="108">
        <f t="shared" si="3"/>
        <v>745555292</v>
      </c>
      <c r="G12" s="108">
        <f t="shared" si="3"/>
        <v>407858825</v>
      </c>
      <c r="H12" s="108">
        <f t="shared" si="3"/>
        <v>1659088055</v>
      </c>
      <c r="I12" s="108">
        <f t="shared" si="3"/>
        <v>1746315189</v>
      </c>
      <c r="J12" s="108">
        <f t="shared" si="3"/>
        <v>907580326</v>
      </c>
      <c r="K12" s="96">
        <f t="shared" si="0"/>
        <v>2685206108</v>
      </c>
      <c r="L12" s="108">
        <f>SUM(L4:L11)</f>
        <v>2960549532</v>
      </c>
      <c r="M12" s="285">
        <f>SUM(M4:M11)</f>
        <v>1579469959</v>
      </c>
      <c r="N12" s="92">
        <f t="shared" ref="N12:N67" si="4">SUM(M12/L12)*100</f>
        <v>53.350566910900113</v>
      </c>
    </row>
    <row r="13" spans="1:14" ht="17.25" customHeight="1">
      <c r="A13" s="117" t="s">
        <v>98</v>
      </c>
      <c r="B13" s="92"/>
      <c r="C13" s="92"/>
      <c r="D13" s="92"/>
      <c r="E13" s="109"/>
      <c r="F13" s="92"/>
      <c r="G13" s="92"/>
      <c r="H13" s="92"/>
      <c r="I13" s="92"/>
      <c r="J13" s="92"/>
      <c r="K13" s="96">
        <f t="shared" si="0"/>
        <v>0</v>
      </c>
      <c r="L13" s="92">
        <f t="shared" ref="L13:M20" si="5">SUM(C13+F13+I13)</f>
        <v>0</v>
      </c>
      <c r="M13" s="284">
        <f t="shared" si="5"/>
        <v>0</v>
      </c>
      <c r="N13" s="92"/>
    </row>
    <row r="14" spans="1:14" s="115" customFormat="1" ht="30.75" customHeight="1">
      <c r="A14" s="116" t="s">
        <v>97</v>
      </c>
      <c r="B14" s="92"/>
      <c r="C14" s="92"/>
      <c r="D14" s="92">
        <v>200</v>
      </c>
      <c r="E14" s="189"/>
      <c r="F14" s="92"/>
      <c r="G14" s="92"/>
      <c r="H14" s="92">
        <v>62092930</v>
      </c>
      <c r="I14" s="92">
        <v>61579119</v>
      </c>
      <c r="J14" s="92">
        <v>29404714</v>
      </c>
      <c r="K14" s="96">
        <f t="shared" si="0"/>
        <v>62092930</v>
      </c>
      <c r="L14" s="92">
        <f t="shared" si="5"/>
        <v>61579119</v>
      </c>
      <c r="M14" s="284">
        <f t="shared" si="5"/>
        <v>29404914</v>
      </c>
      <c r="N14" s="92">
        <f t="shared" si="4"/>
        <v>47.751436651765019</v>
      </c>
    </row>
    <row r="15" spans="1:14" ht="25.5" customHeight="1">
      <c r="A15" s="104" t="s">
        <v>96</v>
      </c>
      <c r="B15" s="103">
        <v>1040000000</v>
      </c>
      <c r="C15" s="350">
        <v>1043269148</v>
      </c>
      <c r="D15" s="350">
        <v>624549661</v>
      </c>
      <c r="E15" s="109"/>
      <c r="F15" s="103"/>
      <c r="G15" s="103"/>
      <c r="H15" s="103"/>
      <c r="I15" s="92"/>
      <c r="J15" s="92"/>
      <c r="K15" s="96">
        <f t="shared" si="0"/>
        <v>1040000000</v>
      </c>
      <c r="L15" s="92">
        <f t="shared" si="5"/>
        <v>1043269148</v>
      </c>
      <c r="M15" s="284">
        <f t="shared" si="5"/>
        <v>624549661</v>
      </c>
      <c r="N15" s="92">
        <f t="shared" si="4"/>
        <v>59.864672716268231</v>
      </c>
    </row>
    <row r="16" spans="1:14" ht="24.75" customHeight="1">
      <c r="A16" s="104" t="s">
        <v>95</v>
      </c>
      <c r="B16" s="103"/>
      <c r="C16" s="350"/>
      <c r="D16" s="350"/>
      <c r="E16" s="109"/>
      <c r="F16" s="103"/>
      <c r="G16" s="103"/>
      <c r="H16" s="103"/>
      <c r="I16" s="92"/>
      <c r="J16" s="114"/>
      <c r="K16" s="96">
        <f t="shared" si="0"/>
        <v>0</v>
      </c>
      <c r="L16" s="92">
        <f t="shared" si="5"/>
        <v>0</v>
      </c>
      <c r="M16" s="284">
        <f t="shared" si="5"/>
        <v>0</v>
      </c>
      <c r="N16" s="92"/>
    </row>
    <row r="17" spans="1:14" ht="24.75" customHeight="1">
      <c r="A17" s="112" t="s">
        <v>94</v>
      </c>
      <c r="B17" s="105">
        <v>354000000</v>
      </c>
      <c r="C17" s="351">
        <v>351000000</v>
      </c>
      <c r="D17" s="351">
        <v>103430682</v>
      </c>
      <c r="E17" s="103">
        <v>345061938</v>
      </c>
      <c r="F17" s="350">
        <v>485849198</v>
      </c>
      <c r="G17" s="350">
        <v>163779572</v>
      </c>
      <c r="H17" s="105">
        <v>23789306</v>
      </c>
      <c r="I17" s="353">
        <v>144681395</v>
      </c>
      <c r="J17" s="353">
        <v>204012117</v>
      </c>
      <c r="K17" s="96">
        <f t="shared" si="0"/>
        <v>722851244</v>
      </c>
      <c r="L17" s="92">
        <f t="shared" si="5"/>
        <v>981530593</v>
      </c>
      <c r="M17" s="284">
        <f t="shared" si="5"/>
        <v>471222371</v>
      </c>
      <c r="N17" s="92">
        <f t="shared" si="4"/>
        <v>48.008933634939687</v>
      </c>
    </row>
    <row r="18" spans="1:14" ht="23.25" customHeight="1">
      <c r="A18" s="104" t="s">
        <v>93</v>
      </c>
      <c r="B18" s="105">
        <v>1319496778</v>
      </c>
      <c r="C18" s="351">
        <v>1484273695</v>
      </c>
      <c r="D18" s="351">
        <v>787641736</v>
      </c>
      <c r="E18" s="109"/>
      <c r="F18" s="350"/>
      <c r="G18" s="350"/>
      <c r="H18" s="105"/>
      <c r="I18" s="353"/>
      <c r="J18" s="353"/>
      <c r="K18" s="96">
        <f t="shared" si="0"/>
        <v>1319496778</v>
      </c>
      <c r="L18" s="92">
        <f t="shared" si="5"/>
        <v>1484273695</v>
      </c>
      <c r="M18" s="284">
        <f t="shared" si="5"/>
        <v>787641736</v>
      </c>
      <c r="N18" s="92">
        <f t="shared" si="4"/>
        <v>53.06580172196611</v>
      </c>
    </row>
    <row r="19" spans="1:14" ht="25.5" customHeight="1">
      <c r="A19" s="104" t="s">
        <v>211</v>
      </c>
      <c r="B19" s="105">
        <v>11159825</v>
      </c>
      <c r="C19" s="351"/>
      <c r="D19" s="351"/>
      <c r="E19" s="109"/>
      <c r="F19" s="350"/>
      <c r="G19" s="350"/>
      <c r="H19" s="105"/>
      <c r="I19" s="353"/>
      <c r="J19" s="353"/>
      <c r="K19" s="96">
        <f t="shared" si="0"/>
        <v>11159825</v>
      </c>
      <c r="L19" s="92">
        <f t="shared" si="5"/>
        <v>0</v>
      </c>
      <c r="M19" s="284">
        <f t="shared" si="5"/>
        <v>0</v>
      </c>
      <c r="N19" s="92"/>
    </row>
    <row r="20" spans="1:14" ht="25.5" customHeight="1">
      <c r="A20" s="104" t="s">
        <v>212</v>
      </c>
      <c r="B20" s="105"/>
      <c r="C20" s="351"/>
      <c r="D20" s="351"/>
      <c r="E20" s="109"/>
      <c r="F20" s="350"/>
      <c r="G20" s="350"/>
      <c r="H20" s="105"/>
      <c r="I20" s="353"/>
      <c r="J20" s="353"/>
      <c r="K20" s="96">
        <f t="shared" si="0"/>
        <v>0</v>
      </c>
      <c r="L20" s="92">
        <f t="shared" si="5"/>
        <v>0</v>
      </c>
      <c r="M20" s="284">
        <f t="shared" si="5"/>
        <v>0</v>
      </c>
      <c r="N20" s="92"/>
    </row>
    <row r="21" spans="1:14" ht="21" customHeight="1">
      <c r="A21" s="104" t="s">
        <v>92</v>
      </c>
      <c r="B21" s="105">
        <v>11500000</v>
      </c>
      <c r="C21" s="351"/>
      <c r="D21" s="351"/>
      <c r="E21" s="109"/>
      <c r="F21" s="350"/>
      <c r="G21" s="350"/>
      <c r="H21" s="105"/>
      <c r="I21" s="353"/>
      <c r="J21" s="353"/>
      <c r="K21" s="96">
        <f t="shared" si="0"/>
        <v>11500000</v>
      </c>
      <c r="L21" s="92"/>
      <c r="M21" s="284"/>
      <c r="N21" s="92"/>
    </row>
    <row r="22" spans="1:14" ht="21" customHeight="1">
      <c r="A22" s="104" t="s">
        <v>91</v>
      </c>
      <c r="B22" s="105">
        <v>106564002</v>
      </c>
      <c r="C22" s="351">
        <v>106564002</v>
      </c>
      <c r="D22" s="351">
        <v>66455497</v>
      </c>
      <c r="E22" s="109"/>
      <c r="F22" s="350"/>
      <c r="G22" s="350"/>
      <c r="H22" s="105"/>
      <c r="I22" s="353"/>
      <c r="J22" s="353"/>
      <c r="K22" s="96">
        <f t="shared" si="0"/>
        <v>106564002</v>
      </c>
      <c r="L22" s="92">
        <f t="shared" ref="L22:M55" si="6">SUM(C22+F22+I22)</f>
        <v>106564002</v>
      </c>
      <c r="M22" s="284">
        <f t="shared" si="6"/>
        <v>66455497</v>
      </c>
      <c r="N22" s="92">
        <f t="shared" si="4"/>
        <v>62.362050742050769</v>
      </c>
    </row>
    <row r="23" spans="1:14" ht="21" customHeight="1">
      <c r="A23" s="104" t="s">
        <v>90</v>
      </c>
      <c r="B23" s="105"/>
      <c r="C23" s="351"/>
      <c r="D23" s="351"/>
      <c r="E23" s="109"/>
      <c r="F23" s="351"/>
      <c r="G23" s="351"/>
      <c r="H23" s="92">
        <v>10000000</v>
      </c>
      <c r="I23" s="353">
        <v>10000000</v>
      </c>
      <c r="J23" s="353">
        <v>7217000</v>
      </c>
      <c r="K23" s="96">
        <f t="shared" si="0"/>
        <v>10000000</v>
      </c>
      <c r="L23" s="92">
        <f t="shared" si="6"/>
        <v>10000000</v>
      </c>
      <c r="M23" s="284">
        <f t="shared" si="6"/>
        <v>7217000</v>
      </c>
      <c r="N23" s="92">
        <f t="shared" si="4"/>
        <v>72.17</v>
      </c>
    </row>
    <row r="24" spans="1:14" ht="24.75" customHeight="1">
      <c r="A24" s="104" t="s">
        <v>89</v>
      </c>
      <c r="B24" s="103"/>
      <c r="C24" s="350"/>
      <c r="D24" s="350"/>
      <c r="E24" s="103">
        <v>8000000</v>
      </c>
      <c r="F24" s="350">
        <v>8000000</v>
      </c>
      <c r="G24" s="350">
        <v>4085200</v>
      </c>
      <c r="H24" s="92">
        <v>7000000</v>
      </c>
      <c r="I24" s="353">
        <v>7000000</v>
      </c>
      <c r="J24" s="353">
        <v>2114800</v>
      </c>
      <c r="K24" s="96">
        <f t="shared" si="0"/>
        <v>15000000</v>
      </c>
      <c r="L24" s="92">
        <f t="shared" si="6"/>
        <v>15000000</v>
      </c>
      <c r="M24" s="284">
        <f t="shared" si="6"/>
        <v>6200000</v>
      </c>
      <c r="N24" s="92">
        <f t="shared" si="4"/>
        <v>41.333333333333336</v>
      </c>
    </row>
    <row r="25" spans="1:14" ht="22.5" customHeight="1">
      <c r="A25" s="104" t="s">
        <v>88</v>
      </c>
      <c r="B25" s="103"/>
      <c r="C25" s="350"/>
      <c r="D25" s="350"/>
      <c r="E25" s="109"/>
      <c r="F25" s="350"/>
      <c r="G25" s="350"/>
      <c r="H25" s="92">
        <v>115520000</v>
      </c>
      <c r="I25" s="353">
        <v>115520000</v>
      </c>
      <c r="J25" s="353">
        <v>34416091</v>
      </c>
      <c r="K25" s="96">
        <f t="shared" si="0"/>
        <v>115520000</v>
      </c>
      <c r="L25" s="92">
        <f t="shared" si="6"/>
        <v>115520000</v>
      </c>
      <c r="M25" s="284">
        <f t="shared" si="6"/>
        <v>34416091</v>
      </c>
      <c r="N25" s="92">
        <f t="shared" si="4"/>
        <v>29.792322541551247</v>
      </c>
    </row>
    <row r="26" spans="1:14" ht="26.25" customHeight="1">
      <c r="A26" s="104" t="s">
        <v>154</v>
      </c>
      <c r="B26" s="103"/>
      <c r="C26" s="350"/>
      <c r="D26" s="350"/>
      <c r="E26" s="109"/>
      <c r="F26" s="350">
        <v>12064300</v>
      </c>
      <c r="G26" s="350">
        <v>13407100</v>
      </c>
      <c r="H26" s="103"/>
      <c r="I26" s="353">
        <v>3501025</v>
      </c>
      <c r="J26" s="353">
        <v>3042444</v>
      </c>
      <c r="K26" s="96">
        <f t="shared" si="0"/>
        <v>0</v>
      </c>
      <c r="L26" s="92">
        <f t="shared" si="6"/>
        <v>15565325</v>
      </c>
      <c r="M26" s="284">
        <f t="shared" si="6"/>
        <v>16449544</v>
      </c>
      <c r="N26" s="92">
        <f t="shared" si="4"/>
        <v>105.68069731920149</v>
      </c>
    </row>
    <row r="27" spans="1:14" ht="24.75" customHeight="1">
      <c r="A27" s="104" t="s">
        <v>86</v>
      </c>
      <c r="B27" s="103"/>
      <c r="C27" s="350"/>
      <c r="D27" s="350"/>
      <c r="E27" s="109"/>
      <c r="F27" s="350"/>
      <c r="G27" s="350"/>
      <c r="H27" s="92">
        <v>1067000</v>
      </c>
      <c r="I27" s="353">
        <v>1067000</v>
      </c>
      <c r="J27" s="353">
        <v>533502</v>
      </c>
      <c r="K27" s="96">
        <f t="shared" si="0"/>
        <v>1067000</v>
      </c>
      <c r="L27" s="92">
        <f t="shared" si="6"/>
        <v>1067000</v>
      </c>
      <c r="M27" s="284">
        <f t="shared" si="6"/>
        <v>533502</v>
      </c>
      <c r="N27" s="92">
        <f t="shared" si="4"/>
        <v>50.000187441424558</v>
      </c>
    </row>
    <row r="28" spans="1:14" ht="25.5" customHeight="1">
      <c r="A28" s="104" t="s">
        <v>85</v>
      </c>
      <c r="B28" s="103"/>
      <c r="C28" s="350"/>
      <c r="D28" s="350"/>
      <c r="E28" s="109"/>
      <c r="F28" s="350"/>
      <c r="G28" s="350"/>
      <c r="H28" s="103"/>
      <c r="I28" s="353">
        <v>23800</v>
      </c>
      <c r="J28" s="353">
        <v>28900</v>
      </c>
      <c r="K28" s="96">
        <f t="shared" si="0"/>
        <v>0</v>
      </c>
      <c r="L28" s="92">
        <f t="shared" si="6"/>
        <v>23800</v>
      </c>
      <c r="M28" s="284">
        <f t="shared" si="6"/>
        <v>28900</v>
      </c>
      <c r="N28" s="92">
        <f t="shared" si="4"/>
        <v>121.42857142857142</v>
      </c>
    </row>
    <row r="29" spans="1:14" ht="26.25" customHeight="1">
      <c r="A29" s="104" t="s">
        <v>84</v>
      </c>
      <c r="B29" s="103"/>
      <c r="C29" s="350"/>
      <c r="D29" s="350"/>
      <c r="E29" s="109"/>
      <c r="F29" s="350"/>
      <c r="G29" s="350"/>
      <c r="H29" s="103">
        <v>0</v>
      </c>
      <c r="I29" s="353"/>
      <c r="J29" s="353"/>
      <c r="K29" s="96">
        <f t="shared" si="0"/>
        <v>0</v>
      </c>
      <c r="L29" s="92">
        <f t="shared" si="6"/>
        <v>0</v>
      </c>
      <c r="M29" s="284">
        <f t="shared" si="6"/>
        <v>0</v>
      </c>
      <c r="N29" s="92"/>
    </row>
    <row r="30" spans="1:14" ht="26.25" customHeight="1">
      <c r="A30" s="104" t="s">
        <v>83</v>
      </c>
      <c r="B30" s="103"/>
      <c r="C30" s="350"/>
      <c r="D30" s="350"/>
      <c r="E30" s="109"/>
      <c r="F30" s="350"/>
      <c r="G30" s="350"/>
      <c r="H30" s="92"/>
      <c r="I30" s="353"/>
      <c r="J30" s="353"/>
      <c r="K30" s="96">
        <f t="shared" si="0"/>
        <v>0</v>
      </c>
      <c r="L30" s="92">
        <f t="shared" si="6"/>
        <v>0</v>
      </c>
      <c r="M30" s="284">
        <f t="shared" si="6"/>
        <v>0</v>
      </c>
      <c r="N30" s="92"/>
    </row>
    <row r="31" spans="1:14" ht="26.25" customHeight="1">
      <c r="A31" s="104" t="s">
        <v>213</v>
      </c>
      <c r="B31" s="103"/>
      <c r="C31" s="350"/>
      <c r="D31" s="350"/>
      <c r="E31" s="109"/>
      <c r="F31" s="350"/>
      <c r="G31" s="350"/>
      <c r="H31" s="92"/>
      <c r="I31" s="353"/>
      <c r="J31" s="353"/>
      <c r="K31" s="96">
        <f t="shared" si="0"/>
        <v>0</v>
      </c>
      <c r="L31" s="92">
        <f t="shared" si="6"/>
        <v>0</v>
      </c>
      <c r="M31" s="284">
        <f t="shared" si="6"/>
        <v>0</v>
      </c>
      <c r="N31" s="92"/>
    </row>
    <row r="32" spans="1:14" ht="26.25" customHeight="1">
      <c r="A32" s="104" t="s">
        <v>71</v>
      </c>
      <c r="B32" s="103"/>
      <c r="C32" s="350"/>
      <c r="D32" s="350"/>
      <c r="E32" s="109"/>
      <c r="F32" s="350">
        <v>19706351</v>
      </c>
      <c r="G32" s="350">
        <v>19706351</v>
      </c>
      <c r="H32" s="103"/>
      <c r="I32" s="353">
        <v>5632280</v>
      </c>
      <c r="J32" s="353"/>
      <c r="K32" s="96">
        <f t="shared" si="0"/>
        <v>0</v>
      </c>
      <c r="L32" s="92">
        <f t="shared" si="6"/>
        <v>25338631</v>
      </c>
      <c r="M32" s="284">
        <f t="shared" si="6"/>
        <v>19706351</v>
      </c>
      <c r="N32" s="92">
        <f t="shared" si="4"/>
        <v>77.771964081248115</v>
      </c>
    </row>
    <row r="33" spans="1:14" ht="22.5" customHeight="1">
      <c r="A33" s="104" t="s">
        <v>82</v>
      </c>
      <c r="B33" s="103"/>
      <c r="C33" s="350"/>
      <c r="D33" s="350"/>
      <c r="E33" s="109"/>
      <c r="F33" s="350"/>
      <c r="G33" s="350"/>
      <c r="H33" s="103"/>
      <c r="I33" s="353"/>
      <c r="J33" s="353"/>
      <c r="K33" s="96">
        <f t="shared" si="0"/>
        <v>0</v>
      </c>
      <c r="L33" s="92">
        <f t="shared" si="6"/>
        <v>0</v>
      </c>
      <c r="M33" s="284">
        <f t="shared" si="6"/>
        <v>0</v>
      </c>
      <c r="N33" s="92"/>
    </row>
    <row r="34" spans="1:14" ht="26.25" customHeight="1">
      <c r="A34" s="104" t="s">
        <v>81</v>
      </c>
      <c r="B34" s="103"/>
      <c r="C34" s="350"/>
      <c r="D34" s="350"/>
      <c r="E34" s="109"/>
      <c r="F34" s="350"/>
      <c r="G34" s="350"/>
      <c r="H34" s="92">
        <v>17300000</v>
      </c>
      <c r="I34" s="353">
        <v>296111381</v>
      </c>
      <c r="J34" s="353">
        <v>289488081</v>
      </c>
      <c r="K34" s="96">
        <f t="shared" si="0"/>
        <v>17300000</v>
      </c>
      <c r="L34" s="92">
        <f t="shared" si="6"/>
        <v>296111381</v>
      </c>
      <c r="M34" s="284">
        <f t="shared" si="6"/>
        <v>289488081</v>
      </c>
      <c r="N34" s="92">
        <f t="shared" si="4"/>
        <v>97.763240312603855</v>
      </c>
    </row>
    <row r="35" spans="1:14" ht="22.5" customHeight="1">
      <c r="A35" s="104" t="s">
        <v>214</v>
      </c>
      <c r="B35" s="103"/>
      <c r="C35" s="350"/>
      <c r="D35" s="350"/>
      <c r="E35" s="109"/>
      <c r="F35" s="350"/>
      <c r="G35" s="350"/>
      <c r="H35" s="92">
        <v>300000</v>
      </c>
      <c r="I35" s="353">
        <v>300000</v>
      </c>
      <c r="J35" s="353">
        <v>40000</v>
      </c>
      <c r="K35" s="96">
        <f t="shared" si="0"/>
        <v>300000</v>
      </c>
      <c r="L35" s="92">
        <f t="shared" si="6"/>
        <v>300000</v>
      </c>
      <c r="M35" s="284">
        <f t="shared" si="6"/>
        <v>40000</v>
      </c>
      <c r="N35" s="92">
        <f t="shared" si="4"/>
        <v>13.333333333333334</v>
      </c>
    </row>
    <row r="36" spans="1:14" ht="26.25" customHeight="1">
      <c r="A36" s="112" t="s">
        <v>80</v>
      </c>
      <c r="B36" s="103"/>
      <c r="C36" s="350"/>
      <c r="D36" s="350"/>
      <c r="E36" s="109"/>
      <c r="F36" s="350">
        <v>6827630</v>
      </c>
      <c r="G36" s="350">
        <v>11805436</v>
      </c>
      <c r="H36" s="92">
        <v>7756688</v>
      </c>
      <c r="I36" s="353">
        <v>35519148</v>
      </c>
      <c r="J36" s="353">
        <v>2134630</v>
      </c>
      <c r="K36" s="96">
        <f t="shared" si="0"/>
        <v>7756688</v>
      </c>
      <c r="L36" s="92">
        <f t="shared" si="6"/>
        <v>42346778</v>
      </c>
      <c r="M36" s="284">
        <f t="shared" si="6"/>
        <v>13940066</v>
      </c>
      <c r="N36" s="92">
        <f t="shared" si="4"/>
        <v>32.918835052810863</v>
      </c>
    </row>
    <row r="37" spans="1:14" ht="17.25" customHeight="1">
      <c r="A37" s="104" t="s">
        <v>79</v>
      </c>
      <c r="B37" s="103"/>
      <c r="C37" s="350"/>
      <c r="D37" s="350">
        <v>41500</v>
      </c>
      <c r="E37" s="109"/>
      <c r="F37" s="350"/>
      <c r="G37" s="350"/>
      <c r="H37" s="92">
        <v>5870000</v>
      </c>
      <c r="I37" s="353">
        <v>5870000</v>
      </c>
      <c r="J37" s="353">
        <v>4657853</v>
      </c>
      <c r="K37" s="96">
        <f t="shared" si="0"/>
        <v>5870000</v>
      </c>
      <c r="L37" s="92">
        <f t="shared" si="6"/>
        <v>5870000</v>
      </c>
      <c r="M37" s="284">
        <f t="shared" si="6"/>
        <v>4699353</v>
      </c>
      <c r="N37" s="92">
        <f t="shared" si="4"/>
        <v>80.057120954003409</v>
      </c>
    </row>
    <row r="38" spans="1:14" ht="27.75" customHeight="1">
      <c r="A38" s="104" t="s">
        <v>78</v>
      </c>
      <c r="B38" s="103"/>
      <c r="C38" s="350"/>
      <c r="D38" s="350"/>
      <c r="E38" s="109"/>
      <c r="F38" s="350"/>
      <c r="G38" s="350"/>
      <c r="H38" s="92">
        <v>12168000</v>
      </c>
      <c r="I38" s="353">
        <v>7808000</v>
      </c>
      <c r="J38" s="353">
        <v>3693475</v>
      </c>
      <c r="K38" s="96">
        <f t="shared" si="0"/>
        <v>12168000</v>
      </c>
      <c r="L38" s="92">
        <f t="shared" si="6"/>
        <v>7808000</v>
      </c>
      <c r="M38" s="284">
        <f t="shared" si="6"/>
        <v>3693475</v>
      </c>
      <c r="N38" s="92">
        <f t="shared" si="4"/>
        <v>47.303726946721312</v>
      </c>
    </row>
    <row r="39" spans="1:14" ht="31.5" customHeight="1">
      <c r="A39" s="104" t="s">
        <v>77</v>
      </c>
      <c r="B39" s="103"/>
      <c r="C39" s="350"/>
      <c r="D39" s="350"/>
      <c r="E39" s="109"/>
      <c r="F39" s="350"/>
      <c r="G39" s="350"/>
      <c r="H39" s="92">
        <v>120000</v>
      </c>
      <c r="I39" s="353">
        <v>310775</v>
      </c>
      <c r="J39" s="353"/>
      <c r="K39" s="96">
        <f t="shared" si="0"/>
        <v>120000</v>
      </c>
      <c r="L39" s="92">
        <f t="shared" si="6"/>
        <v>310775</v>
      </c>
      <c r="M39" s="284">
        <f t="shared" si="6"/>
        <v>0</v>
      </c>
      <c r="N39" s="92">
        <f t="shared" si="4"/>
        <v>0</v>
      </c>
    </row>
    <row r="40" spans="1:14" ht="22.5" customHeight="1">
      <c r="A40" s="104" t="s">
        <v>215</v>
      </c>
      <c r="B40" s="103"/>
      <c r="C40" s="350"/>
      <c r="D40" s="350"/>
      <c r="E40" s="109"/>
      <c r="F40" s="350"/>
      <c r="G40" s="350"/>
      <c r="H40" s="103">
        <v>31000000</v>
      </c>
      <c r="I40" s="353">
        <v>34288512</v>
      </c>
      <c r="J40" s="353">
        <v>15679431</v>
      </c>
      <c r="K40" s="96">
        <f t="shared" si="0"/>
        <v>31000000</v>
      </c>
      <c r="L40" s="92">
        <f t="shared" si="6"/>
        <v>34288512</v>
      </c>
      <c r="M40" s="284">
        <f t="shared" si="6"/>
        <v>15679431</v>
      </c>
      <c r="N40" s="92">
        <f t="shared" si="4"/>
        <v>45.727942349904247</v>
      </c>
    </row>
    <row r="41" spans="1:14" ht="21.75" customHeight="1">
      <c r="A41" s="104" t="s">
        <v>76</v>
      </c>
      <c r="B41" s="103"/>
      <c r="C41" s="350"/>
      <c r="D41" s="350">
        <v>276588</v>
      </c>
      <c r="E41" s="109"/>
      <c r="F41" s="350"/>
      <c r="G41" s="350"/>
      <c r="H41" s="103">
        <v>36000000</v>
      </c>
      <c r="I41" s="353">
        <v>35823000</v>
      </c>
      <c r="J41" s="353">
        <v>14671018</v>
      </c>
      <c r="K41" s="96">
        <f t="shared" si="0"/>
        <v>36000000</v>
      </c>
      <c r="L41" s="92">
        <f t="shared" si="6"/>
        <v>35823000</v>
      </c>
      <c r="M41" s="284">
        <f t="shared" si="6"/>
        <v>14947606</v>
      </c>
      <c r="N41" s="92">
        <f t="shared" si="4"/>
        <v>41.726281997599308</v>
      </c>
    </row>
    <row r="42" spans="1:14" ht="32.25" customHeight="1">
      <c r="A42" s="104" t="s">
        <v>75</v>
      </c>
      <c r="B42" s="103"/>
      <c r="C42" s="350"/>
      <c r="D42" s="350">
        <v>50000</v>
      </c>
      <c r="E42" s="109"/>
      <c r="F42" s="350"/>
      <c r="G42" s="350"/>
      <c r="H42" s="92">
        <v>2600000</v>
      </c>
      <c r="I42" s="353">
        <v>2600000</v>
      </c>
      <c r="J42" s="353">
        <v>3876416</v>
      </c>
      <c r="K42" s="96">
        <f t="shared" si="0"/>
        <v>2600000</v>
      </c>
      <c r="L42" s="92">
        <f t="shared" si="6"/>
        <v>2600000</v>
      </c>
      <c r="M42" s="284">
        <f t="shared" si="6"/>
        <v>3926416</v>
      </c>
      <c r="N42" s="92">
        <f t="shared" si="4"/>
        <v>151.01599999999999</v>
      </c>
    </row>
    <row r="43" spans="1:14" ht="18.75" customHeight="1">
      <c r="A43" s="104" t="s">
        <v>119</v>
      </c>
      <c r="B43" s="103"/>
      <c r="C43" s="350"/>
      <c r="D43" s="350"/>
      <c r="E43" s="109"/>
      <c r="F43" s="350"/>
      <c r="G43" s="350"/>
      <c r="H43" s="103">
        <v>100000000</v>
      </c>
      <c r="I43" s="353">
        <v>101043559</v>
      </c>
      <c r="J43" s="353">
        <v>91600308</v>
      </c>
      <c r="K43" s="96">
        <f t="shared" si="0"/>
        <v>100000000</v>
      </c>
      <c r="L43" s="92">
        <f t="shared" si="6"/>
        <v>101043559</v>
      </c>
      <c r="M43" s="284">
        <f t="shared" si="6"/>
        <v>91600308</v>
      </c>
      <c r="N43" s="92">
        <f t="shared" si="4"/>
        <v>90.654277132103005</v>
      </c>
    </row>
    <row r="44" spans="1:14" ht="24.75" customHeight="1">
      <c r="A44" s="104" t="s">
        <v>216</v>
      </c>
      <c r="B44" s="103">
        <v>102909550</v>
      </c>
      <c r="C44" s="350"/>
      <c r="D44" s="350"/>
      <c r="E44" s="109"/>
      <c r="F44" s="353"/>
      <c r="G44" s="353"/>
      <c r="H44" s="103"/>
      <c r="I44" s="353"/>
      <c r="J44" s="353"/>
      <c r="K44" s="96">
        <f t="shared" si="0"/>
        <v>102909550</v>
      </c>
      <c r="L44" s="92">
        <f t="shared" si="6"/>
        <v>0</v>
      </c>
      <c r="M44" s="284">
        <f t="shared" si="6"/>
        <v>0</v>
      </c>
      <c r="N44" s="92"/>
    </row>
    <row r="45" spans="1:14" ht="24" customHeight="1">
      <c r="A45" s="104" t="s">
        <v>217</v>
      </c>
      <c r="B45" s="103">
        <v>1528860</v>
      </c>
      <c r="C45" s="350"/>
      <c r="D45" s="350"/>
      <c r="E45" s="109"/>
      <c r="F45" s="350"/>
      <c r="G45" s="350"/>
      <c r="H45" s="103"/>
      <c r="I45" s="353"/>
      <c r="J45" s="353"/>
      <c r="K45" s="96">
        <f t="shared" si="0"/>
        <v>1528860</v>
      </c>
      <c r="L45" s="92">
        <f t="shared" si="6"/>
        <v>0</v>
      </c>
      <c r="M45" s="284">
        <f t="shared" si="6"/>
        <v>0</v>
      </c>
      <c r="N45" s="92"/>
    </row>
    <row r="46" spans="1:14" ht="26.25" customHeight="1">
      <c r="A46" s="112" t="s">
        <v>218</v>
      </c>
      <c r="B46" s="103">
        <v>7765315</v>
      </c>
      <c r="C46" s="350"/>
      <c r="D46" s="350"/>
      <c r="E46" s="109"/>
      <c r="F46" s="350"/>
      <c r="G46" s="350"/>
      <c r="H46" s="103"/>
      <c r="I46" s="353"/>
      <c r="J46" s="353"/>
      <c r="K46" s="96">
        <f t="shared" si="0"/>
        <v>7765315</v>
      </c>
      <c r="L46" s="92">
        <f t="shared" si="6"/>
        <v>0</v>
      </c>
      <c r="M46" s="284">
        <f t="shared" si="6"/>
        <v>0</v>
      </c>
      <c r="N46" s="92"/>
    </row>
    <row r="47" spans="1:14" ht="26.25" customHeight="1">
      <c r="A47" s="112" t="s">
        <v>74</v>
      </c>
      <c r="B47" s="103"/>
      <c r="C47" s="350"/>
      <c r="D47" s="350"/>
      <c r="E47" s="109"/>
      <c r="F47" s="350"/>
      <c r="G47" s="350"/>
      <c r="H47" s="103"/>
      <c r="I47" s="353"/>
      <c r="J47" s="353"/>
      <c r="K47" s="96">
        <f t="shared" si="0"/>
        <v>0</v>
      </c>
      <c r="L47" s="92">
        <f t="shared" si="6"/>
        <v>0</v>
      </c>
      <c r="M47" s="284">
        <f t="shared" si="6"/>
        <v>0</v>
      </c>
      <c r="N47" s="92"/>
    </row>
    <row r="48" spans="1:14" ht="21" customHeight="1">
      <c r="A48" s="112" t="s">
        <v>219</v>
      </c>
      <c r="B48" s="103"/>
      <c r="C48" s="350">
        <v>328778062</v>
      </c>
      <c r="D48" s="350">
        <v>328778062</v>
      </c>
      <c r="E48" s="109"/>
      <c r="F48" s="350"/>
      <c r="G48" s="350"/>
      <c r="H48" s="103"/>
      <c r="I48" s="353"/>
      <c r="J48" s="353"/>
      <c r="K48" s="96"/>
      <c r="L48" s="92">
        <f t="shared" si="6"/>
        <v>328778062</v>
      </c>
      <c r="M48" s="284">
        <f t="shared" si="6"/>
        <v>328778062</v>
      </c>
      <c r="N48" s="92">
        <f t="shared" si="4"/>
        <v>100</v>
      </c>
    </row>
    <row r="49" spans="1:14" ht="18.75" customHeight="1">
      <c r="A49" s="104" t="s">
        <v>73</v>
      </c>
      <c r="B49" s="103"/>
      <c r="C49" s="350"/>
      <c r="D49" s="350"/>
      <c r="E49" s="109"/>
      <c r="F49" s="350"/>
      <c r="G49" s="350"/>
      <c r="H49" s="92"/>
      <c r="I49" s="350"/>
      <c r="J49" s="353">
        <v>65000</v>
      </c>
      <c r="K49" s="96">
        <f t="shared" ref="K49:K55" si="7">(B49+E49+H49)</f>
        <v>0</v>
      </c>
      <c r="L49" s="92">
        <f t="shared" si="6"/>
        <v>0</v>
      </c>
      <c r="M49" s="284">
        <f t="shared" si="6"/>
        <v>65000</v>
      </c>
      <c r="N49" s="92"/>
    </row>
    <row r="50" spans="1:14" ht="19.5" customHeight="1">
      <c r="A50" s="104" t="s">
        <v>72</v>
      </c>
      <c r="B50" s="103"/>
      <c r="C50" s="350"/>
      <c r="D50" s="350"/>
      <c r="E50" s="109"/>
      <c r="F50" s="350"/>
      <c r="G50" s="350"/>
      <c r="H50" s="92">
        <v>2500000</v>
      </c>
      <c r="I50" s="350">
        <v>4121865</v>
      </c>
      <c r="J50" s="353">
        <v>1373955</v>
      </c>
      <c r="K50" s="96">
        <f t="shared" si="7"/>
        <v>2500000</v>
      </c>
      <c r="L50" s="92">
        <f t="shared" si="6"/>
        <v>4121865</v>
      </c>
      <c r="M50" s="284">
        <f t="shared" si="6"/>
        <v>1373955</v>
      </c>
      <c r="N50" s="92">
        <f t="shared" si="4"/>
        <v>33.333333333333329</v>
      </c>
    </row>
    <row r="51" spans="1:14" ht="24.75" customHeight="1">
      <c r="A51" s="111" t="s">
        <v>339</v>
      </c>
      <c r="B51" s="103"/>
      <c r="C51" s="350"/>
      <c r="D51" s="350">
        <v>240000</v>
      </c>
      <c r="E51" s="109"/>
      <c r="F51" s="350"/>
      <c r="G51" s="350"/>
      <c r="H51" s="103"/>
      <c r="I51" s="353">
        <v>1550000</v>
      </c>
      <c r="J51" s="353"/>
      <c r="K51" s="96">
        <f t="shared" si="7"/>
        <v>0</v>
      </c>
      <c r="L51" s="92">
        <f t="shared" si="6"/>
        <v>1550000</v>
      </c>
      <c r="M51" s="284">
        <f t="shared" si="6"/>
        <v>240000</v>
      </c>
      <c r="N51" s="92">
        <f t="shared" si="4"/>
        <v>15.483870967741936</v>
      </c>
    </row>
    <row r="52" spans="1:14" ht="23.25" customHeight="1">
      <c r="A52" s="111" t="s">
        <v>220</v>
      </c>
      <c r="B52" s="103">
        <v>53948825</v>
      </c>
      <c r="C52" s="350">
        <v>53948825</v>
      </c>
      <c r="D52" s="350"/>
      <c r="E52" s="109"/>
      <c r="F52" s="350"/>
      <c r="G52" s="350"/>
      <c r="H52" s="103"/>
      <c r="I52" s="353"/>
      <c r="J52" s="353">
        <v>53948825</v>
      </c>
      <c r="K52" s="96">
        <f t="shared" si="7"/>
        <v>53948825</v>
      </c>
      <c r="L52" s="92">
        <f t="shared" si="6"/>
        <v>53948825</v>
      </c>
      <c r="M52" s="284">
        <f t="shared" si="6"/>
        <v>53948825</v>
      </c>
      <c r="N52" s="92">
        <f t="shared" si="4"/>
        <v>100</v>
      </c>
    </row>
    <row r="53" spans="1:14" ht="19.5" customHeight="1">
      <c r="A53" s="104" t="s">
        <v>156</v>
      </c>
      <c r="B53" s="110"/>
      <c r="C53" s="350"/>
      <c r="D53" s="350"/>
      <c r="E53" s="109"/>
      <c r="F53" s="350"/>
      <c r="G53" s="350"/>
      <c r="H53" s="110">
        <v>164031228</v>
      </c>
      <c r="I53" s="354">
        <v>164031228</v>
      </c>
      <c r="J53" s="353">
        <v>85296237</v>
      </c>
      <c r="K53" s="96">
        <f t="shared" si="7"/>
        <v>164031228</v>
      </c>
      <c r="L53" s="92">
        <f t="shared" si="6"/>
        <v>164031228</v>
      </c>
      <c r="M53" s="284">
        <f t="shared" si="6"/>
        <v>85296237</v>
      </c>
      <c r="N53" s="92">
        <f t="shared" si="4"/>
        <v>51.999999048961577</v>
      </c>
    </row>
    <row r="54" spans="1:14" ht="18.75" customHeight="1">
      <c r="A54" s="104" t="s">
        <v>70</v>
      </c>
      <c r="B54" s="103">
        <v>450000000</v>
      </c>
      <c r="C54" s="350">
        <v>450000000</v>
      </c>
      <c r="D54" s="352">
        <v>122237762</v>
      </c>
      <c r="E54" s="109"/>
      <c r="F54" s="350"/>
      <c r="G54" s="350"/>
      <c r="H54" s="109"/>
      <c r="I54" s="353"/>
      <c r="J54" s="353"/>
      <c r="K54" s="96">
        <f t="shared" si="7"/>
        <v>450000000</v>
      </c>
      <c r="L54" s="92">
        <f t="shared" si="6"/>
        <v>450000000</v>
      </c>
      <c r="M54" s="284">
        <f t="shared" si="6"/>
        <v>122237762</v>
      </c>
      <c r="N54" s="92">
        <f t="shared" si="4"/>
        <v>27.16394711111111</v>
      </c>
    </row>
    <row r="55" spans="1:14" ht="18.75" customHeight="1">
      <c r="A55" s="104" t="s">
        <v>221</v>
      </c>
      <c r="B55" s="103">
        <v>210394202</v>
      </c>
      <c r="C55" s="350">
        <v>210394202</v>
      </c>
      <c r="D55" s="350"/>
      <c r="E55" s="109"/>
      <c r="F55" s="350"/>
      <c r="G55" s="350"/>
      <c r="H55" s="103"/>
      <c r="I55" s="353"/>
      <c r="J55" s="353"/>
      <c r="K55" s="96">
        <f t="shared" si="7"/>
        <v>210394202</v>
      </c>
      <c r="L55" s="92">
        <f t="shared" si="6"/>
        <v>210394202</v>
      </c>
      <c r="M55" s="284">
        <f t="shared" si="6"/>
        <v>0</v>
      </c>
      <c r="N55" s="92">
        <f t="shared" si="4"/>
        <v>0</v>
      </c>
    </row>
    <row r="56" spans="1:14" s="107" customFormat="1" ht="17.25" customHeight="1">
      <c r="A56" s="102" t="s">
        <v>69</v>
      </c>
      <c r="B56" s="97">
        <f>SUM(B14:B55)</f>
        <v>3669267357</v>
      </c>
      <c r="C56" s="97">
        <f t="shared" ref="C56:J56" si="8">SUM(C14:C55)</f>
        <v>4028227934</v>
      </c>
      <c r="D56" s="97">
        <f t="shared" si="8"/>
        <v>2033701688</v>
      </c>
      <c r="E56" s="97">
        <f t="shared" si="8"/>
        <v>353061938</v>
      </c>
      <c r="F56" s="97">
        <f t="shared" si="8"/>
        <v>532447479</v>
      </c>
      <c r="G56" s="97">
        <f t="shared" si="8"/>
        <v>212783659</v>
      </c>
      <c r="H56" s="97">
        <f t="shared" si="8"/>
        <v>599115152</v>
      </c>
      <c r="I56" s="97">
        <f t="shared" si="8"/>
        <v>1038382087</v>
      </c>
      <c r="J56" s="97">
        <f t="shared" si="8"/>
        <v>847294797</v>
      </c>
      <c r="K56" s="97">
        <f>SUM(K14:K55)</f>
        <v>4621444447</v>
      </c>
      <c r="L56" s="97">
        <f>SUM(L14:L55)</f>
        <v>5599057500</v>
      </c>
      <c r="M56" s="286">
        <f>SUM(M14:M55)</f>
        <v>3093780144</v>
      </c>
      <c r="N56" s="92">
        <f t="shared" si="4"/>
        <v>55.255373676730414</v>
      </c>
    </row>
    <row r="57" spans="1:14" ht="17.25" customHeight="1">
      <c r="A57" s="106" t="s">
        <v>68</v>
      </c>
      <c r="B57" s="103"/>
      <c r="C57" s="103"/>
      <c r="D57" s="103"/>
      <c r="E57" s="109"/>
      <c r="F57" s="103"/>
      <c r="G57" s="103"/>
      <c r="H57" s="103"/>
      <c r="I57" s="92"/>
      <c r="J57" s="92"/>
      <c r="K57" s="92"/>
      <c r="L57" s="92"/>
      <c r="M57" s="284"/>
      <c r="N57" s="92"/>
    </row>
    <row r="58" spans="1:14" ht="31.5" customHeight="1">
      <c r="A58" s="104" t="s">
        <v>67</v>
      </c>
      <c r="B58" s="103">
        <v>4450000</v>
      </c>
      <c r="C58" s="103">
        <v>6378697</v>
      </c>
      <c r="D58" s="103">
        <v>3687989</v>
      </c>
      <c r="E58" s="103">
        <v>19067484</v>
      </c>
      <c r="F58" s="103">
        <v>19067484</v>
      </c>
      <c r="G58" s="103">
        <v>12827918</v>
      </c>
      <c r="H58" s="92">
        <v>342721123</v>
      </c>
      <c r="I58" s="92">
        <v>346471123</v>
      </c>
      <c r="J58" s="92">
        <v>175345800</v>
      </c>
      <c r="K58" s="343">
        <v>366238607</v>
      </c>
      <c r="L58" s="96">
        <f t="shared" ref="L58:M62" si="9">SUM(C58+F58+I58)</f>
        <v>371917304</v>
      </c>
      <c r="M58" s="289">
        <f t="shared" si="9"/>
        <v>191861707</v>
      </c>
      <c r="N58" s="92">
        <f t="shared" si="4"/>
        <v>51.587195577218957</v>
      </c>
    </row>
    <row r="59" spans="1:14" ht="21.75" customHeight="1">
      <c r="A59" s="104" t="s">
        <v>311</v>
      </c>
      <c r="B59" s="105">
        <v>0</v>
      </c>
      <c r="C59" s="105">
        <v>0</v>
      </c>
      <c r="D59" s="105">
        <v>0</v>
      </c>
      <c r="E59" s="109">
        <v>0</v>
      </c>
      <c r="F59" s="103">
        <v>7308222</v>
      </c>
      <c r="G59" s="103">
        <v>7308222</v>
      </c>
      <c r="H59" s="105">
        <v>0</v>
      </c>
      <c r="I59" s="92">
        <v>0</v>
      </c>
      <c r="J59" s="92">
        <v>0</v>
      </c>
      <c r="K59" s="343">
        <v>0</v>
      </c>
      <c r="L59" s="96">
        <f t="shared" si="9"/>
        <v>7308222</v>
      </c>
      <c r="M59" s="289">
        <f t="shared" si="9"/>
        <v>7308222</v>
      </c>
      <c r="N59" s="92">
        <f t="shared" si="4"/>
        <v>100</v>
      </c>
    </row>
    <row r="60" spans="1:14" ht="17.25" customHeight="1">
      <c r="A60" s="104" t="s">
        <v>312</v>
      </c>
      <c r="B60" s="105">
        <v>0</v>
      </c>
      <c r="C60" s="105">
        <v>0</v>
      </c>
      <c r="D60" s="105">
        <v>0</v>
      </c>
      <c r="E60" s="109">
        <v>0</v>
      </c>
      <c r="F60" s="103">
        <v>17522185</v>
      </c>
      <c r="G60" s="103">
        <v>13268655</v>
      </c>
      <c r="H60" s="105">
        <v>0</v>
      </c>
      <c r="I60" s="92">
        <v>0</v>
      </c>
      <c r="J60" s="92">
        <v>0</v>
      </c>
      <c r="K60" s="96">
        <v>0</v>
      </c>
      <c r="L60" s="96">
        <f t="shared" si="9"/>
        <v>17522185</v>
      </c>
      <c r="M60" s="289">
        <f t="shared" si="9"/>
        <v>13268655</v>
      </c>
      <c r="N60" s="92">
        <f t="shared" si="4"/>
        <v>75.724888191740931</v>
      </c>
    </row>
    <row r="61" spans="1:14" s="89" customFormat="1" ht="17.25" customHeight="1">
      <c r="A61" s="104" t="s">
        <v>66</v>
      </c>
      <c r="B61" s="103"/>
      <c r="C61" s="103"/>
      <c r="D61" s="103"/>
      <c r="E61" s="188"/>
      <c r="F61" s="103"/>
      <c r="G61" s="103"/>
      <c r="H61" s="103"/>
      <c r="I61" s="92"/>
      <c r="J61" s="92"/>
      <c r="K61" s="96"/>
      <c r="L61" s="96">
        <f t="shared" si="9"/>
        <v>0</v>
      </c>
      <c r="M61" s="289">
        <f t="shared" si="9"/>
        <v>0</v>
      </c>
      <c r="N61" s="92"/>
    </row>
    <row r="62" spans="1:14" s="89" customFormat="1" ht="17.25" customHeight="1">
      <c r="A62" s="104" t="s">
        <v>65</v>
      </c>
      <c r="B62" s="103"/>
      <c r="C62" s="103"/>
      <c r="D62" s="103"/>
      <c r="E62" s="188"/>
      <c r="F62" s="103">
        <v>276899</v>
      </c>
      <c r="G62" s="103">
        <v>276899</v>
      </c>
      <c r="H62" s="103"/>
      <c r="I62" s="92"/>
      <c r="J62" s="92"/>
      <c r="K62" s="92"/>
      <c r="L62" s="96">
        <f t="shared" si="9"/>
        <v>276899</v>
      </c>
      <c r="M62" s="289">
        <f t="shared" si="9"/>
        <v>276899</v>
      </c>
      <c r="N62" s="92">
        <f t="shared" si="4"/>
        <v>100</v>
      </c>
    </row>
    <row r="63" spans="1:14" s="100" customFormat="1" ht="23.25" customHeight="1">
      <c r="A63" s="102" t="s">
        <v>64</v>
      </c>
      <c r="B63" s="101">
        <f t="shared" ref="B63:M63" si="10">SUM(B58:B62)</f>
        <v>4450000</v>
      </c>
      <c r="C63" s="101">
        <f t="shared" si="10"/>
        <v>6378697</v>
      </c>
      <c r="D63" s="101">
        <f t="shared" si="10"/>
        <v>3687989</v>
      </c>
      <c r="E63" s="101">
        <f t="shared" si="10"/>
        <v>19067484</v>
      </c>
      <c r="F63" s="101">
        <f t="shared" si="10"/>
        <v>44174790</v>
      </c>
      <c r="G63" s="101">
        <f t="shared" si="10"/>
        <v>33681694</v>
      </c>
      <c r="H63" s="101">
        <f t="shared" si="10"/>
        <v>342721123</v>
      </c>
      <c r="I63" s="101">
        <f t="shared" si="10"/>
        <v>346471123</v>
      </c>
      <c r="J63" s="101">
        <f t="shared" si="10"/>
        <v>175345800</v>
      </c>
      <c r="K63" s="101">
        <f t="shared" si="10"/>
        <v>366238607</v>
      </c>
      <c r="L63" s="101">
        <f t="shared" si="10"/>
        <v>397024610</v>
      </c>
      <c r="M63" s="287">
        <f t="shared" si="10"/>
        <v>212715483</v>
      </c>
      <c r="N63" s="92">
        <f t="shared" si="4"/>
        <v>53.577404937190167</v>
      </c>
    </row>
    <row r="64" spans="1:14" s="89" customFormat="1" ht="23.25" customHeight="1">
      <c r="A64" s="99" t="s">
        <v>63</v>
      </c>
      <c r="B64" s="92">
        <v>32655840</v>
      </c>
      <c r="C64" s="92">
        <v>57881518</v>
      </c>
      <c r="D64" s="92">
        <v>40996969</v>
      </c>
      <c r="E64" s="92">
        <v>0</v>
      </c>
      <c r="F64" s="92">
        <v>0</v>
      </c>
      <c r="G64" s="92">
        <v>0</v>
      </c>
      <c r="H64" s="92">
        <v>0</v>
      </c>
      <c r="I64" s="92">
        <v>0</v>
      </c>
      <c r="J64" s="92">
        <v>0</v>
      </c>
      <c r="K64" s="101">
        <f>SUM(B64+E64)</f>
        <v>32655840</v>
      </c>
      <c r="L64" s="92">
        <f>SUM(C64+F64+I64)</f>
        <v>57881518</v>
      </c>
      <c r="M64" s="284">
        <f>SUM(D64+G64+J64)</f>
        <v>40996969</v>
      </c>
      <c r="N64" s="92">
        <f t="shared" si="4"/>
        <v>70.829118545232348</v>
      </c>
    </row>
    <row r="65" spans="1:14" s="89" customFormat="1" ht="21.75" customHeight="1">
      <c r="A65" s="94" t="s">
        <v>62</v>
      </c>
      <c r="B65" s="93">
        <f t="shared" ref="B65:M65" si="11">SUM(B12+B56+B63+B64)</f>
        <v>4081425080</v>
      </c>
      <c r="C65" s="93">
        <f t="shared" si="11"/>
        <v>4561167200</v>
      </c>
      <c r="D65" s="93">
        <f t="shared" si="11"/>
        <v>2342417454</v>
      </c>
      <c r="E65" s="93">
        <f t="shared" si="11"/>
        <v>1023195592</v>
      </c>
      <c r="F65" s="93">
        <f t="shared" si="11"/>
        <v>1322177561</v>
      </c>
      <c r="G65" s="93">
        <f t="shared" si="11"/>
        <v>654324178</v>
      </c>
      <c r="H65" s="93">
        <f t="shared" si="11"/>
        <v>2600924330</v>
      </c>
      <c r="I65" s="93">
        <f t="shared" si="11"/>
        <v>3131168399</v>
      </c>
      <c r="J65" s="93">
        <f t="shared" si="11"/>
        <v>1930220923</v>
      </c>
      <c r="K65" s="93">
        <f t="shared" si="11"/>
        <v>7705545002</v>
      </c>
      <c r="L65" s="93">
        <f t="shared" si="11"/>
        <v>9014513160</v>
      </c>
      <c r="M65" s="288">
        <f t="shared" si="11"/>
        <v>4926962555</v>
      </c>
      <c r="N65" s="92">
        <f t="shared" si="4"/>
        <v>54.655891755334686</v>
      </c>
    </row>
    <row r="66" spans="1:14" s="95" customFormat="1" ht="17.25" customHeight="1">
      <c r="A66" s="98" t="s">
        <v>61</v>
      </c>
      <c r="B66" s="96"/>
      <c r="C66" s="96"/>
      <c r="D66" s="96"/>
      <c r="E66" s="187"/>
      <c r="F66" s="96"/>
      <c r="G66" s="96"/>
      <c r="H66" s="96"/>
      <c r="I66" s="96"/>
      <c r="J66" s="96"/>
      <c r="K66" s="96">
        <f>-SUM(H65)</f>
        <v>-2600924330</v>
      </c>
      <c r="L66" s="96">
        <f>-SUM(I65)</f>
        <v>-3131168399</v>
      </c>
      <c r="M66" s="289">
        <f>-SUM(J65)</f>
        <v>-1930220923</v>
      </c>
      <c r="N66" s="92">
        <f t="shared" si="4"/>
        <v>61.645388463183707</v>
      </c>
    </row>
    <row r="67" spans="1:14" s="89" customFormat="1" ht="17.25" customHeight="1">
      <c r="A67" s="94" t="s">
        <v>60</v>
      </c>
      <c r="B67" s="93">
        <f t="shared" ref="B67" si="12">SUM(B65:B66)</f>
        <v>4081425080</v>
      </c>
      <c r="C67" s="93">
        <f t="shared" ref="C67:M67" si="13">SUM(C65:C66)</f>
        <v>4561167200</v>
      </c>
      <c r="D67" s="93">
        <f t="shared" si="13"/>
        <v>2342417454</v>
      </c>
      <c r="E67" s="93">
        <f t="shared" si="13"/>
        <v>1023195592</v>
      </c>
      <c r="F67" s="93">
        <f t="shared" si="13"/>
        <v>1322177561</v>
      </c>
      <c r="G67" s="93">
        <f t="shared" si="13"/>
        <v>654324178</v>
      </c>
      <c r="H67" s="93">
        <f t="shared" si="13"/>
        <v>2600924330</v>
      </c>
      <c r="I67" s="93">
        <f t="shared" si="13"/>
        <v>3131168399</v>
      </c>
      <c r="J67" s="93">
        <f t="shared" si="13"/>
        <v>1930220923</v>
      </c>
      <c r="K67" s="93">
        <f t="shared" si="13"/>
        <v>5104620672</v>
      </c>
      <c r="L67" s="93">
        <f t="shared" si="13"/>
        <v>5883344761</v>
      </c>
      <c r="M67" s="288">
        <f t="shared" si="13"/>
        <v>2996741632</v>
      </c>
      <c r="N67" s="92">
        <f t="shared" si="4"/>
        <v>50.936019453849582</v>
      </c>
    </row>
    <row r="68" spans="1:14" s="89" customFormat="1" ht="17.25" customHeight="1">
      <c r="A68" s="90"/>
      <c r="B68" s="88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109"/>
    </row>
    <row r="69" spans="1:14" s="89" customFormat="1" ht="34.5" customHeight="1">
      <c r="A69" s="91"/>
      <c r="B69" s="88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109"/>
    </row>
    <row r="70" spans="1:14" s="89" customFormat="1" ht="17.25" customHeight="1">
      <c r="A70" s="90"/>
      <c r="B70" s="88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109"/>
    </row>
    <row r="71" spans="1:14" s="89" customFormat="1" ht="17.25" customHeight="1">
      <c r="A71" s="90"/>
      <c r="B71" s="88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109"/>
    </row>
    <row r="72" spans="1:14" s="89" customFormat="1" ht="17.25" customHeight="1">
      <c r="A72" s="90"/>
      <c r="B72" s="88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109"/>
    </row>
    <row r="73" spans="1:14" s="89" customFormat="1" ht="17.25" customHeight="1">
      <c r="A73" s="90"/>
      <c r="B73" s="88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109"/>
    </row>
    <row r="74" spans="1:14" s="89" customFormat="1" ht="17.25" customHeight="1">
      <c r="A74" s="90"/>
      <c r="B74" s="88"/>
      <c r="C74" s="88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109"/>
    </row>
    <row r="75" spans="1:14" s="89" customFormat="1" ht="17.25" customHeight="1">
      <c r="A75" s="90"/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109"/>
    </row>
    <row r="76" spans="1:14" s="89" customFormat="1" ht="17.25" customHeight="1">
      <c r="A76" s="90"/>
      <c r="B76" s="88"/>
      <c r="C76" s="88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109"/>
    </row>
    <row r="77" spans="1:14" s="89" customFormat="1" ht="17.25" customHeight="1">
      <c r="A77" s="90"/>
      <c r="B77" s="88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109"/>
    </row>
    <row r="78" spans="1:14" s="89" customFormat="1" ht="17.25" customHeight="1">
      <c r="A78" s="90"/>
      <c r="B78" s="88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109"/>
    </row>
    <row r="79" spans="1:14" s="89" customFormat="1" ht="17.25" customHeight="1">
      <c r="A79" s="90"/>
      <c r="B79" s="88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109"/>
    </row>
    <row r="80" spans="1:14" s="89" customFormat="1" ht="17.25" customHeight="1">
      <c r="A80" s="90"/>
      <c r="B80" s="88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109"/>
    </row>
    <row r="81" spans="1:14" s="89" customFormat="1" ht="17.25" customHeight="1">
      <c r="A81" s="90"/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109"/>
    </row>
    <row r="82" spans="1:14" s="89" customFormat="1" ht="17.25" customHeight="1">
      <c r="A82" s="90"/>
      <c r="B82" s="88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109"/>
    </row>
    <row r="83" spans="1:14" s="89" customFormat="1" ht="17.25" customHeight="1">
      <c r="A83" s="90"/>
      <c r="B83" s="88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109"/>
    </row>
    <row r="84" spans="1:14" s="89" customFormat="1" ht="17.25" customHeight="1">
      <c r="A84" s="90"/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109"/>
    </row>
    <row r="85" spans="1:14" s="89" customFormat="1" ht="17.25" customHeight="1">
      <c r="A85" s="90"/>
      <c r="B85" s="88"/>
      <c r="C85" s="88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109"/>
    </row>
    <row r="86" spans="1:14" s="89" customFormat="1" ht="17.25" customHeight="1">
      <c r="A86" s="90"/>
      <c r="B86" s="88"/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109"/>
    </row>
    <row r="87" spans="1:14" s="89" customFormat="1" ht="17.25" customHeight="1">
      <c r="A87" s="90"/>
      <c r="B87" s="88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109"/>
    </row>
    <row r="88" spans="1:14" s="89" customFormat="1" ht="17.25" customHeight="1">
      <c r="A88" s="90"/>
      <c r="B88" s="88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109"/>
    </row>
    <row r="89" spans="1:14" s="89" customFormat="1" ht="17.25" customHeight="1">
      <c r="A89" s="90"/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109"/>
    </row>
    <row r="90" spans="1:14" s="89" customFormat="1" ht="17.25" customHeight="1">
      <c r="A90" s="90"/>
      <c r="B90" s="88"/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109"/>
    </row>
    <row r="91" spans="1:14" s="89" customFormat="1" ht="17.25" customHeight="1">
      <c r="A91" s="90"/>
      <c r="B91" s="88"/>
      <c r="C91" s="88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109"/>
    </row>
    <row r="92" spans="1:14" s="89" customFormat="1" ht="17.25" customHeight="1">
      <c r="A92" s="90"/>
      <c r="B92" s="88"/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109"/>
    </row>
    <row r="93" spans="1:14" s="89" customFormat="1" ht="17.25" customHeight="1">
      <c r="A93" s="90"/>
      <c r="B93" s="88"/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109"/>
    </row>
    <row r="94" spans="1:14" s="89" customFormat="1" ht="17.25" customHeight="1">
      <c r="A94" s="90"/>
      <c r="B94" s="88"/>
      <c r="C94" s="88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109"/>
    </row>
    <row r="95" spans="1:14" s="89" customFormat="1" ht="17.25" customHeight="1">
      <c r="A95" s="90"/>
      <c r="B95" s="88"/>
      <c r="C95" s="88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109"/>
    </row>
    <row r="96" spans="1:14" s="89" customFormat="1" ht="17.25" customHeight="1">
      <c r="A96" s="90"/>
      <c r="B96" s="88"/>
      <c r="C96" s="88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109"/>
    </row>
    <row r="97" spans="1:14" s="89" customFormat="1" ht="17.25" customHeight="1">
      <c r="A97" s="90"/>
      <c r="B97" s="88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109"/>
    </row>
    <row r="98" spans="1:14" s="89" customFormat="1" ht="17.25" customHeight="1">
      <c r="A98" s="90"/>
      <c r="B98" s="88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109"/>
    </row>
    <row r="99" spans="1:14" s="89" customFormat="1" ht="17.25" customHeight="1">
      <c r="A99" s="90"/>
      <c r="B99" s="88"/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109"/>
    </row>
    <row r="100" spans="1:14" s="89" customFormat="1" ht="17.25" customHeight="1">
      <c r="A100" s="90"/>
      <c r="B100" s="88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109"/>
    </row>
    <row r="101" spans="1:14" s="89" customFormat="1" ht="17.25" customHeight="1">
      <c r="A101" s="90"/>
      <c r="B101" s="88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109"/>
    </row>
    <row r="102" spans="1:14" s="89" customFormat="1" ht="17.25" customHeight="1">
      <c r="A102" s="90"/>
      <c r="B102" s="88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109"/>
    </row>
    <row r="103" spans="1:14" s="89" customFormat="1" ht="17.25" customHeight="1">
      <c r="A103" s="90"/>
      <c r="B103" s="88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109"/>
    </row>
    <row r="104" spans="1:14" s="89" customFormat="1" ht="17.25" customHeight="1">
      <c r="A104" s="90"/>
      <c r="B104" s="88"/>
      <c r="C104" s="88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109"/>
    </row>
    <row r="105" spans="1:14" s="89" customFormat="1" ht="17.25" customHeight="1">
      <c r="A105" s="90"/>
      <c r="B105" s="88"/>
      <c r="C105" s="88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109"/>
    </row>
    <row r="106" spans="1:14" s="89" customFormat="1" ht="17.25" customHeight="1">
      <c r="A106" s="90"/>
      <c r="B106" s="88"/>
      <c r="C106" s="88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109"/>
    </row>
    <row r="107" spans="1:14" s="89" customFormat="1" ht="17.25" customHeight="1">
      <c r="A107" s="90"/>
      <c r="B107" s="88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109"/>
    </row>
    <row r="108" spans="1:14" s="89" customFormat="1" ht="17.25" customHeight="1">
      <c r="A108" s="90"/>
      <c r="B108" s="88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109"/>
    </row>
    <row r="109" spans="1:14" s="89" customFormat="1" ht="17.25" customHeight="1">
      <c r="A109" s="90"/>
      <c r="B109" s="88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109"/>
    </row>
    <row r="110" spans="1:14" s="89" customFormat="1" ht="17.25" customHeight="1">
      <c r="A110" s="90"/>
      <c r="B110" s="88"/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109"/>
    </row>
    <row r="111" spans="1:14" s="89" customFormat="1" ht="17.25" customHeight="1">
      <c r="A111" s="90"/>
      <c r="B111" s="88"/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109"/>
    </row>
    <row r="112" spans="1:14" s="89" customFormat="1" ht="17.25" customHeight="1">
      <c r="A112" s="90"/>
      <c r="B112" s="88"/>
      <c r="C112" s="88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109"/>
    </row>
    <row r="113" spans="1:14" s="89" customFormat="1" ht="17.25" customHeight="1">
      <c r="A113" s="90"/>
      <c r="B113" s="88"/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109"/>
    </row>
    <row r="114" spans="1:14" s="89" customFormat="1" ht="17.25" customHeight="1">
      <c r="A114" s="90"/>
      <c r="B114" s="88"/>
      <c r="C114" s="88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109"/>
    </row>
    <row r="115" spans="1:14" s="89" customFormat="1" ht="17.25" customHeight="1">
      <c r="A115" s="90"/>
      <c r="B115" s="88"/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109"/>
    </row>
    <row r="116" spans="1:14" s="89" customFormat="1" ht="17.25" customHeight="1">
      <c r="A116" s="90"/>
      <c r="B116" s="88"/>
      <c r="C116" s="88"/>
      <c r="D116" s="88"/>
      <c r="E116" s="88"/>
      <c r="F116" s="88"/>
      <c r="G116" s="88"/>
      <c r="H116" s="88"/>
      <c r="I116" s="88"/>
      <c r="J116" s="88"/>
      <c r="K116" s="88"/>
      <c r="L116" s="88"/>
      <c r="M116" s="88"/>
      <c r="N116" s="109"/>
    </row>
    <row r="117" spans="1:14" s="89" customFormat="1" ht="17.25" customHeight="1">
      <c r="A117" s="90"/>
      <c r="B117" s="88"/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109"/>
    </row>
    <row r="118" spans="1:14" s="89" customFormat="1" ht="17.25" customHeight="1">
      <c r="A118" s="90"/>
      <c r="B118" s="88"/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109"/>
    </row>
    <row r="119" spans="1:14" s="89" customFormat="1" ht="17.25" customHeight="1">
      <c r="A119" s="90"/>
      <c r="B119" s="88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109"/>
    </row>
    <row r="120" spans="1:14" s="89" customFormat="1" ht="17.25" customHeight="1">
      <c r="A120" s="90"/>
      <c r="B120" s="88"/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109"/>
    </row>
    <row r="121" spans="1:14" s="89" customFormat="1" ht="17.25" customHeight="1">
      <c r="A121" s="90"/>
      <c r="B121" s="88"/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109"/>
    </row>
    <row r="122" spans="1:14" s="89" customFormat="1" ht="17.25" customHeight="1">
      <c r="A122" s="90"/>
      <c r="B122" s="88"/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109"/>
    </row>
    <row r="123" spans="1:14" s="89" customFormat="1" ht="17.25" customHeight="1">
      <c r="A123" s="90"/>
      <c r="B123" s="88"/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109"/>
    </row>
    <row r="124" spans="1:14" s="89" customFormat="1" ht="17.25" customHeight="1">
      <c r="A124" s="90"/>
      <c r="B124" s="88"/>
      <c r="C124" s="88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109"/>
    </row>
    <row r="125" spans="1:14" s="89" customFormat="1" ht="17.25" customHeight="1">
      <c r="A125" s="90"/>
      <c r="B125" s="88"/>
      <c r="C125" s="88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109"/>
    </row>
    <row r="126" spans="1:14" s="89" customFormat="1" ht="17.25" customHeight="1">
      <c r="A126" s="90"/>
      <c r="B126" s="88"/>
      <c r="C126" s="88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109"/>
    </row>
    <row r="127" spans="1:14" s="89" customFormat="1" ht="17.25" customHeight="1">
      <c r="A127" s="90"/>
      <c r="B127" s="88"/>
      <c r="C127" s="88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109"/>
    </row>
    <row r="128" spans="1:14" s="89" customFormat="1" ht="17.25" customHeight="1">
      <c r="A128" s="90"/>
      <c r="B128" s="88"/>
      <c r="C128" s="88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109"/>
    </row>
    <row r="129" spans="1:14" s="89" customFormat="1" ht="17.25" customHeight="1">
      <c r="A129" s="90"/>
      <c r="B129" s="88"/>
      <c r="C129" s="88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109"/>
    </row>
    <row r="130" spans="1:14" s="89" customFormat="1" ht="17.25" customHeight="1">
      <c r="A130" s="90"/>
      <c r="B130" s="88"/>
      <c r="C130" s="88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109"/>
    </row>
    <row r="131" spans="1:14" s="89" customFormat="1" ht="17.25" customHeight="1">
      <c r="A131" s="90"/>
      <c r="B131" s="88"/>
      <c r="C131" s="88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109"/>
    </row>
    <row r="132" spans="1:14" s="89" customFormat="1" ht="17.25" customHeight="1">
      <c r="A132" s="90"/>
      <c r="B132" s="88"/>
      <c r="C132" s="88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109"/>
    </row>
    <row r="133" spans="1:14" s="89" customFormat="1" ht="17.25" customHeight="1">
      <c r="A133" s="90"/>
      <c r="B133" s="88"/>
      <c r="C133" s="88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109"/>
    </row>
    <row r="134" spans="1:14" s="89" customFormat="1" ht="17.25" customHeight="1">
      <c r="A134" s="90"/>
      <c r="B134" s="88"/>
      <c r="C134" s="88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109"/>
    </row>
    <row r="135" spans="1:14" s="89" customFormat="1" ht="17.25" customHeight="1">
      <c r="B135" s="88"/>
      <c r="C135" s="88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109"/>
    </row>
    <row r="136" spans="1:14" s="89" customFormat="1" ht="17.25" customHeight="1">
      <c r="B136" s="88"/>
      <c r="C136" s="88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109"/>
    </row>
    <row r="137" spans="1:14" s="89" customFormat="1" ht="17.25" customHeight="1">
      <c r="B137" s="88"/>
      <c r="C137" s="88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109"/>
    </row>
    <row r="138" spans="1:14" s="89" customFormat="1" ht="17.25" customHeight="1">
      <c r="B138" s="88"/>
      <c r="C138" s="88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109"/>
    </row>
    <row r="139" spans="1:14" s="89" customFormat="1" ht="17.25" customHeight="1">
      <c r="B139" s="88"/>
      <c r="C139" s="88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109"/>
    </row>
    <row r="140" spans="1:14" s="89" customFormat="1" ht="17.25" customHeight="1">
      <c r="B140" s="88"/>
      <c r="C140" s="88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109"/>
    </row>
    <row r="141" spans="1:14" s="89" customFormat="1" ht="17.25" customHeight="1">
      <c r="B141" s="88"/>
      <c r="C141" s="88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109"/>
    </row>
    <row r="142" spans="1:14" s="89" customFormat="1" ht="17.25" customHeight="1">
      <c r="B142" s="88"/>
      <c r="C142" s="88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109"/>
    </row>
    <row r="143" spans="1:14" s="89" customFormat="1" ht="17.25" customHeight="1">
      <c r="B143" s="88"/>
      <c r="C143" s="88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109"/>
    </row>
    <row r="144" spans="1:14" s="89" customFormat="1" ht="17.25" customHeight="1">
      <c r="B144" s="88"/>
      <c r="C144" s="88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109"/>
    </row>
    <row r="145" spans="2:14" s="89" customFormat="1" ht="17.25" customHeight="1">
      <c r="B145" s="88"/>
      <c r="C145" s="88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109"/>
    </row>
    <row r="146" spans="2:14" s="89" customFormat="1" ht="17.25" customHeight="1">
      <c r="B146" s="88"/>
      <c r="C146" s="88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109"/>
    </row>
    <row r="147" spans="2:14" s="89" customFormat="1" ht="17.25" customHeight="1">
      <c r="B147" s="88"/>
      <c r="C147" s="88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109"/>
    </row>
    <row r="148" spans="2:14" s="89" customFormat="1" ht="17.25" customHeight="1">
      <c r="B148" s="88"/>
      <c r="C148" s="88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109"/>
    </row>
    <row r="149" spans="2:14" s="89" customFormat="1" ht="17.25" customHeight="1">
      <c r="B149" s="88"/>
      <c r="C149" s="88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109"/>
    </row>
    <row r="150" spans="2:14" s="89" customFormat="1" ht="17.25" customHeight="1">
      <c r="B150" s="88"/>
      <c r="C150" s="88"/>
      <c r="D150" s="88"/>
      <c r="E150" s="88"/>
      <c r="F150" s="88"/>
      <c r="G150" s="88"/>
      <c r="H150" s="88"/>
      <c r="I150" s="88"/>
      <c r="J150" s="88"/>
      <c r="K150" s="88"/>
      <c r="L150" s="88"/>
      <c r="M150" s="88"/>
      <c r="N150" s="109"/>
    </row>
    <row r="151" spans="2:14" s="89" customFormat="1" ht="17.25" customHeight="1">
      <c r="B151" s="88"/>
      <c r="C151" s="88"/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109"/>
    </row>
    <row r="152" spans="2:14" s="89" customFormat="1" ht="17.25" customHeight="1">
      <c r="B152" s="88"/>
      <c r="C152" s="88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109"/>
    </row>
    <row r="153" spans="2:14" s="89" customFormat="1" ht="17.25" customHeight="1">
      <c r="B153" s="88"/>
      <c r="C153" s="88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109"/>
    </row>
    <row r="154" spans="2:14" s="89" customFormat="1" ht="17.25" customHeight="1">
      <c r="B154" s="88"/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109"/>
    </row>
    <row r="155" spans="2:14" s="89" customFormat="1" ht="17.25" customHeight="1">
      <c r="B155" s="88"/>
      <c r="C155" s="88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109"/>
    </row>
    <row r="156" spans="2:14" s="89" customFormat="1" ht="17.25" customHeight="1">
      <c r="B156" s="88"/>
      <c r="C156" s="88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109"/>
    </row>
    <row r="157" spans="2:14" s="89" customFormat="1" ht="17.25" customHeight="1">
      <c r="B157" s="88"/>
      <c r="C157" s="88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109"/>
    </row>
    <row r="158" spans="2:14" s="89" customFormat="1" ht="17.25" customHeight="1">
      <c r="B158" s="88"/>
      <c r="C158" s="88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109"/>
    </row>
    <row r="159" spans="2:14" s="89" customFormat="1" ht="17.25" customHeight="1">
      <c r="B159" s="88"/>
      <c r="C159" s="88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109"/>
    </row>
    <row r="160" spans="2:14" s="89" customFormat="1" ht="17.25" customHeight="1">
      <c r="B160" s="88"/>
      <c r="C160" s="88"/>
      <c r="D160" s="88"/>
      <c r="E160" s="88"/>
      <c r="F160" s="88"/>
      <c r="G160" s="88"/>
      <c r="H160" s="88"/>
      <c r="I160" s="88"/>
      <c r="J160" s="88"/>
      <c r="K160" s="88"/>
      <c r="L160" s="88"/>
      <c r="M160" s="88"/>
      <c r="N160" s="109"/>
    </row>
    <row r="161" spans="2:14" s="89" customFormat="1" ht="17.25" customHeight="1">
      <c r="B161" s="88"/>
      <c r="C161" s="88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109"/>
    </row>
    <row r="162" spans="2:14" s="89" customFormat="1" ht="17.25" customHeight="1">
      <c r="B162" s="88"/>
      <c r="C162" s="88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109"/>
    </row>
    <row r="163" spans="2:14" s="89" customFormat="1" ht="17.25" customHeight="1">
      <c r="B163" s="88"/>
      <c r="C163" s="88"/>
      <c r="D163" s="88"/>
      <c r="E163" s="88"/>
      <c r="F163" s="88"/>
      <c r="G163" s="88"/>
      <c r="H163" s="88"/>
      <c r="I163" s="88"/>
      <c r="J163" s="88"/>
      <c r="K163" s="88"/>
      <c r="L163" s="88"/>
      <c r="M163" s="88"/>
      <c r="N163" s="109"/>
    </row>
    <row r="164" spans="2:14" s="89" customFormat="1" ht="17.25" customHeight="1">
      <c r="B164" s="88"/>
      <c r="C164" s="88"/>
      <c r="D164" s="88"/>
      <c r="E164" s="88"/>
      <c r="F164" s="88"/>
      <c r="G164" s="88"/>
      <c r="H164" s="88"/>
      <c r="I164" s="88"/>
      <c r="J164" s="88"/>
      <c r="K164" s="88"/>
      <c r="L164" s="88"/>
      <c r="M164" s="88"/>
      <c r="N164" s="109"/>
    </row>
    <row r="165" spans="2:14" s="89" customFormat="1" ht="17.25" customHeight="1">
      <c r="B165" s="88"/>
      <c r="C165" s="88"/>
      <c r="D165" s="88"/>
      <c r="E165" s="88"/>
      <c r="F165" s="88"/>
      <c r="G165" s="88"/>
      <c r="H165" s="88"/>
      <c r="I165" s="88"/>
      <c r="J165" s="88"/>
      <c r="K165" s="88"/>
      <c r="L165" s="88"/>
      <c r="M165" s="88"/>
      <c r="N165" s="109"/>
    </row>
    <row r="166" spans="2:14" s="89" customFormat="1" ht="17.25" customHeight="1">
      <c r="B166" s="88"/>
      <c r="C166" s="88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109"/>
    </row>
    <row r="167" spans="2:14" s="89" customFormat="1" ht="17.25" customHeight="1">
      <c r="B167" s="88"/>
      <c r="C167" s="88"/>
      <c r="D167" s="88"/>
      <c r="E167" s="88"/>
      <c r="F167" s="88"/>
      <c r="G167" s="88"/>
      <c r="H167" s="88"/>
      <c r="I167" s="88"/>
      <c r="J167" s="88"/>
      <c r="K167" s="88"/>
      <c r="L167" s="88"/>
      <c r="M167" s="88"/>
      <c r="N167" s="109"/>
    </row>
    <row r="168" spans="2:14" s="89" customFormat="1" ht="17.25" customHeight="1">
      <c r="B168" s="88"/>
      <c r="C168" s="88"/>
      <c r="D168" s="88"/>
      <c r="E168" s="88"/>
      <c r="F168" s="88"/>
      <c r="G168" s="88"/>
      <c r="H168" s="88"/>
      <c r="I168" s="88"/>
      <c r="J168" s="88"/>
      <c r="K168" s="88"/>
      <c r="L168" s="88"/>
      <c r="M168" s="88"/>
      <c r="N168" s="109"/>
    </row>
    <row r="169" spans="2:14" s="89" customFormat="1" ht="17.25" customHeight="1">
      <c r="B169" s="88"/>
      <c r="C169" s="88"/>
      <c r="D169" s="88"/>
      <c r="E169" s="88"/>
      <c r="F169" s="88"/>
      <c r="G169" s="88"/>
      <c r="H169" s="88"/>
      <c r="I169" s="88"/>
      <c r="J169" s="88"/>
      <c r="K169" s="88"/>
      <c r="L169" s="88"/>
      <c r="M169" s="88"/>
      <c r="N169" s="109"/>
    </row>
    <row r="170" spans="2:14" s="89" customFormat="1" ht="17.25" customHeight="1">
      <c r="B170" s="88"/>
      <c r="C170" s="88"/>
      <c r="D170" s="88"/>
      <c r="E170" s="88"/>
      <c r="F170" s="88"/>
      <c r="G170" s="88"/>
      <c r="H170" s="88"/>
      <c r="I170" s="88"/>
      <c r="J170" s="88"/>
      <c r="K170" s="88"/>
      <c r="L170" s="88"/>
      <c r="M170" s="88"/>
      <c r="N170" s="109"/>
    </row>
    <row r="171" spans="2:14" s="89" customFormat="1" ht="17.25" customHeight="1">
      <c r="B171" s="88"/>
      <c r="C171" s="88"/>
      <c r="D171" s="88"/>
      <c r="E171" s="88"/>
      <c r="F171" s="88"/>
      <c r="G171" s="88"/>
      <c r="H171" s="88"/>
      <c r="I171" s="88"/>
      <c r="J171" s="88"/>
      <c r="K171" s="88"/>
      <c r="L171" s="88"/>
      <c r="M171" s="88"/>
      <c r="N171" s="109"/>
    </row>
    <row r="172" spans="2:14" s="89" customFormat="1" ht="17.25" customHeight="1">
      <c r="B172" s="88"/>
      <c r="C172" s="88"/>
      <c r="D172" s="88"/>
      <c r="E172" s="88"/>
      <c r="F172" s="88"/>
      <c r="G172" s="88"/>
      <c r="H172" s="88"/>
      <c r="I172" s="88"/>
      <c r="J172" s="88"/>
      <c r="K172" s="88"/>
      <c r="L172" s="88"/>
      <c r="M172" s="88"/>
      <c r="N172" s="109"/>
    </row>
    <row r="173" spans="2:14" s="89" customFormat="1" ht="17.25" customHeight="1">
      <c r="B173" s="88"/>
      <c r="C173" s="88"/>
      <c r="D173" s="88"/>
      <c r="E173" s="88"/>
      <c r="F173" s="88"/>
      <c r="G173" s="88"/>
      <c r="H173" s="88"/>
      <c r="I173" s="88"/>
      <c r="J173" s="88"/>
      <c r="K173" s="88"/>
      <c r="L173" s="88"/>
      <c r="M173" s="88"/>
      <c r="N173" s="109"/>
    </row>
    <row r="174" spans="2:14" s="89" customFormat="1" ht="17.25" customHeight="1">
      <c r="B174" s="88"/>
      <c r="C174" s="88"/>
      <c r="D174" s="88"/>
      <c r="E174" s="88"/>
      <c r="F174" s="88"/>
      <c r="G174" s="88"/>
      <c r="H174" s="88"/>
      <c r="I174" s="88"/>
      <c r="J174" s="88"/>
      <c r="K174" s="88"/>
      <c r="L174" s="88"/>
      <c r="M174" s="88"/>
      <c r="N174" s="109"/>
    </row>
    <row r="175" spans="2:14" s="89" customFormat="1" ht="17.25" customHeight="1">
      <c r="B175" s="88"/>
      <c r="C175" s="88"/>
      <c r="D175" s="88"/>
      <c r="E175" s="88"/>
      <c r="F175" s="88"/>
      <c r="G175" s="88"/>
      <c r="H175" s="88"/>
      <c r="I175" s="88"/>
      <c r="J175" s="88"/>
      <c r="K175" s="88"/>
      <c r="L175" s="88"/>
      <c r="M175" s="88"/>
      <c r="N175" s="109"/>
    </row>
    <row r="176" spans="2:14" s="89" customFormat="1" ht="17.25" customHeight="1">
      <c r="B176" s="88"/>
      <c r="C176" s="88"/>
      <c r="D176" s="88"/>
      <c r="E176" s="88"/>
      <c r="F176" s="88"/>
      <c r="G176" s="88"/>
      <c r="H176" s="88"/>
      <c r="I176" s="88"/>
      <c r="J176" s="88"/>
      <c r="K176" s="88"/>
      <c r="L176" s="88"/>
      <c r="M176" s="88"/>
      <c r="N176" s="109"/>
    </row>
    <row r="177" spans="2:14" s="89" customFormat="1" ht="17.25" customHeight="1">
      <c r="B177" s="88"/>
      <c r="C177" s="88"/>
      <c r="D177" s="88"/>
      <c r="E177" s="88"/>
      <c r="F177" s="88"/>
      <c r="G177" s="88"/>
      <c r="H177" s="88"/>
      <c r="I177" s="88"/>
      <c r="J177" s="88"/>
      <c r="K177" s="88"/>
      <c r="L177" s="88"/>
      <c r="M177" s="88"/>
      <c r="N177" s="109"/>
    </row>
  </sheetData>
  <mergeCells count="5">
    <mergeCell ref="B1:D1"/>
    <mergeCell ref="E1:G1"/>
    <mergeCell ref="H1:J1"/>
    <mergeCell ref="K1:M1"/>
    <mergeCell ref="N1:N2"/>
  </mergeCells>
  <printOptions horizontalCentered="1"/>
  <pageMargins left="0.19685039370078741" right="0.19685039370078741" top="0.78740157480314965" bottom="0.31496062992125984" header="0.15748031496062992" footer="0.15748031496062992"/>
  <pageSetup paperSize="8" scale="52" orientation="landscape" r:id="rId1"/>
  <headerFooter alignWithMargins="0">
    <oddHeader>&amp;LCsongrád Városi Önkormányzat&amp;C&amp;"Arial CE,Félkövér"&amp;14
&amp;13 4. Kimutatás az önkormányzati költségvetési szervek 2022. évi tervszámain&amp;"Arial CE,Normál"a&amp;"Arial CE,Félkövér"k I.féléves teljesítéséről
BEVÉTEL&amp;R
A Pü/28-1/2022. előterj. 5.mell.
Adatok Ft-ban</oddHeader>
    <oddFooter>&amp;L&amp;"Arial CE,Dőlt"&amp;8&amp;Z&amp;F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E61"/>
  <sheetViews>
    <sheetView topLeftCell="A13" workbookViewId="0">
      <selection activeCell="B28" sqref="B28"/>
    </sheetView>
  </sheetViews>
  <sheetFormatPr defaultRowHeight="12.75"/>
  <cols>
    <col min="1" max="1" width="3.7109375" customWidth="1"/>
    <col min="2" max="2" width="39.85546875" customWidth="1"/>
    <col min="3" max="3" width="15.7109375" customWidth="1"/>
    <col min="4" max="4" width="16.85546875" customWidth="1"/>
    <col min="5" max="5" width="13.140625" customWidth="1"/>
  </cols>
  <sheetData>
    <row r="1" spans="1:5" ht="86.25" customHeight="1">
      <c r="A1" s="412" t="s">
        <v>372</v>
      </c>
      <c r="B1" s="413"/>
      <c r="C1" s="413"/>
      <c r="D1" s="413"/>
      <c r="E1" s="413"/>
    </row>
    <row r="2" spans="1:5" ht="42" customHeight="1">
      <c r="A2" s="83"/>
      <c r="B2" s="84" t="s">
        <v>43</v>
      </c>
      <c r="C2" s="82" t="s">
        <v>44</v>
      </c>
      <c r="D2" s="82" t="s">
        <v>45</v>
      </c>
      <c r="E2" s="82" t="s">
        <v>46</v>
      </c>
    </row>
    <row r="3" spans="1:5" ht="15">
      <c r="A3" s="83"/>
      <c r="B3" s="330" t="s">
        <v>20</v>
      </c>
      <c r="C3" s="85"/>
      <c r="D3" s="85"/>
      <c r="E3" s="85"/>
    </row>
    <row r="4" spans="1:5" ht="15">
      <c r="A4" s="83"/>
      <c r="B4" s="43" t="s">
        <v>278</v>
      </c>
      <c r="C4" s="157">
        <v>100000</v>
      </c>
      <c r="D4" s="157">
        <v>0</v>
      </c>
      <c r="E4" s="157">
        <v>100000</v>
      </c>
    </row>
    <row r="5" spans="1:5" ht="15" customHeight="1">
      <c r="A5" s="83"/>
      <c r="B5" s="175" t="s">
        <v>10</v>
      </c>
      <c r="C5" s="176">
        <f>SUM(C4)</f>
        <v>100000</v>
      </c>
      <c r="D5" s="176">
        <f t="shared" ref="D5:E5" si="0">SUM(D4)</f>
        <v>0</v>
      </c>
      <c r="E5" s="176">
        <f t="shared" si="0"/>
        <v>100000</v>
      </c>
    </row>
    <row r="6" spans="1:5" ht="9.75" customHeight="1">
      <c r="A6" s="83"/>
      <c r="B6" s="164"/>
      <c r="C6" s="85"/>
      <c r="D6" s="85"/>
      <c r="E6" s="85"/>
    </row>
    <row r="7" spans="1:5" ht="15">
      <c r="A7" s="83"/>
      <c r="B7" s="330" t="s">
        <v>279</v>
      </c>
      <c r="C7" s="85"/>
      <c r="D7" s="85"/>
      <c r="E7" s="85"/>
    </row>
    <row r="8" spans="1:5" ht="15">
      <c r="A8" s="83"/>
      <c r="B8" s="43" t="s">
        <v>280</v>
      </c>
      <c r="C8" s="157">
        <v>2750000</v>
      </c>
      <c r="D8" s="157">
        <v>0</v>
      </c>
      <c r="E8" s="157">
        <v>2750000</v>
      </c>
    </row>
    <row r="9" spans="1:5" ht="17.25" customHeight="1">
      <c r="A9" s="83"/>
      <c r="B9" s="43" t="s">
        <v>282</v>
      </c>
      <c r="C9" s="157">
        <v>56145586</v>
      </c>
      <c r="D9" s="157">
        <v>0</v>
      </c>
      <c r="E9" s="157">
        <v>56145586</v>
      </c>
    </row>
    <row r="10" spans="1:5" ht="30">
      <c r="A10" s="83"/>
      <c r="B10" s="43" t="s">
        <v>281</v>
      </c>
      <c r="C10" s="157">
        <v>4498268</v>
      </c>
      <c r="D10" s="157">
        <v>0</v>
      </c>
      <c r="E10" s="157">
        <v>4498268</v>
      </c>
    </row>
    <row r="11" spans="1:5" ht="17.25" customHeight="1">
      <c r="A11" s="83"/>
      <c r="B11" s="175" t="s">
        <v>10</v>
      </c>
      <c r="C11" s="176">
        <f>SUM(C8:C10)</f>
        <v>63393854</v>
      </c>
      <c r="D11" s="176">
        <f>SUM(D8:D10)</f>
        <v>0</v>
      </c>
      <c r="E11" s="176">
        <f>SUM(E8:E10)</f>
        <v>63393854</v>
      </c>
    </row>
    <row r="12" spans="1:5" ht="9" customHeight="1">
      <c r="A12" s="83"/>
      <c r="B12" s="175"/>
      <c r="C12" s="176"/>
      <c r="D12" s="176"/>
      <c r="E12" s="176"/>
    </row>
    <row r="13" spans="1:5" ht="16.5" customHeight="1">
      <c r="A13" s="83"/>
      <c r="B13" s="334" t="s">
        <v>297</v>
      </c>
      <c r="C13" s="348"/>
      <c r="D13" s="348"/>
      <c r="E13" s="348"/>
    </row>
    <row r="14" spans="1:5" s="7" customFormat="1" ht="13.5" customHeight="1">
      <c r="A14" s="171"/>
      <c r="B14" s="24" t="s">
        <v>302</v>
      </c>
      <c r="C14" s="2">
        <v>4990000</v>
      </c>
      <c r="D14" s="174"/>
      <c r="E14" s="2">
        <v>4990000</v>
      </c>
    </row>
    <row r="15" spans="1:5" ht="15" customHeight="1">
      <c r="A15" s="171"/>
      <c r="B15" s="175" t="s">
        <v>10</v>
      </c>
      <c r="C15" s="176">
        <f>SUM(C13:C14)</f>
        <v>4990000</v>
      </c>
      <c r="D15" s="176"/>
      <c r="E15" s="176">
        <f>SUM(E13:E14)</f>
        <v>4990000</v>
      </c>
    </row>
    <row r="16" spans="1:5" ht="10.5" customHeight="1">
      <c r="A16" s="171"/>
      <c r="B16" s="85"/>
      <c r="C16" s="157"/>
      <c r="D16" s="157"/>
      <c r="E16" s="157"/>
    </row>
    <row r="17" spans="1:5" ht="33.75" customHeight="1">
      <c r="A17" s="171"/>
      <c r="B17" s="349" t="s">
        <v>373</v>
      </c>
      <c r="C17" s="157"/>
      <c r="D17" s="157"/>
      <c r="E17" s="157"/>
    </row>
    <row r="18" spans="1:5" ht="30">
      <c r="A18" s="171"/>
      <c r="B18" s="24" t="s">
        <v>292</v>
      </c>
      <c r="C18" s="2">
        <v>212998</v>
      </c>
      <c r="D18" s="2">
        <v>0</v>
      </c>
      <c r="E18" s="2">
        <v>212998</v>
      </c>
    </row>
    <row r="19" spans="1:5" ht="15">
      <c r="A19" s="171"/>
      <c r="B19" s="24" t="s">
        <v>293</v>
      </c>
      <c r="C19" s="2">
        <v>1269840</v>
      </c>
      <c r="D19" s="2">
        <v>0</v>
      </c>
      <c r="E19" s="2">
        <v>1269840</v>
      </c>
    </row>
    <row r="20" spans="1:5" ht="15">
      <c r="A20" s="171"/>
      <c r="B20" s="24" t="s">
        <v>294</v>
      </c>
      <c r="C20" s="2">
        <v>678000</v>
      </c>
      <c r="D20" s="2">
        <v>0</v>
      </c>
      <c r="E20" s="2">
        <v>678000</v>
      </c>
    </row>
    <row r="21" spans="1:5" ht="15">
      <c r="A21" s="171"/>
      <c r="B21" s="24" t="s">
        <v>295</v>
      </c>
      <c r="C21" s="2">
        <v>647182</v>
      </c>
      <c r="D21" s="2">
        <v>0</v>
      </c>
      <c r="E21" s="2">
        <v>647182</v>
      </c>
    </row>
    <row r="22" spans="1:5" ht="15">
      <c r="A22" s="171"/>
      <c r="B22" s="24" t="s">
        <v>296</v>
      </c>
      <c r="C22" s="2">
        <v>574656</v>
      </c>
      <c r="D22" s="2">
        <v>0</v>
      </c>
      <c r="E22" s="2">
        <v>574656</v>
      </c>
    </row>
    <row r="23" spans="1:5" ht="15">
      <c r="A23" s="171"/>
      <c r="B23" s="179" t="s">
        <v>10</v>
      </c>
      <c r="C23" s="180">
        <f>SUM(C18:C22)</f>
        <v>3382676</v>
      </c>
      <c r="D23" s="181"/>
      <c r="E23" s="180">
        <f>SUM(E18:E22)</f>
        <v>3382676</v>
      </c>
    </row>
    <row r="24" spans="1:5" ht="9.75" customHeight="1">
      <c r="A24" s="171"/>
      <c r="B24" s="179"/>
      <c r="C24" s="180"/>
      <c r="D24" s="181"/>
      <c r="E24" s="180"/>
    </row>
    <row r="25" spans="1:5" ht="15">
      <c r="A25" s="171"/>
      <c r="B25" s="391" t="s">
        <v>23</v>
      </c>
      <c r="C25" s="180"/>
      <c r="D25" s="181"/>
      <c r="E25" s="180"/>
    </row>
    <row r="26" spans="1:5" s="392" customFormat="1" ht="15">
      <c r="A26" s="171"/>
      <c r="B26" s="177" t="s">
        <v>439</v>
      </c>
      <c r="C26" s="178">
        <v>30000000</v>
      </c>
      <c r="D26" s="178">
        <v>7000000</v>
      </c>
      <c r="E26" s="178">
        <f>SUM(C26:D26)</f>
        <v>37000000</v>
      </c>
    </row>
    <row r="27" spans="1:5" s="392" customFormat="1" ht="15">
      <c r="A27" s="171"/>
      <c r="B27" s="177" t="s">
        <v>440</v>
      </c>
      <c r="C27" s="178"/>
      <c r="D27" s="178"/>
      <c r="E27" s="178"/>
    </row>
    <row r="28" spans="1:5" s="392" customFormat="1" ht="15">
      <c r="A28" s="171"/>
      <c r="B28" s="177" t="s">
        <v>441</v>
      </c>
      <c r="C28" s="178">
        <v>2393149</v>
      </c>
      <c r="D28" s="178">
        <v>598288</v>
      </c>
      <c r="E28" s="178">
        <f t="shared" ref="E28:E39" si="1">SUM(C28:D28)</f>
        <v>2991437</v>
      </c>
    </row>
    <row r="29" spans="1:5" s="392" customFormat="1" ht="15">
      <c r="A29" s="171"/>
      <c r="B29" s="177" t="s">
        <v>442</v>
      </c>
      <c r="C29" s="178">
        <v>2690278</v>
      </c>
      <c r="D29" s="178">
        <v>672570</v>
      </c>
      <c r="E29" s="178">
        <f t="shared" si="1"/>
        <v>3362848</v>
      </c>
    </row>
    <row r="30" spans="1:5" s="392" customFormat="1" ht="15">
      <c r="A30" s="171"/>
      <c r="B30" s="177" t="s">
        <v>443</v>
      </c>
      <c r="C30" s="178">
        <v>5416135</v>
      </c>
      <c r="D30" s="178">
        <v>1354034</v>
      </c>
      <c r="E30" s="178">
        <f t="shared" si="1"/>
        <v>6770169</v>
      </c>
    </row>
    <row r="31" spans="1:5" s="392" customFormat="1" ht="15">
      <c r="A31" s="171"/>
      <c r="B31" s="177" t="s">
        <v>444</v>
      </c>
      <c r="C31" s="178">
        <v>3600792</v>
      </c>
      <c r="D31" s="178">
        <v>900198</v>
      </c>
      <c r="E31" s="178">
        <f t="shared" si="1"/>
        <v>4500990</v>
      </c>
    </row>
    <row r="32" spans="1:5" s="392" customFormat="1" ht="15">
      <c r="A32" s="171"/>
      <c r="B32" s="177" t="s">
        <v>445</v>
      </c>
      <c r="C32" s="178">
        <v>980421</v>
      </c>
      <c r="D32" s="178">
        <v>245106</v>
      </c>
      <c r="E32" s="178">
        <f t="shared" si="1"/>
        <v>1225527</v>
      </c>
    </row>
    <row r="33" spans="1:5" s="392" customFormat="1" ht="15">
      <c r="A33" s="171"/>
      <c r="B33" s="177" t="s">
        <v>446</v>
      </c>
      <c r="C33" s="178">
        <v>3459703</v>
      </c>
      <c r="D33" s="178">
        <v>864926</v>
      </c>
      <c r="E33" s="178">
        <f t="shared" si="1"/>
        <v>4324629</v>
      </c>
    </row>
    <row r="34" spans="1:5" s="392" customFormat="1" ht="15">
      <c r="A34" s="171"/>
      <c r="B34" s="177" t="s">
        <v>447</v>
      </c>
      <c r="C34" s="178">
        <v>3813326</v>
      </c>
      <c r="D34" s="178">
        <v>953332</v>
      </c>
      <c r="E34" s="178">
        <f t="shared" si="1"/>
        <v>4766658</v>
      </c>
    </row>
    <row r="35" spans="1:5" s="392" customFormat="1" ht="15">
      <c r="A35" s="171"/>
      <c r="B35" s="177" t="s">
        <v>448</v>
      </c>
      <c r="C35" s="178">
        <v>2808498</v>
      </c>
      <c r="D35" s="178">
        <v>702125</v>
      </c>
      <c r="E35" s="178">
        <f t="shared" si="1"/>
        <v>3510623</v>
      </c>
    </row>
    <row r="36" spans="1:5" s="392" customFormat="1" ht="15">
      <c r="A36" s="171"/>
      <c r="B36" s="177" t="s">
        <v>449</v>
      </c>
      <c r="C36" s="178">
        <v>2213504</v>
      </c>
      <c r="D36" s="178">
        <v>553376</v>
      </c>
      <c r="E36" s="178">
        <f t="shared" si="1"/>
        <v>2766880</v>
      </c>
    </row>
    <row r="37" spans="1:5" s="392" customFormat="1" ht="15">
      <c r="A37" s="171"/>
      <c r="B37" s="177" t="s">
        <v>450</v>
      </c>
      <c r="C37" s="178">
        <v>3063282</v>
      </c>
      <c r="D37" s="178">
        <v>765821</v>
      </c>
      <c r="E37" s="178">
        <f t="shared" si="1"/>
        <v>3829103</v>
      </c>
    </row>
    <row r="38" spans="1:5" s="392" customFormat="1" ht="15">
      <c r="A38" s="171"/>
      <c r="B38" s="177" t="s">
        <v>451</v>
      </c>
      <c r="C38" s="178">
        <v>3052458</v>
      </c>
      <c r="D38" s="178">
        <v>763115</v>
      </c>
      <c r="E38" s="178">
        <f t="shared" si="1"/>
        <v>3815573</v>
      </c>
    </row>
    <row r="39" spans="1:5" s="392" customFormat="1" ht="15">
      <c r="A39" s="171"/>
      <c r="B39" s="179" t="s">
        <v>62</v>
      </c>
      <c r="C39" s="178">
        <f>SUM(C26:C38)</f>
        <v>63491546</v>
      </c>
      <c r="D39" s="178">
        <f>SUM(D26:D38)</f>
        <v>15372891</v>
      </c>
      <c r="E39" s="178">
        <f t="shared" si="1"/>
        <v>78864437</v>
      </c>
    </row>
    <row r="40" spans="1:5" ht="18" customHeight="1">
      <c r="A40" s="83"/>
      <c r="B40" s="86" t="s">
        <v>421</v>
      </c>
      <c r="C40" s="170">
        <f>SUM(C5,C11,C15,C23,C39)</f>
        <v>135358076</v>
      </c>
      <c r="D40" s="170">
        <f>SUM(D5,D11,D15,D23,D39)</f>
        <v>15372891</v>
      </c>
      <c r="E40" s="170">
        <f>SUM(E5,E11,E15,E23,E39)</f>
        <v>150730967</v>
      </c>
    </row>
    <row r="41" spans="1:5" ht="15">
      <c r="A41" s="183"/>
      <c r="B41" s="184"/>
      <c r="C41" s="184"/>
      <c r="D41" s="184"/>
      <c r="E41" s="184"/>
    </row>
    <row r="42" spans="1:5" s="56" customFormat="1" ht="15">
      <c r="A42" s="185"/>
      <c r="B42" s="182"/>
      <c r="C42" s="182"/>
      <c r="D42" s="182"/>
      <c r="E42" s="182"/>
    </row>
    <row r="43" spans="1:5" ht="15">
      <c r="A43" s="185"/>
      <c r="B43" s="182"/>
      <c r="C43" s="182"/>
      <c r="D43" s="182"/>
      <c r="E43" s="182"/>
    </row>
    <row r="44" spans="1:5" ht="15">
      <c r="A44" s="185"/>
      <c r="B44" s="182"/>
      <c r="C44" s="182"/>
      <c r="D44" s="182"/>
      <c r="E44" s="182"/>
    </row>
    <row r="45" spans="1:5" ht="15">
      <c r="A45" s="185"/>
      <c r="B45" s="182"/>
      <c r="C45" s="182"/>
      <c r="D45" s="182"/>
      <c r="E45" s="182"/>
    </row>
    <row r="46" spans="1:5" ht="15">
      <c r="A46" s="185"/>
      <c r="B46" s="182"/>
      <c r="C46" s="182"/>
      <c r="D46" s="182"/>
      <c r="E46" s="182"/>
    </row>
    <row r="47" spans="1:5" ht="15">
      <c r="A47" s="185"/>
      <c r="B47" s="182"/>
      <c r="C47" s="182"/>
      <c r="D47" s="182"/>
      <c r="E47" s="182"/>
    </row>
    <row r="48" spans="1:5" ht="15">
      <c r="A48" s="185"/>
      <c r="B48" s="182"/>
      <c r="C48" s="182"/>
      <c r="D48" s="182"/>
      <c r="E48" s="182"/>
    </row>
    <row r="49" spans="1:5" ht="15">
      <c r="A49" s="185"/>
      <c r="B49" s="182"/>
      <c r="C49" s="182"/>
      <c r="D49" s="182"/>
      <c r="E49" s="182"/>
    </row>
    <row r="50" spans="1:5" ht="15">
      <c r="A50" s="185"/>
      <c r="B50" s="182"/>
      <c r="C50" s="182"/>
      <c r="D50" s="182"/>
      <c r="E50" s="182"/>
    </row>
    <row r="51" spans="1:5" ht="15">
      <c r="A51" s="185"/>
      <c r="B51" s="182"/>
      <c r="C51" s="182"/>
      <c r="D51" s="182"/>
      <c r="E51" s="182"/>
    </row>
    <row r="52" spans="1:5" ht="15">
      <c r="A52" s="185"/>
      <c r="B52" s="182"/>
      <c r="C52" s="182"/>
      <c r="D52" s="182"/>
      <c r="E52" s="182"/>
    </row>
    <row r="53" spans="1:5" ht="15">
      <c r="A53" s="185"/>
      <c r="B53" s="182"/>
      <c r="C53" s="182"/>
      <c r="D53" s="182"/>
      <c r="E53" s="182"/>
    </row>
    <row r="54" spans="1:5" ht="15">
      <c r="A54" s="185"/>
      <c r="B54" s="182"/>
      <c r="C54" s="182"/>
      <c r="D54" s="182"/>
      <c r="E54" s="182"/>
    </row>
    <row r="55" spans="1:5" ht="15">
      <c r="A55" s="185"/>
      <c r="B55" s="182"/>
      <c r="C55" s="182"/>
      <c r="D55" s="182"/>
      <c r="E55" s="182"/>
    </row>
    <row r="56" spans="1:5" ht="15">
      <c r="A56" s="185"/>
      <c r="B56" s="182"/>
      <c r="C56" s="182"/>
      <c r="D56" s="182"/>
      <c r="E56" s="182"/>
    </row>
    <row r="57" spans="1:5" ht="15">
      <c r="A57" s="185"/>
      <c r="B57" s="182"/>
      <c r="C57" s="182"/>
      <c r="D57" s="182"/>
      <c r="E57" s="182"/>
    </row>
    <row r="58" spans="1:5" ht="15">
      <c r="A58" s="185"/>
      <c r="B58" s="182"/>
      <c r="C58" s="182"/>
      <c r="D58" s="182"/>
      <c r="E58" s="182"/>
    </row>
    <row r="59" spans="1:5" ht="15">
      <c r="A59" s="185"/>
      <c r="B59" s="182"/>
      <c r="C59" s="182"/>
      <c r="D59" s="182"/>
      <c r="E59" s="182"/>
    </row>
    <row r="60" spans="1:5" ht="15">
      <c r="A60" s="185"/>
      <c r="B60" s="182"/>
      <c r="C60" s="182"/>
      <c r="D60" s="182"/>
      <c r="E60" s="182"/>
    </row>
    <row r="61" spans="1:5" ht="15">
      <c r="A61" s="185"/>
      <c r="B61" s="182"/>
      <c r="C61" s="182"/>
      <c r="D61" s="182"/>
      <c r="E61" s="182"/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R530"/>
  <sheetViews>
    <sheetView view="pageLayout" topLeftCell="A25" zoomScale="75" zoomScaleSheetLayoutView="64" zoomScalePageLayoutView="75" workbookViewId="0">
      <selection activeCell="A45" sqref="A45"/>
    </sheetView>
  </sheetViews>
  <sheetFormatPr defaultColWidth="13.140625" defaultRowHeight="12.75"/>
  <cols>
    <col min="1" max="1" width="46.7109375" style="129" customWidth="1"/>
    <col min="2" max="2" width="14.85546875" style="129" customWidth="1"/>
    <col min="3" max="3" width="14.5703125" style="129" customWidth="1"/>
    <col min="4" max="4" width="14.28515625" style="129" customWidth="1"/>
    <col min="5" max="5" width="13.42578125" style="129" customWidth="1"/>
    <col min="6" max="6" width="14.28515625" style="129" customWidth="1"/>
    <col min="7" max="7" width="13.140625" style="129" customWidth="1"/>
    <col min="8" max="8" width="15.28515625" style="129" customWidth="1"/>
    <col min="9" max="9" width="14.5703125" style="129" customWidth="1"/>
    <col min="10" max="10" width="13.85546875" style="129" customWidth="1"/>
    <col min="11" max="11" width="16.140625" style="129" customWidth="1"/>
    <col min="12" max="12" width="13.140625" style="129" customWidth="1"/>
    <col min="13" max="13" width="15" style="129" customWidth="1"/>
    <col min="14" max="14" width="14.85546875" style="129" customWidth="1"/>
    <col min="15" max="15" width="14.140625" style="129" customWidth="1"/>
    <col min="16" max="16" width="13.85546875" style="129" customWidth="1"/>
    <col min="17" max="17" width="14.140625" style="129" customWidth="1"/>
    <col min="18" max="18" width="13.5703125" style="129" customWidth="1"/>
    <col min="19" max="19" width="14.7109375" style="129" customWidth="1"/>
    <col min="20" max="21" width="14.85546875" style="129" customWidth="1"/>
    <col min="22" max="22" width="12.85546875" style="282" customWidth="1"/>
    <col min="23" max="23" width="9.140625" style="129" customWidth="1"/>
    <col min="24" max="16384" width="13.140625" style="129"/>
  </cols>
  <sheetData>
    <row r="1" spans="1:44" s="152" customFormat="1" ht="15.95" customHeight="1">
      <c r="A1" s="418" t="s">
        <v>1</v>
      </c>
      <c r="B1" s="414" t="s">
        <v>144</v>
      </c>
      <c r="C1" s="419"/>
      <c r="D1" s="419"/>
      <c r="E1" s="414" t="s">
        <v>143</v>
      </c>
      <c r="F1" s="419"/>
      <c r="G1" s="419"/>
      <c r="H1" s="414" t="s">
        <v>21</v>
      </c>
      <c r="I1" s="415"/>
      <c r="J1" s="415"/>
      <c r="K1" s="414" t="s">
        <v>142</v>
      </c>
      <c r="L1" s="415"/>
      <c r="M1" s="415"/>
      <c r="N1" s="414" t="s">
        <v>141</v>
      </c>
      <c r="O1" s="415"/>
      <c r="P1" s="415"/>
      <c r="Q1" s="414" t="s">
        <v>140</v>
      </c>
      <c r="R1" s="415"/>
      <c r="S1" s="415"/>
      <c r="T1" s="414" t="s">
        <v>139</v>
      </c>
      <c r="U1" s="415"/>
      <c r="V1" s="415"/>
      <c r="W1" s="416" t="s">
        <v>107</v>
      </c>
      <c r="X1" s="154"/>
      <c r="Y1" s="154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</row>
    <row r="2" spans="1:44" s="152" customFormat="1" ht="30" customHeight="1">
      <c r="A2" s="418"/>
      <c r="B2" s="271" t="s">
        <v>199</v>
      </c>
      <c r="C2" s="272" t="s">
        <v>200</v>
      </c>
      <c r="D2" s="155" t="s">
        <v>201</v>
      </c>
      <c r="E2" s="271" t="s">
        <v>199</v>
      </c>
      <c r="F2" s="272" t="s">
        <v>200</v>
      </c>
      <c r="G2" s="155" t="s">
        <v>201</v>
      </c>
      <c r="H2" s="156" t="s">
        <v>202</v>
      </c>
      <c r="I2" s="272" t="s">
        <v>200</v>
      </c>
      <c r="J2" s="155" t="s">
        <v>201</v>
      </c>
      <c r="K2" s="156" t="s">
        <v>202</v>
      </c>
      <c r="L2" s="272" t="s">
        <v>200</v>
      </c>
      <c r="M2" s="155" t="s">
        <v>201</v>
      </c>
      <c r="N2" s="156" t="s">
        <v>202</v>
      </c>
      <c r="O2" s="272" t="s">
        <v>200</v>
      </c>
      <c r="P2" s="155" t="s">
        <v>201</v>
      </c>
      <c r="Q2" s="156" t="s">
        <v>202</v>
      </c>
      <c r="R2" s="272" t="s">
        <v>200</v>
      </c>
      <c r="S2" s="155" t="s">
        <v>201</v>
      </c>
      <c r="T2" s="156" t="s">
        <v>202</v>
      </c>
      <c r="U2" s="272" t="s">
        <v>200</v>
      </c>
      <c r="V2" s="155" t="s">
        <v>201</v>
      </c>
      <c r="W2" s="417"/>
      <c r="X2" s="154"/>
      <c r="Y2" s="154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</row>
    <row r="3" spans="1:44" s="150" customFormat="1" ht="15.95" customHeight="1">
      <c r="A3" s="151">
        <v>1</v>
      </c>
      <c r="B3" s="273">
        <v>2</v>
      </c>
      <c r="C3" s="151">
        <v>3</v>
      </c>
      <c r="D3" s="151">
        <v>4</v>
      </c>
      <c r="E3" s="151">
        <v>5</v>
      </c>
      <c r="F3" s="151">
        <v>6</v>
      </c>
      <c r="G3" s="151">
        <v>7</v>
      </c>
      <c r="H3" s="151">
        <v>8</v>
      </c>
      <c r="I3" s="151">
        <v>9</v>
      </c>
      <c r="J3" s="151">
        <v>10</v>
      </c>
      <c r="K3" s="151">
        <v>11</v>
      </c>
      <c r="L3" s="151">
        <v>12</v>
      </c>
      <c r="M3" s="151">
        <v>13</v>
      </c>
      <c r="N3" s="151">
        <v>14</v>
      </c>
      <c r="O3" s="151">
        <v>15</v>
      </c>
      <c r="P3" s="151">
        <v>16</v>
      </c>
      <c r="Q3" s="151">
        <v>17</v>
      </c>
      <c r="R3" s="151">
        <v>18</v>
      </c>
      <c r="S3" s="151">
        <v>19</v>
      </c>
      <c r="T3" s="151">
        <v>20</v>
      </c>
      <c r="U3" s="151">
        <v>21</v>
      </c>
      <c r="V3" s="274">
        <v>22</v>
      </c>
      <c r="W3" s="151">
        <v>23</v>
      </c>
    </row>
    <row r="4" spans="1:44" s="146" customFormat="1" ht="15.95" customHeight="1">
      <c r="A4" s="147" t="s">
        <v>138</v>
      </c>
      <c r="B4" s="142">
        <v>159809284</v>
      </c>
      <c r="C4" s="142">
        <v>164882318</v>
      </c>
      <c r="D4" s="149">
        <v>80455452</v>
      </c>
      <c r="E4" s="142">
        <v>20709400</v>
      </c>
      <c r="F4" s="142">
        <v>21312428</v>
      </c>
      <c r="G4" s="142">
        <v>11034697</v>
      </c>
      <c r="H4" s="142">
        <v>231181000</v>
      </c>
      <c r="I4" s="142">
        <v>241904003</v>
      </c>
      <c r="J4" s="142">
        <v>119727759</v>
      </c>
      <c r="K4" s="142"/>
      <c r="L4" s="142"/>
      <c r="M4" s="142"/>
      <c r="N4" s="142"/>
      <c r="O4" s="142"/>
      <c r="P4" s="142"/>
      <c r="Q4" s="148">
        <v>0</v>
      </c>
      <c r="R4" s="142">
        <v>906685</v>
      </c>
      <c r="S4" s="142">
        <v>724685</v>
      </c>
      <c r="T4" s="132">
        <f t="shared" ref="T4:V11" si="0">SUM(B4+E4+H4+K4+N4+Q4)</f>
        <v>411699684</v>
      </c>
      <c r="U4" s="132">
        <f t="shared" si="0"/>
        <v>429005434</v>
      </c>
      <c r="V4" s="275">
        <f t="shared" si="0"/>
        <v>211942593</v>
      </c>
      <c r="W4" s="132">
        <f>SUM(V4/U4*100)</f>
        <v>49.403242057768431</v>
      </c>
    </row>
    <row r="5" spans="1:44" s="146" customFormat="1" ht="15.95" customHeight="1">
      <c r="A5" s="147" t="s">
        <v>137</v>
      </c>
      <c r="B5" s="142">
        <v>199362098</v>
      </c>
      <c r="C5" s="142">
        <v>201666761</v>
      </c>
      <c r="D5" s="142">
        <v>97702775</v>
      </c>
      <c r="E5" s="142">
        <v>25917073</v>
      </c>
      <c r="F5" s="142">
        <v>26218834</v>
      </c>
      <c r="G5" s="142">
        <v>13157273</v>
      </c>
      <c r="H5" s="142">
        <v>157613000</v>
      </c>
      <c r="I5" s="142">
        <v>159848895</v>
      </c>
      <c r="J5" s="142">
        <v>77433394</v>
      </c>
      <c r="K5" s="142"/>
      <c r="L5" s="142"/>
      <c r="M5" s="142"/>
      <c r="N5" s="142"/>
      <c r="O5" s="142"/>
      <c r="P5" s="142"/>
      <c r="Q5" s="142">
        <v>5604286</v>
      </c>
      <c r="R5" s="142">
        <v>50212216</v>
      </c>
      <c r="S5" s="142">
        <v>27957657</v>
      </c>
      <c r="T5" s="132">
        <f t="shared" si="0"/>
        <v>388496457</v>
      </c>
      <c r="U5" s="132">
        <f t="shared" si="0"/>
        <v>437946706</v>
      </c>
      <c r="V5" s="275">
        <f t="shared" si="0"/>
        <v>216251099</v>
      </c>
      <c r="W5" s="132">
        <f>SUM(V5/U5)*100</f>
        <v>49.378405188872456</v>
      </c>
    </row>
    <row r="6" spans="1:44" s="146" customFormat="1" ht="15" customHeight="1">
      <c r="A6" s="147" t="s">
        <v>136</v>
      </c>
      <c r="B6" s="142">
        <v>334488360</v>
      </c>
      <c r="C6" s="142">
        <v>338449705</v>
      </c>
      <c r="D6" s="142">
        <v>158047696</v>
      </c>
      <c r="E6" s="142">
        <v>42343820</v>
      </c>
      <c r="F6" s="142">
        <v>42706573</v>
      </c>
      <c r="G6" s="142">
        <v>22005548</v>
      </c>
      <c r="H6" s="142">
        <v>30000000</v>
      </c>
      <c r="I6" s="142">
        <v>30010760</v>
      </c>
      <c r="J6" s="142">
        <v>12415317</v>
      </c>
      <c r="K6" s="142"/>
      <c r="L6" s="142"/>
      <c r="M6" s="142"/>
      <c r="N6" s="142"/>
      <c r="O6" s="142"/>
      <c r="P6" s="142"/>
      <c r="Q6" s="142">
        <v>8000000</v>
      </c>
      <c r="R6" s="142">
        <v>9595119</v>
      </c>
      <c r="S6" s="142">
        <v>9145823</v>
      </c>
      <c r="T6" s="132">
        <f t="shared" si="0"/>
        <v>414832180</v>
      </c>
      <c r="U6" s="132">
        <f t="shared" si="0"/>
        <v>420762157</v>
      </c>
      <c r="V6" s="275">
        <f t="shared" si="0"/>
        <v>201614384</v>
      </c>
      <c r="W6" s="132">
        <f t="shared" ref="W6:W61" si="1">SUM(V6/U6)*100</f>
        <v>47.916472678411523</v>
      </c>
    </row>
    <row r="7" spans="1:44" s="146" customFormat="1" ht="15.95" customHeight="1">
      <c r="A7" s="147" t="s">
        <v>203</v>
      </c>
      <c r="B7" s="142">
        <v>49338802</v>
      </c>
      <c r="C7" s="142">
        <v>57649831</v>
      </c>
      <c r="D7" s="142">
        <v>26967866</v>
      </c>
      <c r="E7" s="142">
        <v>6394544</v>
      </c>
      <c r="F7" s="142">
        <v>7312141</v>
      </c>
      <c r="G7" s="142">
        <v>3506531</v>
      </c>
      <c r="H7" s="142">
        <v>17043000</v>
      </c>
      <c r="I7" s="142">
        <v>51869781</v>
      </c>
      <c r="J7" s="142">
        <v>9521762</v>
      </c>
      <c r="K7" s="142"/>
      <c r="L7" s="142">
        <v>3550000</v>
      </c>
      <c r="M7" s="142">
        <v>3550000</v>
      </c>
      <c r="N7" s="142"/>
      <c r="O7" s="142"/>
      <c r="P7" s="142"/>
      <c r="Q7" s="142"/>
      <c r="R7" s="142">
        <v>33845901</v>
      </c>
      <c r="S7" s="142">
        <v>2845941</v>
      </c>
      <c r="T7" s="132">
        <f t="shared" si="0"/>
        <v>72776346</v>
      </c>
      <c r="U7" s="132">
        <f t="shared" si="0"/>
        <v>154227654</v>
      </c>
      <c r="V7" s="275">
        <f t="shared" si="0"/>
        <v>46392100</v>
      </c>
      <c r="W7" s="132">
        <f t="shared" si="1"/>
        <v>30.080273411926502</v>
      </c>
    </row>
    <row r="8" spans="1:44" ht="15.95" customHeight="1">
      <c r="A8" s="130" t="s">
        <v>135</v>
      </c>
      <c r="B8" s="138">
        <v>42194131</v>
      </c>
      <c r="C8" s="138">
        <v>49294668</v>
      </c>
      <c r="D8" s="138">
        <v>21993907</v>
      </c>
      <c r="E8" s="138">
        <v>5485237</v>
      </c>
      <c r="F8" s="138">
        <v>6375525</v>
      </c>
      <c r="G8" s="138">
        <v>2945786</v>
      </c>
      <c r="H8" s="138">
        <v>37771000</v>
      </c>
      <c r="I8" s="138">
        <v>52850088</v>
      </c>
      <c r="J8" s="138">
        <v>27858360</v>
      </c>
      <c r="K8" s="138"/>
      <c r="L8" s="138"/>
      <c r="M8" s="138"/>
      <c r="N8" s="138"/>
      <c r="O8" s="138"/>
      <c r="P8" s="138"/>
      <c r="Q8" s="138"/>
      <c r="R8" s="138">
        <v>3367905</v>
      </c>
      <c r="S8" s="138">
        <v>3312405</v>
      </c>
      <c r="T8" s="132">
        <f t="shared" si="0"/>
        <v>85450368</v>
      </c>
      <c r="U8" s="132">
        <f t="shared" si="0"/>
        <v>111888186</v>
      </c>
      <c r="V8" s="275">
        <f t="shared" si="0"/>
        <v>56110458</v>
      </c>
      <c r="W8" s="132">
        <f t="shared" si="1"/>
        <v>50.148688620262369</v>
      </c>
    </row>
    <row r="9" spans="1:44" ht="15.95" customHeight="1">
      <c r="A9" s="143" t="s">
        <v>102</v>
      </c>
      <c r="B9" s="138">
        <v>10236000</v>
      </c>
      <c r="C9" s="142">
        <v>10236000</v>
      </c>
      <c r="D9" s="142">
        <v>4790696</v>
      </c>
      <c r="E9" s="138">
        <v>1205000</v>
      </c>
      <c r="F9" s="142">
        <v>1205000</v>
      </c>
      <c r="G9" s="142">
        <v>593644</v>
      </c>
      <c r="H9" s="138">
        <v>5559000</v>
      </c>
      <c r="I9" s="142">
        <v>6332807</v>
      </c>
      <c r="J9" s="142">
        <v>1792344</v>
      </c>
      <c r="K9" s="138"/>
      <c r="L9" s="142"/>
      <c r="M9" s="142"/>
      <c r="N9" s="138"/>
      <c r="O9" s="142"/>
      <c r="P9" s="142"/>
      <c r="Q9" s="138">
        <v>2000000</v>
      </c>
      <c r="R9" s="142">
        <v>3365500</v>
      </c>
      <c r="S9" s="142">
        <v>3365500</v>
      </c>
      <c r="T9" s="132">
        <f t="shared" si="0"/>
        <v>19000000</v>
      </c>
      <c r="U9" s="132">
        <f t="shared" si="0"/>
        <v>21139307</v>
      </c>
      <c r="V9" s="275">
        <f>SUM(D9+G9+J9+M9+P9+S9)</f>
        <v>10542184</v>
      </c>
      <c r="W9" s="359">
        <f t="shared" si="1"/>
        <v>49.870054869821416</v>
      </c>
    </row>
    <row r="10" spans="1:44" ht="15.95" customHeight="1">
      <c r="A10" s="143" t="s">
        <v>204</v>
      </c>
      <c r="B10" s="138">
        <v>733943098</v>
      </c>
      <c r="C10" s="138">
        <v>770430863</v>
      </c>
      <c r="D10" s="138">
        <v>395458466</v>
      </c>
      <c r="E10" s="138">
        <v>84618153</v>
      </c>
      <c r="F10" s="138">
        <v>89730273</v>
      </c>
      <c r="G10" s="138">
        <v>45438636</v>
      </c>
      <c r="H10" s="138">
        <v>253108163</v>
      </c>
      <c r="I10" s="138">
        <v>258875102</v>
      </c>
      <c r="J10" s="138">
        <v>150893799</v>
      </c>
      <c r="K10" s="138">
        <v>9467484</v>
      </c>
      <c r="L10" s="138">
        <v>9467484</v>
      </c>
      <c r="M10" s="138">
        <v>4733742</v>
      </c>
      <c r="N10" s="138"/>
      <c r="O10" s="138"/>
      <c r="P10" s="138"/>
      <c r="Q10" s="138"/>
      <c r="R10" s="138">
        <v>12065000</v>
      </c>
      <c r="S10" s="138">
        <v>2565000</v>
      </c>
      <c r="T10" s="132">
        <f t="shared" si="0"/>
        <v>1081136898</v>
      </c>
      <c r="U10" s="132">
        <f t="shared" si="0"/>
        <v>1140568722</v>
      </c>
      <c r="V10" s="275">
        <f t="shared" si="0"/>
        <v>599089643</v>
      </c>
      <c r="W10" s="132">
        <f t="shared" si="1"/>
        <v>52.525519194449735</v>
      </c>
    </row>
    <row r="11" spans="1:44" ht="27" customHeight="1">
      <c r="A11" s="145" t="s">
        <v>134</v>
      </c>
      <c r="B11" s="355">
        <v>131446979</v>
      </c>
      <c r="C11" s="355">
        <v>149096304</v>
      </c>
      <c r="D11" s="355">
        <v>75303551</v>
      </c>
      <c r="E11" s="355">
        <v>16993583</v>
      </c>
      <c r="F11" s="355">
        <v>19221327</v>
      </c>
      <c r="G11" s="355">
        <v>10294892</v>
      </c>
      <c r="H11" s="355">
        <v>59773613</v>
      </c>
      <c r="I11" s="355">
        <v>72941735</v>
      </c>
      <c r="J11" s="355">
        <v>30777917</v>
      </c>
      <c r="K11" s="355">
        <v>3600000</v>
      </c>
      <c r="L11" s="355">
        <v>3600000</v>
      </c>
      <c r="M11" s="355">
        <v>1800000</v>
      </c>
      <c r="N11" s="355"/>
      <c r="O11" s="355"/>
      <c r="P11" s="355"/>
      <c r="Q11" s="355"/>
      <c r="R11" s="355">
        <v>152000</v>
      </c>
      <c r="S11" s="355">
        <v>152000</v>
      </c>
      <c r="T11" s="132">
        <f t="shared" si="0"/>
        <v>211814175</v>
      </c>
      <c r="U11" s="132">
        <f t="shared" si="0"/>
        <v>245011366</v>
      </c>
      <c r="V11" s="275">
        <f t="shared" si="0"/>
        <v>118328360</v>
      </c>
      <c r="W11" s="132">
        <f t="shared" si="1"/>
        <v>48.295049299876155</v>
      </c>
    </row>
    <row r="12" spans="1:44" s="143" customFormat="1" ht="21" customHeight="1">
      <c r="A12" s="143" t="s">
        <v>133</v>
      </c>
      <c r="B12" s="132">
        <f t="shared" ref="B12:V12" si="2">SUM(B4:B11)</f>
        <v>1660818752</v>
      </c>
      <c r="C12" s="132">
        <f t="shared" si="2"/>
        <v>1741706450</v>
      </c>
      <c r="D12" s="132">
        <f t="shared" si="2"/>
        <v>860720409</v>
      </c>
      <c r="E12" s="132">
        <f t="shared" si="2"/>
        <v>203666810</v>
      </c>
      <c r="F12" s="132">
        <f t="shared" si="2"/>
        <v>214082101</v>
      </c>
      <c r="G12" s="132">
        <f t="shared" si="2"/>
        <v>108977007</v>
      </c>
      <c r="H12" s="132">
        <f t="shared" si="2"/>
        <v>792048776</v>
      </c>
      <c r="I12" s="132">
        <f t="shared" si="2"/>
        <v>874633171</v>
      </c>
      <c r="J12" s="132">
        <f t="shared" si="2"/>
        <v>430420652</v>
      </c>
      <c r="K12" s="132">
        <f t="shared" si="2"/>
        <v>13067484</v>
      </c>
      <c r="L12" s="132">
        <f t="shared" si="2"/>
        <v>16617484</v>
      </c>
      <c r="M12" s="132">
        <f t="shared" si="2"/>
        <v>10083742</v>
      </c>
      <c r="N12" s="132">
        <f t="shared" si="2"/>
        <v>0</v>
      </c>
      <c r="O12" s="132">
        <f t="shared" si="2"/>
        <v>0</v>
      </c>
      <c r="P12" s="132">
        <f t="shared" si="2"/>
        <v>0</v>
      </c>
      <c r="Q12" s="132">
        <f t="shared" si="2"/>
        <v>15604286</v>
      </c>
      <c r="R12" s="132">
        <f t="shared" si="2"/>
        <v>113510326</v>
      </c>
      <c r="S12" s="132">
        <f t="shared" si="2"/>
        <v>50069011</v>
      </c>
      <c r="T12" s="132">
        <f t="shared" si="2"/>
        <v>2685206108</v>
      </c>
      <c r="U12" s="132">
        <f t="shared" si="2"/>
        <v>2960549532</v>
      </c>
      <c r="V12" s="275">
        <f t="shared" si="2"/>
        <v>1460270821</v>
      </c>
      <c r="W12" s="132">
        <f t="shared" si="1"/>
        <v>49.324316489767142</v>
      </c>
    </row>
    <row r="13" spans="1:44" s="143" customFormat="1" ht="24" customHeight="1">
      <c r="A13" s="144" t="s">
        <v>132</v>
      </c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  <c r="R13" s="132"/>
      <c r="S13" s="132"/>
      <c r="T13" s="132"/>
      <c r="U13" s="142"/>
      <c r="V13" s="276"/>
      <c r="W13" s="132"/>
    </row>
    <row r="14" spans="1:44" ht="29.25" customHeight="1">
      <c r="A14" s="277" t="s">
        <v>205</v>
      </c>
      <c r="B14" s="355">
        <v>54967750</v>
      </c>
      <c r="C14" s="355">
        <v>54529750</v>
      </c>
      <c r="D14" s="355">
        <v>26153454</v>
      </c>
      <c r="E14" s="138">
        <v>7125180</v>
      </c>
      <c r="F14" s="355">
        <v>7049369</v>
      </c>
      <c r="G14" s="355">
        <v>3247155</v>
      </c>
      <c r="H14" s="138"/>
      <c r="I14" s="355"/>
      <c r="J14" s="355">
        <v>4305</v>
      </c>
      <c r="K14" s="138"/>
      <c r="L14" s="355"/>
      <c r="M14" s="355"/>
      <c r="N14" s="355"/>
      <c r="O14" s="355"/>
      <c r="P14" s="355"/>
      <c r="Q14" s="355"/>
      <c r="R14" s="355"/>
      <c r="S14" s="355"/>
      <c r="T14" s="132">
        <f>SUM(B14+E14+H14+K14+N14+Q14)</f>
        <v>62092930</v>
      </c>
      <c r="U14" s="132">
        <f>SUM(C14+F14+I14+L14+O14+R14)</f>
        <v>61579119</v>
      </c>
      <c r="V14" s="275">
        <f>SUM(D14+G14+J14+M14+P14+S14)</f>
        <v>29404914</v>
      </c>
      <c r="W14" s="132">
        <f t="shared" si="1"/>
        <v>47.751436651765019</v>
      </c>
    </row>
    <row r="15" spans="1:44" ht="21.75" customHeight="1">
      <c r="A15" s="278" t="s">
        <v>96</v>
      </c>
      <c r="B15" s="355"/>
      <c r="C15" s="355"/>
      <c r="D15" s="355"/>
      <c r="E15" s="138"/>
      <c r="F15" s="355"/>
      <c r="G15" s="355"/>
      <c r="H15" s="138"/>
      <c r="I15" s="355"/>
      <c r="J15" s="355"/>
      <c r="K15" s="138"/>
      <c r="L15" s="355"/>
      <c r="M15" s="355"/>
      <c r="N15" s="355"/>
      <c r="O15" s="355"/>
      <c r="P15" s="355"/>
      <c r="Q15" s="355"/>
      <c r="R15" s="355"/>
      <c r="S15" s="355"/>
      <c r="T15" s="132">
        <f>SUM(B15+E15+H15+K15+N15+Q15)</f>
        <v>0</v>
      </c>
      <c r="U15" s="142"/>
      <c r="V15" s="276"/>
      <c r="W15" s="132"/>
    </row>
    <row r="16" spans="1:44" ht="26.25" customHeight="1">
      <c r="A16" s="278" t="s">
        <v>113</v>
      </c>
      <c r="B16" s="355"/>
      <c r="C16" s="355"/>
      <c r="D16" s="355">
        <v>558750</v>
      </c>
      <c r="E16" s="138"/>
      <c r="F16" s="355"/>
      <c r="G16" s="355">
        <v>67889</v>
      </c>
      <c r="H16" s="138">
        <v>101400000</v>
      </c>
      <c r="I16" s="355">
        <v>157636466</v>
      </c>
      <c r="J16" s="355">
        <v>80256753</v>
      </c>
      <c r="K16" s="138"/>
      <c r="L16" s="355">
        <v>17286756</v>
      </c>
      <c r="M16" s="355">
        <v>20763601</v>
      </c>
      <c r="N16" s="355"/>
      <c r="O16" s="355"/>
      <c r="P16" s="355"/>
      <c r="Q16" s="355">
        <v>791105446</v>
      </c>
      <c r="R16" s="355">
        <v>806607371</v>
      </c>
      <c r="S16" s="355">
        <v>369575378</v>
      </c>
      <c r="T16" s="132">
        <f>SUM(B16+E16+H16+K16+N16+Q16)</f>
        <v>892505446</v>
      </c>
      <c r="U16" s="132">
        <f t="shared" ref="U16:V51" si="3">SUM(C16+F16+I16+L16+O16+R16)</f>
        <v>981530593</v>
      </c>
      <c r="V16" s="275">
        <f t="shared" si="3"/>
        <v>471222371</v>
      </c>
      <c r="W16" s="132">
        <f t="shared" si="1"/>
        <v>48.008933634939687</v>
      </c>
    </row>
    <row r="17" spans="1:23" ht="30" customHeight="1">
      <c r="A17" s="278" t="s">
        <v>93</v>
      </c>
      <c r="B17" s="355"/>
      <c r="C17" s="355"/>
      <c r="D17" s="355"/>
      <c r="E17" s="138"/>
      <c r="F17" s="355"/>
      <c r="G17" s="355"/>
      <c r="H17" s="138"/>
      <c r="I17" s="355">
        <v>1370710</v>
      </c>
      <c r="J17" s="355"/>
      <c r="K17" s="138"/>
      <c r="L17" s="355"/>
      <c r="M17" s="355"/>
      <c r="N17" s="355"/>
      <c r="O17" s="355"/>
      <c r="P17" s="355"/>
      <c r="Q17" s="355"/>
      <c r="R17" s="355"/>
      <c r="S17" s="355"/>
      <c r="T17" s="132">
        <f>SUM(B17+E17+H17+K17+N17+Q17)</f>
        <v>0</v>
      </c>
      <c r="U17" s="132">
        <f t="shared" si="3"/>
        <v>1370710</v>
      </c>
      <c r="V17" s="275">
        <f t="shared" si="3"/>
        <v>0</v>
      </c>
      <c r="W17" s="132">
        <f t="shared" si="1"/>
        <v>0</v>
      </c>
    </row>
    <row r="18" spans="1:23" ht="25.5" customHeight="1">
      <c r="A18" s="278" t="s">
        <v>206</v>
      </c>
      <c r="B18" s="355"/>
      <c r="C18" s="355"/>
      <c r="D18" s="355"/>
      <c r="E18" s="138"/>
      <c r="F18" s="355"/>
      <c r="G18" s="355"/>
      <c r="H18" s="138"/>
      <c r="I18" s="355"/>
      <c r="J18" s="355"/>
      <c r="K18" s="138"/>
      <c r="L18" s="355"/>
      <c r="M18" s="355"/>
      <c r="N18" s="355"/>
      <c r="O18" s="355"/>
      <c r="P18" s="355"/>
      <c r="Q18" s="355"/>
      <c r="R18" s="355"/>
      <c r="S18" s="355"/>
      <c r="T18" s="142">
        <v>0</v>
      </c>
      <c r="U18" s="132">
        <f t="shared" si="3"/>
        <v>0</v>
      </c>
      <c r="V18" s="275">
        <f t="shared" si="3"/>
        <v>0</v>
      </c>
      <c r="W18" s="132"/>
    </row>
    <row r="19" spans="1:23" ht="23.25" customHeight="1">
      <c r="A19" s="278" t="s">
        <v>131</v>
      </c>
      <c r="B19" s="355"/>
      <c r="C19" s="355">
        <v>17611340</v>
      </c>
      <c r="D19" s="355">
        <v>13374303</v>
      </c>
      <c r="E19" s="138"/>
      <c r="F19" s="355">
        <v>1215515</v>
      </c>
      <c r="G19" s="355">
        <v>966426</v>
      </c>
      <c r="H19" s="138"/>
      <c r="I19" s="355">
        <v>6511776</v>
      </c>
      <c r="J19" s="355">
        <v>4681206</v>
      </c>
      <c r="K19" s="138"/>
      <c r="L19" s="355"/>
      <c r="M19" s="355"/>
      <c r="N19" s="355"/>
      <c r="O19" s="355"/>
      <c r="P19" s="355"/>
      <c r="Q19" s="355"/>
      <c r="R19" s="355"/>
      <c r="S19" s="355"/>
      <c r="T19" s="132">
        <f t="shared" ref="T19:T51" si="4">SUM(B19+E19+H19+K19+N19+Q19)</f>
        <v>0</v>
      </c>
      <c r="U19" s="132">
        <f t="shared" si="3"/>
        <v>25338631</v>
      </c>
      <c r="V19" s="275">
        <f t="shared" si="3"/>
        <v>19021935</v>
      </c>
      <c r="W19" s="132">
        <f t="shared" si="1"/>
        <v>75.070886820996762</v>
      </c>
    </row>
    <row r="20" spans="1:23" ht="20.25" customHeight="1">
      <c r="A20" s="278" t="s">
        <v>90</v>
      </c>
      <c r="B20" s="355"/>
      <c r="C20" s="355"/>
      <c r="D20" s="355"/>
      <c r="E20" s="138"/>
      <c r="F20" s="355"/>
      <c r="G20" s="355"/>
      <c r="H20" s="138"/>
      <c r="I20" s="355"/>
      <c r="J20" s="355"/>
      <c r="K20" s="138">
        <v>10000000</v>
      </c>
      <c r="L20" s="355">
        <v>10000000</v>
      </c>
      <c r="M20" s="355">
        <v>7217000</v>
      </c>
      <c r="N20" s="355"/>
      <c r="O20" s="355"/>
      <c r="P20" s="355"/>
      <c r="Q20" s="355"/>
      <c r="R20" s="355"/>
      <c r="S20" s="355"/>
      <c r="T20" s="132">
        <f t="shared" si="4"/>
        <v>10000000</v>
      </c>
      <c r="U20" s="132">
        <f t="shared" si="3"/>
        <v>10000000</v>
      </c>
      <c r="V20" s="275">
        <f t="shared" si="3"/>
        <v>7217000</v>
      </c>
      <c r="W20" s="132">
        <f t="shared" si="1"/>
        <v>72.17</v>
      </c>
    </row>
    <row r="21" spans="1:23" ht="20.25" customHeight="1">
      <c r="A21" s="278" t="s">
        <v>89</v>
      </c>
      <c r="B21" s="355"/>
      <c r="C21" s="355"/>
      <c r="D21" s="355"/>
      <c r="E21" s="138"/>
      <c r="F21" s="355"/>
      <c r="G21" s="355"/>
      <c r="H21" s="138"/>
      <c r="I21" s="355"/>
      <c r="J21" s="355"/>
      <c r="K21" s="138"/>
      <c r="L21" s="355"/>
      <c r="M21" s="355"/>
      <c r="N21" s="355"/>
      <c r="O21" s="355"/>
      <c r="P21" s="355"/>
      <c r="Q21" s="355">
        <v>15000000</v>
      </c>
      <c r="R21" s="355">
        <v>15000000</v>
      </c>
      <c r="S21" s="355">
        <v>6200000</v>
      </c>
      <c r="T21" s="132">
        <f t="shared" si="4"/>
        <v>15000000</v>
      </c>
      <c r="U21" s="132">
        <f t="shared" si="3"/>
        <v>15000000</v>
      </c>
      <c r="V21" s="275">
        <f t="shared" si="3"/>
        <v>6200000</v>
      </c>
      <c r="W21" s="132">
        <f t="shared" si="1"/>
        <v>41.333333333333336</v>
      </c>
    </row>
    <row r="22" spans="1:23" ht="19.5" customHeight="1">
      <c r="A22" s="278" t="s">
        <v>88</v>
      </c>
      <c r="B22" s="355"/>
      <c r="C22" s="355"/>
      <c r="D22" s="355"/>
      <c r="E22" s="138"/>
      <c r="F22" s="355"/>
      <c r="G22" s="355"/>
      <c r="H22" s="138">
        <v>115520000</v>
      </c>
      <c r="I22" s="355">
        <v>115520000</v>
      </c>
      <c r="J22" s="355">
        <v>34416091</v>
      </c>
      <c r="K22" s="138"/>
      <c r="L22" s="355"/>
      <c r="M22" s="355"/>
      <c r="N22" s="355"/>
      <c r="O22" s="355"/>
      <c r="P22" s="355"/>
      <c r="Q22" s="355"/>
      <c r="R22" s="355"/>
      <c r="S22" s="355"/>
      <c r="T22" s="132">
        <f t="shared" si="4"/>
        <v>115520000</v>
      </c>
      <c r="U22" s="132">
        <f t="shared" si="3"/>
        <v>115520000</v>
      </c>
      <c r="V22" s="275">
        <f t="shared" si="3"/>
        <v>34416091</v>
      </c>
      <c r="W22" s="132">
        <f t="shared" si="1"/>
        <v>29.792322541551247</v>
      </c>
    </row>
    <row r="23" spans="1:23" ht="21" customHeight="1">
      <c r="A23" s="278" t="s">
        <v>87</v>
      </c>
      <c r="B23" s="355"/>
      <c r="C23" s="355">
        <v>6627373</v>
      </c>
      <c r="D23" s="355">
        <v>6960517</v>
      </c>
      <c r="E23" s="138"/>
      <c r="F23" s="355">
        <v>934402</v>
      </c>
      <c r="G23" s="355">
        <v>979542</v>
      </c>
      <c r="H23" s="138"/>
      <c r="I23" s="355">
        <v>8003550</v>
      </c>
      <c r="J23" s="355">
        <v>8509485</v>
      </c>
      <c r="K23" s="138"/>
      <c r="L23" s="355"/>
      <c r="M23" s="355"/>
      <c r="N23" s="355"/>
      <c r="O23" s="355"/>
      <c r="P23" s="355"/>
      <c r="Q23" s="355"/>
      <c r="R23" s="355"/>
      <c r="S23" s="355"/>
      <c r="T23" s="132">
        <f t="shared" si="4"/>
        <v>0</v>
      </c>
      <c r="U23" s="132">
        <f t="shared" si="3"/>
        <v>15565325</v>
      </c>
      <c r="V23" s="275">
        <f t="shared" si="3"/>
        <v>16449544</v>
      </c>
      <c r="W23" s="132">
        <f t="shared" si="1"/>
        <v>105.68069731920149</v>
      </c>
    </row>
    <row r="24" spans="1:23" ht="21.75" customHeight="1">
      <c r="A24" s="278" t="s">
        <v>130</v>
      </c>
      <c r="B24" s="355"/>
      <c r="C24" s="355"/>
      <c r="D24" s="355"/>
      <c r="E24" s="138"/>
      <c r="F24" s="355"/>
      <c r="G24" s="355"/>
      <c r="H24" s="138">
        <v>1067000</v>
      </c>
      <c r="I24" s="355">
        <v>1067000</v>
      </c>
      <c r="J24" s="355">
        <v>533502</v>
      </c>
      <c r="K24" s="138"/>
      <c r="L24" s="355"/>
      <c r="M24" s="355"/>
      <c r="N24" s="355"/>
      <c r="O24" s="355"/>
      <c r="P24" s="355"/>
      <c r="Q24" s="355"/>
      <c r="R24" s="355"/>
      <c r="S24" s="355"/>
      <c r="T24" s="132">
        <f t="shared" si="4"/>
        <v>1067000</v>
      </c>
      <c r="U24" s="132">
        <f t="shared" si="3"/>
        <v>1067000</v>
      </c>
      <c r="V24" s="275">
        <f t="shared" si="3"/>
        <v>533502</v>
      </c>
      <c r="W24" s="132">
        <f t="shared" si="1"/>
        <v>50.000187441424558</v>
      </c>
    </row>
    <row r="25" spans="1:23" ht="22.5" customHeight="1">
      <c r="A25" s="278" t="s">
        <v>85</v>
      </c>
      <c r="B25" s="355"/>
      <c r="C25" s="355"/>
      <c r="D25" s="355"/>
      <c r="E25" s="138"/>
      <c r="F25" s="355"/>
      <c r="G25" s="355"/>
      <c r="H25" s="138"/>
      <c r="I25" s="355">
        <v>23800</v>
      </c>
      <c r="J25" s="355">
        <v>28900</v>
      </c>
      <c r="K25" s="138"/>
      <c r="L25" s="355"/>
      <c r="M25" s="355"/>
      <c r="N25" s="355"/>
      <c r="O25" s="355"/>
      <c r="P25" s="355"/>
      <c r="Q25" s="355"/>
      <c r="R25" s="355"/>
      <c r="S25" s="355"/>
      <c r="T25" s="132">
        <f t="shared" si="4"/>
        <v>0</v>
      </c>
      <c r="U25" s="132">
        <f t="shared" si="3"/>
        <v>23800</v>
      </c>
      <c r="V25" s="275">
        <f t="shared" si="3"/>
        <v>28900</v>
      </c>
      <c r="W25" s="132">
        <f t="shared" si="1"/>
        <v>121.42857142857142</v>
      </c>
    </row>
    <row r="26" spans="1:23" ht="25.5" customHeight="1">
      <c r="A26" s="278" t="s">
        <v>129</v>
      </c>
      <c r="B26" s="355"/>
      <c r="C26" s="355"/>
      <c r="D26" s="355"/>
      <c r="E26" s="138"/>
      <c r="F26" s="355"/>
      <c r="G26" s="355"/>
      <c r="H26" s="138">
        <v>0</v>
      </c>
      <c r="I26" s="355"/>
      <c r="J26" s="355"/>
      <c r="K26" s="138"/>
      <c r="L26" s="355"/>
      <c r="M26" s="355"/>
      <c r="N26" s="355"/>
      <c r="O26" s="355"/>
      <c r="P26" s="355"/>
      <c r="Q26" s="355"/>
      <c r="R26" s="355"/>
      <c r="S26" s="355"/>
      <c r="T26" s="132">
        <f t="shared" si="4"/>
        <v>0</v>
      </c>
      <c r="U26" s="132">
        <f t="shared" si="3"/>
        <v>0</v>
      </c>
      <c r="V26" s="275">
        <f t="shared" si="3"/>
        <v>0</v>
      </c>
      <c r="W26" s="132"/>
    </row>
    <row r="27" spans="1:23" ht="25.5" customHeight="1">
      <c r="A27" s="278" t="s">
        <v>128</v>
      </c>
      <c r="B27" s="355"/>
      <c r="C27" s="355"/>
      <c r="D27" s="355"/>
      <c r="E27" s="138"/>
      <c r="F27" s="355"/>
      <c r="G27" s="355"/>
      <c r="H27" s="138"/>
      <c r="I27" s="355"/>
      <c r="J27" s="355"/>
      <c r="K27" s="138"/>
      <c r="L27" s="355"/>
      <c r="M27" s="355"/>
      <c r="N27" s="355"/>
      <c r="O27" s="355"/>
      <c r="P27" s="355"/>
      <c r="Q27" s="355"/>
      <c r="R27" s="355"/>
      <c r="S27" s="355"/>
      <c r="T27" s="132">
        <f t="shared" si="4"/>
        <v>0</v>
      </c>
      <c r="U27" s="132">
        <f t="shared" si="3"/>
        <v>0</v>
      </c>
      <c r="V27" s="275">
        <f t="shared" si="3"/>
        <v>0</v>
      </c>
      <c r="W27" s="132"/>
    </row>
    <row r="28" spans="1:23" ht="19.5" customHeight="1">
      <c r="A28" s="278" t="s">
        <v>81</v>
      </c>
      <c r="B28" s="355"/>
      <c r="C28" s="355"/>
      <c r="D28" s="355"/>
      <c r="E28" s="138"/>
      <c r="F28" s="355"/>
      <c r="G28" s="355"/>
      <c r="H28" s="138"/>
      <c r="I28" s="355"/>
      <c r="J28" s="355"/>
      <c r="K28" s="138">
        <v>17300000</v>
      </c>
      <c r="L28" s="355">
        <v>17300000</v>
      </c>
      <c r="M28" s="355">
        <v>10676700</v>
      </c>
      <c r="N28" s="355"/>
      <c r="O28" s="355"/>
      <c r="P28" s="355"/>
      <c r="Q28" s="355"/>
      <c r="R28" s="355">
        <v>278811381</v>
      </c>
      <c r="S28" s="355">
        <v>278811381</v>
      </c>
      <c r="T28" s="132">
        <f t="shared" si="4"/>
        <v>17300000</v>
      </c>
      <c r="U28" s="132">
        <f t="shared" si="3"/>
        <v>296111381</v>
      </c>
      <c r="V28" s="275">
        <f t="shared" si="3"/>
        <v>289488081</v>
      </c>
      <c r="W28" s="132">
        <f t="shared" si="1"/>
        <v>97.763240312603855</v>
      </c>
    </row>
    <row r="29" spans="1:23" ht="18.75" customHeight="1">
      <c r="A29" s="278" t="s">
        <v>127</v>
      </c>
      <c r="B29" s="355"/>
      <c r="C29" s="355"/>
      <c r="D29" s="355"/>
      <c r="E29" s="138"/>
      <c r="F29" s="355"/>
      <c r="G29" s="355"/>
      <c r="H29" s="138">
        <v>300000</v>
      </c>
      <c r="I29" s="355">
        <v>300000</v>
      </c>
      <c r="J29" s="355">
        <v>40000</v>
      </c>
      <c r="K29" s="138"/>
      <c r="L29" s="355"/>
      <c r="M29" s="355"/>
      <c r="N29" s="355"/>
      <c r="O29" s="355"/>
      <c r="P29" s="355"/>
      <c r="Q29" s="355"/>
      <c r="R29" s="355"/>
      <c r="S29" s="355"/>
      <c r="T29" s="132">
        <f t="shared" si="4"/>
        <v>300000</v>
      </c>
      <c r="U29" s="132">
        <f t="shared" si="3"/>
        <v>300000</v>
      </c>
      <c r="V29" s="275">
        <f t="shared" si="3"/>
        <v>40000</v>
      </c>
      <c r="W29" s="132">
        <f t="shared" si="1"/>
        <v>13.333333333333334</v>
      </c>
    </row>
    <row r="30" spans="1:23" ht="28.5" customHeight="1">
      <c r="A30" s="278" t="s">
        <v>126</v>
      </c>
      <c r="B30" s="355">
        <v>1296184</v>
      </c>
      <c r="C30" s="355">
        <v>11056010</v>
      </c>
      <c r="D30" s="355">
        <v>2837737</v>
      </c>
      <c r="E30" s="138">
        <v>168504</v>
      </c>
      <c r="F30" s="355">
        <v>1458609</v>
      </c>
      <c r="G30" s="355">
        <v>391004</v>
      </c>
      <c r="H30" s="138">
        <v>6292000</v>
      </c>
      <c r="I30" s="355">
        <v>22604529</v>
      </c>
      <c r="J30" s="355">
        <v>7067149</v>
      </c>
      <c r="K30" s="138"/>
      <c r="L30" s="355">
        <v>7227630</v>
      </c>
      <c r="M30" s="355">
        <v>3644176</v>
      </c>
      <c r="N30" s="355"/>
      <c r="O30" s="355"/>
      <c r="P30" s="355"/>
      <c r="Q30" s="355"/>
      <c r="R30" s="355"/>
      <c r="S30" s="355"/>
      <c r="T30" s="132">
        <f t="shared" si="4"/>
        <v>7756688</v>
      </c>
      <c r="U30" s="132">
        <f t="shared" si="3"/>
        <v>42346778</v>
      </c>
      <c r="V30" s="275">
        <f t="shared" si="3"/>
        <v>13940066</v>
      </c>
      <c r="W30" s="132">
        <f t="shared" si="1"/>
        <v>32.918835052810863</v>
      </c>
    </row>
    <row r="31" spans="1:23" ht="18" customHeight="1">
      <c r="A31" s="278" t="s">
        <v>79</v>
      </c>
      <c r="B31" s="355"/>
      <c r="C31" s="355"/>
      <c r="D31" s="355"/>
      <c r="E31" s="138"/>
      <c r="F31" s="355"/>
      <c r="G31" s="355"/>
      <c r="H31" s="138">
        <v>5870000</v>
      </c>
      <c r="I31" s="355">
        <v>5870000</v>
      </c>
      <c r="J31" s="355">
        <v>4699353</v>
      </c>
      <c r="K31" s="138"/>
      <c r="L31" s="355"/>
      <c r="M31" s="355"/>
      <c r="N31" s="355"/>
      <c r="O31" s="355"/>
      <c r="P31" s="355"/>
      <c r="Q31" s="355"/>
      <c r="R31" s="355"/>
      <c r="S31" s="355"/>
      <c r="T31" s="132">
        <f t="shared" si="4"/>
        <v>5870000</v>
      </c>
      <c r="U31" s="132">
        <f t="shared" si="3"/>
        <v>5870000</v>
      </c>
      <c r="V31" s="275">
        <f t="shared" si="3"/>
        <v>4699353</v>
      </c>
      <c r="W31" s="132">
        <f t="shared" si="1"/>
        <v>80.057120954003409</v>
      </c>
    </row>
    <row r="32" spans="1:23" ht="20.25" customHeight="1">
      <c r="A32" s="278" t="s">
        <v>78</v>
      </c>
      <c r="B32" s="355"/>
      <c r="C32" s="355"/>
      <c r="D32" s="355"/>
      <c r="E32" s="138"/>
      <c r="F32" s="355"/>
      <c r="G32" s="355"/>
      <c r="H32" s="138"/>
      <c r="I32" s="355"/>
      <c r="J32" s="355"/>
      <c r="K32" s="138">
        <v>12168000</v>
      </c>
      <c r="L32" s="355">
        <v>7808000</v>
      </c>
      <c r="M32" s="355">
        <v>3693475</v>
      </c>
      <c r="N32" s="355"/>
      <c r="O32" s="355"/>
      <c r="P32" s="355"/>
      <c r="Q32" s="355"/>
      <c r="R32" s="355"/>
      <c r="S32" s="355"/>
      <c r="T32" s="132">
        <f t="shared" si="4"/>
        <v>12168000</v>
      </c>
      <c r="U32" s="132">
        <f t="shared" si="3"/>
        <v>7808000</v>
      </c>
      <c r="V32" s="275">
        <f t="shared" si="3"/>
        <v>3693475</v>
      </c>
      <c r="W32" s="132">
        <f t="shared" si="1"/>
        <v>47.303726946721312</v>
      </c>
    </row>
    <row r="33" spans="1:23" ht="26.25" customHeight="1">
      <c r="A33" s="278" t="s">
        <v>77</v>
      </c>
      <c r="B33" s="355"/>
      <c r="C33" s="355"/>
      <c r="D33" s="355"/>
      <c r="E33" s="138"/>
      <c r="F33" s="355"/>
      <c r="G33" s="355"/>
      <c r="H33" s="138">
        <v>120000</v>
      </c>
      <c r="I33" s="355">
        <v>310775</v>
      </c>
      <c r="J33" s="355"/>
      <c r="K33" s="138"/>
      <c r="L33" s="355"/>
      <c r="M33" s="355"/>
      <c r="N33" s="355"/>
      <c r="O33" s="355"/>
      <c r="P33" s="355"/>
      <c r="Q33" s="355"/>
      <c r="R33" s="355"/>
      <c r="S33" s="355"/>
      <c r="T33" s="132">
        <f t="shared" si="4"/>
        <v>120000</v>
      </c>
      <c r="U33" s="132">
        <f t="shared" si="3"/>
        <v>310775</v>
      </c>
      <c r="V33" s="275">
        <f t="shared" si="3"/>
        <v>0</v>
      </c>
      <c r="W33" s="132">
        <f t="shared" si="1"/>
        <v>0</v>
      </c>
    </row>
    <row r="34" spans="1:23" ht="21" customHeight="1">
      <c r="A34" s="278" t="s">
        <v>125</v>
      </c>
      <c r="B34" s="355"/>
      <c r="C34" s="355"/>
      <c r="D34" s="355"/>
      <c r="E34" s="138"/>
      <c r="F34" s="355"/>
      <c r="G34" s="355"/>
      <c r="H34" s="138"/>
      <c r="I34" s="355"/>
      <c r="J34" s="355"/>
      <c r="K34" s="138">
        <v>31000000</v>
      </c>
      <c r="L34" s="355">
        <v>34288512</v>
      </c>
      <c r="M34" s="355">
        <v>15679431</v>
      </c>
      <c r="N34" s="355"/>
      <c r="O34" s="355"/>
      <c r="P34" s="355"/>
      <c r="Q34" s="355"/>
      <c r="R34" s="355"/>
      <c r="S34" s="355"/>
      <c r="T34" s="132">
        <f t="shared" si="4"/>
        <v>31000000</v>
      </c>
      <c r="U34" s="132">
        <f t="shared" si="3"/>
        <v>34288512</v>
      </c>
      <c r="V34" s="275">
        <f t="shared" si="3"/>
        <v>15679431</v>
      </c>
      <c r="W34" s="359">
        <f t="shared" si="1"/>
        <v>45.727942349904247</v>
      </c>
    </row>
    <row r="35" spans="1:23" ht="21" customHeight="1">
      <c r="A35" s="278" t="s">
        <v>153</v>
      </c>
      <c r="B35" s="355"/>
      <c r="C35" s="355"/>
      <c r="D35" s="355"/>
      <c r="E35" s="138"/>
      <c r="F35" s="355"/>
      <c r="G35" s="355"/>
      <c r="H35" s="138"/>
      <c r="I35" s="355"/>
      <c r="J35" s="355"/>
      <c r="K35" s="138"/>
      <c r="L35" s="355"/>
      <c r="M35" s="355"/>
      <c r="N35" s="355"/>
      <c r="O35" s="355"/>
      <c r="P35" s="355"/>
      <c r="Q35" s="355"/>
      <c r="R35" s="355"/>
      <c r="S35" s="355"/>
      <c r="T35" s="132">
        <f t="shared" si="4"/>
        <v>0</v>
      </c>
      <c r="U35" s="132">
        <f t="shared" si="3"/>
        <v>0</v>
      </c>
      <c r="V35" s="275">
        <f t="shared" si="3"/>
        <v>0</v>
      </c>
      <c r="W35" s="132"/>
    </row>
    <row r="36" spans="1:23" ht="20.25" customHeight="1">
      <c r="A36" s="278" t="s">
        <v>124</v>
      </c>
      <c r="B36" s="355"/>
      <c r="C36" s="355"/>
      <c r="D36" s="355"/>
      <c r="E36" s="138"/>
      <c r="F36" s="355"/>
      <c r="G36" s="355"/>
      <c r="H36" s="138"/>
      <c r="I36" s="355"/>
      <c r="J36" s="355"/>
      <c r="K36" s="138"/>
      <c r="L36" s="355"/>
      <c r="M36" s="355"/>
      <c r="N36" s="355"/>
      <c r="O36" s="355"/>
      <c r="P36" s="355"/>
      <c r="Q36" s="355"/>
      <c r="R36" s="355"/>
      <c r="S36" s="355"/>
      <c r="T36" s="132">
        <f t="shared" si="4"/>
        <v>0</v>
      </c>
      <c r="U36" s="132">
        <f t="shared" si="3"/>
        <v>0</v>
      </c>
      <c r="V36" s="275">
        <f t="shared" si="3"/>
        <v>0</v>
      </c>
      <c r="W36" s="132"/>
    </row>
    <row r="37" spans="1:23" ht="27" customHeight="1">
      <c r="A37" s="278" t="s">
        <v>123</v>
      </c>
      <c r="B37" s="355"/>
      <c r="C37" s="355"/>
      <c r="D37" s="355"/>
      <c r="E37" s="138"/>
      <c r="F37" s="355"/>
      <c r="G37" s="355"/>
      <c r="H37" s="138">
        <v>1100000</v>
      </c>
      <c r="I37" s="355">
        <v>1100000</v>
      </c>
      <c r="J37" s="355">
        <v>3026416</v>
      </c>
      <c r="K37" s="138">
        <v>1500000</v>
      </c>
      <c r="L37" s="355">
        <v>1500000</v>
      </c>
      <c r="M37" s="355">
        <v>900000</v>
      </c>
      <c r="N37" s="355"/>
      <c r="O37" s="355"/>
      <c r="P37" s="355"/>
      <c r="Q37" s="355"/>
      <c r="R37" s="355"/>
      <c r="S37" s="355"/>
      <c r="T37" s="132">
        <f t="shared" si="4"/>
        <v>2600000</v>
      </c>
      <c r="U37" s="132">
        <f t="shared" si="3"/>
        <v>2600000</v>
      </c>
      <c r="V37" s="275">
        <f t="shared" si="3"/>
        <v>3926416</v>
      </c>
      <c r="W37" s="132">
        <f t="shared" si="1"/>
        <v>151.01599999999999</v>
      </c>
    </row>
    <row r="38" spans="1:23" ht="18.75" customHeight="1">
      <c r="A38" s="278" t="s">
        <v>74</v>
      </c>
      <c r="B38" s="355"/>
      <c r="C38" s="355"/>
      <c r="D38" s="355"/>
      <c r="E38" s="138"/>
      <c r="F38" s="355"/>
      <c r="G38" s="355"/>
      <c r="H38" s="138"/>
      <c r="I38" s="355"/>
      <c r="J38" s="355"/>
      <c r="K38" s="138"/>
      <c r="L38" s="355"/>
      <c r="M38" s="355"/>
      <c r="N38" s="355"/>
      <c r="O38" s="355"/>
      <c r="P38" s="355"/>
      <c r="Q38" s="355"/>
      <c r="R38" s="355"/>
      <c r="S38" s="355"/>
      <c r="T38" s="132">
        <f t="shared" si="4"/>
        <v>0</v>
      </c>
      <c r="U38" s="132">
        <f t="shared" si="3"/>
        <v>0</v>
      </c>
      <c r="V38" s="275">
        <f t="shared" si="3"/>
        <v>0</v>
      </c>
      <c r="W38" s="132"/>
    </row>
    <row r="39" spans="1:23" ht="18.75" customHeight="1">
      <c r="A39" s="278" t="s">
        <v>122</v>
      </c>
      <c r="B39" s="355"/>
      <c r="C39" s="355"/>
      <c r="D39" s="355"/>
      <c r="E39" s="138"/>
      <c r="F39" s="355"/>
      <c r="G39" s="355"/>
      <c r="H39" s="138"/>
      <c r="I39" s="355"/>
      <c r="J39" s="355"/>
      <c r="K39" s="138"/>
      <c r="L39" s="355"/>
      <c r="M39" s="355"/>
      <c r="N39" s="355"/>
      <c r="O39" s="355"/>
      <c r="P39" s="355"/>
      <c r="Q39" s="355"/>
      <c r="R39" s="355"/>
      <c r="S39" s="355"/>
      <c r="T39" s="132">
        <f t="shared" si="4"/>
        <v>0</v>
      </c>
      <c r="U39" s="132">
        <f t="shared" si="3"/>
        <v>0</v>
      </c>
      <c r="V39" s="275">
        <f t="shared" si="3"/>
        <v>0</v>
      </c>
      <c r="W39" s="132"/>
    </row>
    <row r="40" spans="1:23" ht="24" customHeight="1">
      <c r="A40" s="278" t="s">
        <v>121</v>
      </c>
      <c r="B40" s="355"/>
      <c r="C40" s="355"/>
      <c r="D40" s="355"/>
      <c r="E40" s="138"/>
      <c r="F40" s="355"/>
      <c r="G40" s="355"/>
      <c r="H40" s="138"/>
      <c r="I40" s="355"/>
      <c r="J40" s="355"/>
      <c r="K40" s="138"/>
      <c r="L40" s="355"/>
      <c r="M40" s="355"/>
      <c r="N40" s="355"/>
      <c r="O40" s="355"/>
      <c r="P40" s="355"/>
      <c r="Q40" s="355"/>
      <c r="R40" s="355"/>
      <c r="S40" s="355"/>
      <c r="T40" s="132">
        <f t="shared" si="4"/>
        <v>0</v>
      </c>
      <c r="U40" s="132">
        <f t="shared" si="3"/>
        <v>0</v>
      </c>
      <c r="V40" s="275">
        <f t="shared" si="3"/>
        <v>0</v>
      </c>
      <c r="W40" s="132"/>
    </row>
    <row r="41" spans="1:23" ht="26.25" customHeight="1">
      <c r="A41" s="278" t="s">
        <v>120</v>
      </c>
      <c r="B41" s="355"/>
      <c r="C41" s="355"/>
      <c r="D41" s="355"/>
      <c r="E41" s="138"/>
      <c r="F41" s="355"/>
      <c r="G41" s="355"/>
      <c r="H41" s="138"/>
      <c r="I41" s="355"/>
      <c r="J41" s="355"/>
      <c r="K41" s="138"/>
      <c r="L41" s="355"/>
      <c r="M41" s="355">
        <v>425000</v>
      </c>
      <c r="N41" s="355">
        <v>36000000</v>
      </c>
      <c r="O41" s="355">
        <v>35823000</v>
      </c>
      <c r="P41" s="355">
        <v>14522606</v>
      </c>
      <c r="Q41" s="355"/>
      <c r="R41" s="355"/>
      <c r="S41" s="355"/>
      <c r="T41" s="132">
        <f t="shared" si="4"/>
        <v>36000000</v>
      </c>
      <c r="U41" s="132">
        <f t="shared" si="3"/>
        <v>35823000</v>
      </c>
      <c r="V41" s="275">
        <f t="shared" si="3"/>
        <v>14947606</v>
      </c>
      <c r="W41" s="132">
        <f t="shared" si="1"/>
        <v>41.726281997599308</v>
      </c>
    </row>
    <row r="42" spans="1:23" ht="20.25" customHeight="1">
      <c r="A42" s="278" t="s">
        <v>119</v>
      </c>
      <c r="B42" s="355"/>
      <c r="C42" s="355"/>
      <c r="D42" s="355"/>
      <c r="E42" s="138"/>
      <c r="F42" s="355"/>
      <c r="G42" s="355"/>
      <c r="H42" s="138"/>
      <c r="I42" s="355"/>
      <c r="J42" s="355"/>
      <c r="K42" s="138">
        <v>100000000</v>
      </c>
      <c r="L42" s="355">
        <v>101043559</v>
      </c>
      <c r="M42" s="355">
        <v>91600308</v>
      </c>
      <c r="N42" s="355"/>
      <c r="O42" s="355"/>
      <c r="P42" s="355"/>
      <c r="Q42" s="355"/>
      <c r="R42" s="355"/>
      <c r="S42" s="355"/>
      <c r="T42" s="132">
        <f t="shared" si="4"/>
        <v>100000000</v>
      </c>
      <c r="U42" s="132">
        <f t="shared" si="3"/>
        <v>101043559</v>
      </c>
      <c r="V42" s="275">
        <f t="shared" si="3"/>
        <v>91600308</v>
      </c>
      <c r="W42" s="132">
        <f t="shared" si="1"/>
        <v>90.654277132103005</v>
      </c>
    </row>
    <row r="43" spans="1:23" ht="26.25" customHeight="1">
      <c r="A43" s="278" t="s">
        <v>118</v>
      </c>
      <c r="B43" s="355"/>
      <c r="C43" s="355"/>
      <c r="D43" s="355"/>
      <c r="E43" s="138"/>
      <c r="F43" s="355"/>
      <c r="G43" s="355"/>
      <c r="H43" s="138"/>
      <c r="I43" s="355"/>
      <c r="J43" s="355"/>
      <c r="K43" s="138"/>
      <c r="L43" s="355"/>
      <c r="M43" s="355">
        <v>65000</v>
      </c>
      <c r="N43" s="355"/>
      <c r="O43" s="355"/>
      <c r="P43" s="355"/>
      <c r="Q43" s="355"/>
      <c r="R43" s="355"/>
      <c r="S43" s="355"/>
      <c r="T43" s="132">
        <f t="shared" si="4"/>
        <v>0</v>
      </c>
      <c r="U43" s="132">
        <f t="shared" si="3"/>
        <v>0</v>
      </c>
      <c r="V43" s="275">
        <f t="shared" si="3"/>
        <v>65000</v>
      </c>
      <c r="W43" s="132"/>
    </row>
    <row r="44" spans="1:23" ht="26.25" customHeight="1">
      <c r="A44" s="278" t="s">
        <v>117</v>
      </c>
      <c r="B44" s="355"/>
      <c r="C44" s="355"/>
      <c r="D44" s="355"/>
      <c r="E44" s="138"/>
      <c r="F44" s="355"/>
      <c r="G44" s="355"/>
      <c r="H44" s="138"/>
      <c r="I44" s="355"/>
      <c r="J44" s="355"/>
      <c r="K44" s="138"/>
      <c r="L44" s="355"/>
      <c r="M44" s="355"/>
      <c r="N44" s="355"/>
      <c r="O44" s="355"/>
      <c r="P44" s="355"/>
      <c r="Q44" s="355"/>
      <c r="R44" s="355"/>
      <c r="S44" s="355"/>
      <c r="T44" s="132">
        <f t="shared" si="4"/>
        <v>0</v>
      </c>
      <c r="U44" s="132">
        <f t="shared" si="3"/>
        <v>0</v>
      </c>
      <c r="V44" s="275">
        <f t="shared" si="3"/>
        <v>0</v>
      </c>
      <c r="W44" s="132"/>
    </row>
    <row r="45" spans="1:23" ht="21" customHeight="1">
      <c r="A45" s="278" t="s">
        <v>387</v>
      </c>
      <c r="B45" s="355"/>
      <c r="C45" s="355"/>
      <c r="D45" s="355"/>
      <c r="E45" s="138"/>
      <c r="F45" s="355"/>
      <c r="G45" s="355"/>
      <c r="H45" s="138">
        <v>53948825</v>
      </c>
      <c r="I45" s="355">
        <v>53948825</v>
      </c>
      <c r="J45" s="355">
        <v>53948825</v>
      </c>
      <c r="K45" s="138"/>
      <c r="L45" s="355"/>
      <c r="M45" s="355"/>
      <c r="N45" s="355"/>
      <c r="O45" s="355"/>
      <c r="P45" s="355"/>
      <c r="Q45" s="355"/>
      <c r="R45" s="355"/>
      <c r="S45" s="355"/>
      <c r="T45" s="132">
        <f t="shared" si="4"/>
        <v>53948825</v>
      </c>
      <c r="U45" s="132">
        <f t="shared" si="3"/>
        <v>53948825</v>
      </c>
      <c r="V45" s="275">
        <f t="shared" si="3"/>
        <v>53948825</v>
      </c>
      <c r="W45" s="132">
        <f t="shared" si="1"/>
        <v>100</v>
      </c>
    </row>
    <row r="46" spans="1:23" ht="21" customHeight="1">
      <c r="A46" s="278" t="s">
        <v>207</v>
      </c>
      <c r="B46" s="355"/>
      <c r="C46" s="355"/>
      <c r="D46" s="355"/>
      <c r="E46" s="138"/>
      <c r="F46" s="355"/>
      <c r="G46" s="355"/>
      <c r="H46" s="138"/>
      <c r="I46" s="355"/>
      <c r="J46" s="355"/>
      <c r="K46" s="138"/>
      <c r="L46" s="355"/>
      <c r="M46" s="355"/>
      <c r="N46" s="355"/>
      <c r="O46" s="355"/>
      <c r="P46" s="355"/>
      <c r="Q46" s="355"/>
      <c r="R46" s="355"/>
      <c r="S46" s="355"/>
      <c r="T46" s="132">
        <f t="shared" si="4"/>
        <v>0</v>
      </c>
      <c r="U46" s="132">
        <f t="shared" si="3"/>
        <v>0</v>
      </c>
      <c r="V46" s="275">
        <f t="shared" si="3"/>
        <v>0</v>
      </c>
      <c r="W46" s="132"/>
    </row>
    <row r="47" spans="1:23" ht="22.5" customHeight="1">
      <c r="A47" s="278" t="s">
        <v>340</v>
      </c>
      <c r="B47" s="355"/>
      <c r="C47" s="355"/>
      <c r="D47" s="355"/>
      <c r="E47" s="138"/>
      <c r="F47" s="355"/>
      <c r="G47" s="355"/>
      <c r="H47" s="138"/>
      <c r="I47" s="355"/>
      <c r="J47" s="355"/>
      <c r="K47" s="138"/>
      <c r="L47" s="355">
        <v>1550000</v>
      </c>
      <c r="M47" s="355">
        <v>50000</v>
      </c>
      <c r="N47" s="355"/>
      <c r="O47" s="355"/>
      <c r="P47" s="355"/>
      <c r="Q47" s="355"/>
      <c r="R47" s="355"/>
      <c r="S47" s="355"/>
      <c r="T47" s="132">
        <f t="shared" si="4"/>
        <v>0</v>
      </c>
      <c r="U47" s="132">
        <f t="shared" si="3"/>
        <v>1550000</v>
      </c>
      <c r="V47" s="275">
        <f t="shared" si="3"/>
        <v>50000</v>
      </c>
      <c r="W47" s="132">
        <f t="shared" si="1"/>
        <v>3.225806451612903</v>
      </c>
    </row>
    <row r="48" spans="1:23" ht="18" customHeight="1">
      <c r="A48" s="278" t="s">
        <v>208</v>
      </c>
      <c r="B48" s="355"/>
      <c r="C48" s="355"/>
      <c r="D48" s="355"/>
      <c r="E48" s="138"/>
      <c r="F48" s="355"/>
      <c r="G48" s="355"/>
      <c r="H48" s="138">
        <v>2500000</v>
      </c>
      <c r="I48" s="355"/>
      <c r="J48" s="355"/>
      <c r="K48" s="138"/>
      <c r="L48" s="355">
        <v>4121865</v>
      </c>
      <c r="M48" s="355">
        <v>1373955</v>
      </c>
      <c r="N48" s="355"/>
      <c r="O48" s="355"/>
      <c r="P48" s="355"/>
      <c r="Q48" s="355"/>
      <c r="R48" s="355"/>
      <c r="S48" s="355"/>
      <c r="T48" s="132">
        <f t="shared" si="4"/>
        <v>2500000</v>
      </c>
      <c r="U48" s="132">
        <f t="shared" si="3"/>
        <v>4121865</v>
      </c>
      <c r="V48" s="275">
        <f t="shared" si="3"/>
        <v>1373955</v>
      </c>
      <c r="W48" s="132">
        <f t="shared" si="1"/>
        <v>33.333333333333329</v>
      </c>
    </row>
    <row r="49" spans="1:23" ht="20.25" customHeight="1">
      <c r="A49" s="278" t="s">
        <v>116</v>
      </c>
      <c r="B49" s="355"/>
      <c r="C49" s="355"/>
      <c r="D49" s="355"/>
      <c r="E49" s="138"/>
      <c r="F49" s="355"/>
      <c r="G49" s="355"/>
      <c r="H49" s="138">
        <v>164031228</v>
      </c>
      <c r="I49" s="355">
        <v>164031228</v>
      </c>
      <c r="J49" s="355">
        <v>85296237</v>
      </c>
      <c r="K49" s="138"/>
      <c r="L49" s="355"/>
      <c r="M49" s="355"/>
      <c r="N49" s="355"/>
      <c r="O49" s="355"/>
      <c r="P49" s="355"/>
      <c r="Q49" s="355"/>
      <c r="R49" s="355"/>
      <c r="S49" s="355"/>
      <c r="T49" s="132">
        <f t="shared" si="4"/>
        <v>164031228</v>
      </c>
      <c r="U49" s="132">
        <f t="shared" si="3"/>
        <v>164031228</v>
      </c>
      <c r="V49" s="275">
        <f t="shared" si="3"/>
        <v>85296237</v>
      </c>
      <c r="W49" s="132">
        <f t="shared" si="1"/>
        <v>51.999999048961577</v>
      </c>
    </row>
    <row r="50" spans="1:23" ht="21" customHeight="1">
      <c r="A50" s="278" t="s">
        <v>115</v>
      </c>
      <c r="B50" s="355"/>
      <c r="C50" s="355"/>
      <c r="D50" s="355"/>
      <c r="E50" s="138"/>
      <c r="F50" s="355"/>
      <c r="G50" s="355"/>
      <c r="H50" s="138">
        <v>4236000</v>
      </c>
      <c r="I50" s="355">
        <v>4236000</v>
      </c>
      <c r="J50" s="355"/>
      <c r="K50" s="138"/>
      <c r="L50" s="355"/>
      <c r="M50" s="355"/>
      <c r="N50" s="355"/>
      <c r="O50" s="355"/>
      <c r="P50" s="355"/>
      <c r="Q50" s="355">
        <v>36504000</v>
      </c>
      <c r="R50" s="355">
        <v>36504000</v>
      </c>
      <c r="S50" s="355">
        <v>18252000</v>
      </c>
      <c r="T50" s="132">
        <f t="shared" si="4"/>
        <v>40740000</v>
      </c>
      <c r="U50" s="132">
        <f t="shared" si="3"/>
        <v>40740000</v>
      </c>
      <c r="V50" s="275">
        <f t="shared" si="3"/>
        <v>18252000</v>
      </c>
      <c r="W50" s="132">
        <f t="shared" si="1"/>
        <v>44.801178203240063</v>
      </c>
    </row>
    <row r="51" spans="1:23" ht="15.95" customHeight="1">
      <c r="A51" s="278" t="s">
        <v>114</v>
      </c>
      <c r="B51" s="355"/>
      <c r="C51" s="355"/>
      <c r="D51" s="355"/>
      <c r="E51" s="138"/>
      <c r="F51" s="355"/>
      <c r="G51" s="355"/>
      <c r="H51" s="138">
        <v>450000000</v>
      </c>
      <c r="I51" s="355">
        <v>450000000</v>
      </c>
      <c r="J51" s="355"/>
      <c r="K51" s="138"/>
      <c r="L51" s="355"/>
      <c r="M51" s="355"/>
      <c r="N51" s="355"/>
      <c r="O51" s="355"/>
      <c r="P51" s="355"/>
      <c r="Q51" s="355"/>
      <c r="R51" s="355"/>
      <c r="S51" s="355"/>
      <c r="T51" s="132">
        <f t="shared" si="4"/>
        <v>450000000</v>
      </c>
      <c r="U51" s="132">
        <f t="shared" si="3"/>
        <v>450000000</v>
      </c>
      <c r="V51" s="276">
        <f t="shared" si="3"/>
        <v>0</v>
      </c>
      <c r="W51" s="132">
        <f t="shared" si="1"/>
        <v>0</v>
      </c>
    </row>
    <row r="52" spans="1:23" s="140" customFormat="1" ht="28.5" customHeight="1">
      <c r="A52" s="141" t="s">
        <v>69</v>
      </c>
      <c r="B52" s="136">
        <f t="shared" ref="B52:V52" si="5">SUM(B13:B51)</f>
        <v>56263934</v>
      </c>
      <c r="C52" s="136">
        <f t="shared" si="5"/>
        <v>89824473</v>
      </c>
      <c r="D52" s="136">
        <f t="shared" si="5"/>
        <v>49884761</v>
      </c>
      <c r="E52" s="136">
        <f t="shared" si="5"/>
        <v>7293684</v>
      </c>
      <c r="F52" s="136">
        <f t="shared" si="5"/>
        <v>10657895</v>
      </c>
      <c r="G52" s="136">
        <f t="shared" si="5"/>
        <v>5652016</v>
      </c>
      <c r="H52" s="136">
        <f t="shared" si="5"/>
        <v>906385053</v>
      </c>
      <c r="I52" s="136">
        <f t="shared" si="5"/>
        <v>992534659</v>
      </c>
      <c r="J52" s="136">
        <f t="shared" si="5"/>
        <v>282508222</v>
      </c>
      <c r="K52" s="136">
        <f>SUM(K13:K51)</f>
        <v>171968000</v>
      </c>
      <c r="L52" s="136">
        <f>SUM(L13:L51)</f>
        <v>202126322</v>
      </c>
      <c r="M52" s="136">
        <f>SUM(M13:M51)</f>
        <v>156088646</v>
      </c>
      <c r="N52" s="136">
        <f t="shared" ref="N52" si="6">SUM(N13:N51)</f>
        <v>36000000</v>
      </c>
      <c r="O52" s="136">
        <f t="shared" si="5"/>
        <v>35823000</v>
      </c>
      <c r="P52" s="136">
        <f t="shared" si="5"/>
        <v>14522606</v>
      </c>
      <c r="Q52" s="136">
        <f t="shared" si="5"/>
        <v>842609446</v>
      </c>
      <c r="R52" s="136">
        <f t="shared" si="5"/>
        <v>1136922752</v>
      </c>
      <c r="S52" s="136">
        <f t="shared" si="5"/>
        <v>672838759</v>
      </c>
      <c r="T52" s="136">
        <f t="shared" si="5"/>
        <v>2020520117</v>
      </c>
      <c r="U52" s="136">
        <f t="shared" si="5"/>
        <v>2467889101</v>
      </c>
      <c r="V52" s="279">
        <f t="shared" si="5"/>
        <v>1181495010</v>
      </c>
      <c r="W52" s="132">
        <f t="shared" si="1"/>
        <v>47.874720526187858</v>
      </c>
    </row>
    <row r="53" spans="1:23" ht="21.75" customHeight="1">
      <c r="A53" s="139" t="s">
        <v>68</v>
      </c>
      <c r="B53" s="138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>
        <v>0</v>
      </c>
      <c r="U53" s="138">
        <f t="shared" ref="U53:V58" si="7">SUM(C53+F53+I53+L53+O53+R53)</f>
        <v>0</v>
      </c>
      <c r="V53" s="280">
        <f t="shared" si="7"/>
        <v>0</v>
      </c>
      <c r="W53" s="132"/>
    </row>
    <row r="54" spans="1:23" ht="26.25" customHeight="1">
      <c r="A54" s="278" t="s">
        <v>67</v>
      </c>
      <c r="B54" s="138">
        <v>278084218</v>
      </c>
      <c r="C54" s="138">
        <v>279329540</v>
      </c>
      <c r="D54" s="138">
        <v>133851818</v>
      </c>
      <c r="E54" s="138">
        <v>36478499</v>
      </c>
      <c r="F54" s="138">
        <v>36544349</v>
      </c>
      <c r="G54" s="138">
        <v>19399819</v>
      </c>
      <c r="H54" s="138">
        <v>51170000</v>
      </c>
      <c r="I54" s="138">
        <v>51637872</v>
      </c>
      <c r="J54" s="138">
        <v>23832135</v>
      </c>
      <c r="K54" s="138">
        <v>505890</v>
      </c>
      <c r="L54" s="138">
        <v>505890</v>
      </c>
      <c r="M54" s="138"/>
      <c r="N54" s="138"/>
      <c r="O54" s="138"/>
      <c r="P54" s="138"/>
      <c r="Q54" s="138"/>
      <c r="R54" s="138">
        <v>4474195</v>
      </c>
      <c r="S54" s="138">
        <v>4474195</v>
      </c>
      <c r="T54" s="132">
        <f>SUM(B54+E54+H54+K54+N54+Q54)</f>
        <v>366238607</v>
      </c>
      <c r="U54" s="132">
        <f t="shared" si="7"/>
        <v>372491846</v>
      </c>
      <c r="V54" s="275">
        <f t="shared" si="7"/>
        <v>181557967</v>
      </c>
      <c r="W54" s="132">
        <f t="shared" si="1"/>
        <v>48.741460772808431</v>
      </c>
    </row>
    <row r="55" spans="1:23" ht="28.5" customHeight="1">
      <c r="A55" s="278" t="s">
        <v>313</v>
      </c>
      <c r="B55" s="138"/>
      <c r="C55" s="138">
        <v>4528478</v>
      </c>
      <c r="D55" s="138">
        <v>5383813</v>
      </c>
      <c r="E55" s="138"/>
      <c r="F55" s="138">
        <v>730700</v>
      </c>
      <c r="G55" s="138">
        <v>738157</v>
      </c>
      <c r="H55" s="138"/>
      <c r="I55" s="138">
        <v>444000</v>
      </c>
      <c r="J55" s="138">
        <v>419240</v>
      </c>
      <c r="K55" s="138"/>
      <c r="L55" s="138">
        <v>682522</v>
      </c>
      <c r="M55" s="138">
        <v>682522</v>
      </c>
      <c r="N55" s="138"/>
      <c r="O55" s="138"/>
      <c r="P55" s="138"/>
      <c r="Q55" s="138"/>
      <c r="R55" s="138">
        <v>347980</v>
      </c>
      <c r="S55" s="138">
        <v>347980</v>
      </c>
      <c r="T55" s="132">
        <f>SUM(B55+E55+H55+K55+N55+Q55)</f>
        <v>0</v>
      </c>
      <c r="U55" s="132">
        <f t="shared" si="7"/>
        <v>6733680</v>
      </c>
      <c r="V55" s="275">
        <f t="shared" si="7"/>
        <v>7571712</v>
      </c>
      <c r="W55" s="132">
        <f t="shared" si="1"/>
        <v>112.44537904979151</v>
      </c>
    </row>
    <row r="56" spans="1:23" ht="24" customHeight="1">
      <c r="A56" s="278" t="s">
        <v>314</v>
      </c>
      <c r="B56" s="138"/>
      <c r="C56" s="138">
        <v>14922288</v>
      </c>
      <c r="D56" s="138"/>
      <c r="E56" s="138"/>
      <c r="F56" s="138">
        <v>1939897</v>
      </c>
      <c r="G56" s="138"/>
      <c r="H56" s="138"/>
      <c r="I56" s="138">
        <v>660000</v>
      </c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2">
        <f>SUM(B56+E56+H56+K56+N56+Q56)</f>
        <v>0</v>
      </c>
      <c r="U56" s="132">
        <f t="shared" si="7"/>
        <v>17522185</v>
      </c>
      <c r="V56" s="275">
        <f t="shared" si="7"/>
        <v>0</v>
      </c>
      <c r="W56" s="132">
        <f t="shared" si="1"/>
        <v>0</v>
      </c>
    </row>
    <row r="57" spans="1:23" ht="18.75" customHeight="1">
      <c r="A57" s="278" t="s">
        <v>66</v>
      </c>
      <c r="B57" s="138"/>
      <c r="C57" s="138"/>
      <c r="D57" s="138"/>
      <c r="E57" s="138"/>
      <c r="F57" s="138"/>
      <c r="G57" s="138"/>
      <c r="H57" s="138"/>
      <c r="I57" s="138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2">
        <f>SUM(B57+E57+H57+K57+N57+Q57)</f>
        <v>0</v>
      </c>
      <c r="U57" s="132">
        <f t="shared" si="7"/>
        <v>0</v>
      </c>
      <c r="V57" s="275">
        <f t="shared" si="7"/>
        <v>0</v>
      </c>
      <c r="W57" s="132"/>
    </row>
    <row r="58" spans="1:23" ht="20.25" customHeight="1">
      <c r="A58" s="278" t="s">
        <v>65</v>
      </c>
      <c r="B58" s="133"/>
      <c r="C58" s="133">
        <v>258700</v>
      </c>
      <c r="D58" s="133">
        <v>370815</v>
      </c>
      <c r="E58" s="133"/>
      <c r="F58" s="133">
        <v>18199</v>
      </c>
      <c r="G58" s="133">
        <v>25487</v>
      </c>
      <c r="H58" s="133"/>
      <c r="I58" s="133"/>
      <c r="J58" s="133"/>
      <c r="K58" s="133"/>
      <c r="L58" s="133"/>
      <c r="M58" s="133"/>
      <c r="N58" s="133"/>
      <c r="O58" s="133"/>
      <c r="P58" s="133"/>
      <c r="Q58" s="133"/>
      <c r="R58" s="133"/>
      <c r="S58" s="133"/>
      <c r="T58" s="132">
        <f>SUM(B58+E58+H58+K58+N58+Q58)</f>
        <v>0</v>
      </c>
      <c r="U58" s="132">
        <f t="shared" si="7"/>
        <v>276899</v>
      </c>
      <c r="V58" s="275">
        <f t="shared" si="7"/>
        <v>396302</v>
      </c>
      <c r="W58" s="132">
        <f t="shared" si="1"/>
        <v>143.12149917478936</v>
      </c>
    </row>
    <row r="59" spans="1:23" s="135" customFormat="1" ht="26.25" customHeight="1">
      <c r="A59" s="137" t="s">
        <v>112</v>
      </c>
      <c r="B59" s="136">
        <f t="shared" ref="B59" si="8">SUM(B53:B58)</f>
        <v>278084218</v>
      </c>
      <c r="C59" s="136">
        <f t="shared" ref="C59:V59" si="9">SUM(C53:C58)</f>
        <v>299039006</v>
      </c>
      <c r="D59" s="136">
        <f t="shared" si="9"/>
        <v>139606446</v>
      </c>
      <c r="E59" s="136">
        <f t="shared" si="9"/>
        <v>36478499</v>
      </c>
      <c r="F59" s="136">
        <f t="shared" si="9"/>
        <v>39233145</v>
      </c>
      <c r="G59" s="136">
        <f t="shared" si="9"/>
        <v>20163463</v>
      </c>
      <c r="H59" s="136">
        <f t="shared" si="9"/>
        <v>51170000</v>
      </c>
      <c r="I59" s="136">
        <f t="shared" si="9"/>
        <v>52741872</v>
      </c>
      <c r="J59" s="136">
        <f t="shared" si="9"/>
        <v>24251375</v>
      </c>
      <c r="K59" s="136">
        <f t="shared" si="9"/>
        <v>505890</v>
      </c>
      <c r="L59" s="136">
        <f t="shared" si="9"/>
        <v>1188412</v>
      </c>
      <c r="M59" s="136">
        <f t="shared" si="9"/>
        <v>682522</v>
      </c>
      <c r="N59" s="136">
        <f t="shared" si="9"/>
        <v>0</v>
      </c>
      <c r="O59" s="136">
        <f t="shared" si="9"/>
        <v>0</v>
      </c>
      <c r="P59" s="136">
        <f t="shared" si="9"/>
        <v>0</v>
      </c>
      <c r="Q59" s="136">
        <f t="shared" si="9"/>
        <v>0</v>
      </c>
      <c r="R59" s="136">
        <f t="shared" si="9"/>
        <v>4822175</v>
      </c>
      <c r="S59" s="136">
        <f t="shared" si="9"/>
        <v>4822175</v>
      </c>
      <c r="T59" s="136">
        <f t="shared" si="9"/>
        <v>366238607</v>
      </c>
      <c r="U59" s="136">
        <f t="shared" si="9"/>
        <v>397024610</v>
      </c>
      <c r="V59" s="279">
        <f t="shared" si="9"/>
        <v>189525981</v>
      </c>
      <c r="W59" s="132">
        <f t="shared" si="1"/>
        <v>47.736582626452304</v>
      </c>
    </row>
    <row r="60" spans="1:23" ht="17.25" customHeight="1">
      <c r="A60" s="134" t="s">
        <v>63</v>
      </c>
      <c r="B60" s="133">
        <v>2022404</v>
      </c>
      <c r="C60" s="133">
        <v>2022404</v>
      </c>
      <c r="D60" s="133">
        <v>1000952</v>
      </c>
      <c r="E60" s="133">
        <v>266656</v>
      </c>
      <c r="F60" s="133">
        <v>266656</v>
      </c>
      <c r="G60" s="133">
        <v>133865</v>
      </c>
      <c r="H60" s="133">
        <v>30366780</v>
      </c>
      <c r="I60" s="133">
        <v>55592458</v>
      </c>
      <c r="J60" s="133">
        <v>24543293</v>
      </c>
      <c r="K60" s="133"/>
      <c r="L60" s="133"/>
      <c r="M60" s="133"/>
      <c r="N60" s="133"/>
      <c r="O60" s="133"/>
      <c r="P60" s="133"/>
      <c r="Q60" s="142"/>
      <c r="R60" s="133"/>
      <c r="S60" s="133"/>
      <c r="T60" s="132">
        <f>SUM(B60+E60+H60+K60+N60+Q60)</f>
        <v>32655840</v>
      </c>
      <c r="U60" s="132">
        <f>SUM(C60+F60+I60+L60+O60+R60)</f>
        <v>57881518</v>
      </c>
      <c r="V60" s="275">
        <f>SUM(D60+G60+J60+M60+P60+S60)</f>
        <v>25678110</v>
      </c>
      <c r="W60" s="132">
        <f t="shared" si="1"/>
        <v>44.363228345186116</v>
      </c>
    </row>
    <row r="61" spans="1:23" s="130" customFormat="1" ht="24.75" customHeight="1">
      <c r="A61" s="130" t="s">
        <v>62</v>
      </c>
      <c r="B61" s="131">
        <f t="shared" ref="B61:V61" si="10">SUM(B12+B52+B59+B60)</f>
        <v>1997189308</v>
      </c>
      <c r="C61" s="131">
        <f t="shared" si="10"/>
        <v>2132592333</v>
      </c>
      <c r="D61" s="131">
        <f t="shared" si="10"/>
        <v>1051212568</v>
      </c>
      <c r="E61" s="131">
        <f t="shared" si="10"/>
        <v>247705649</v>
      </c>
      <c r="F61" s="131">
        <f t="shared" si="10"/>
        <v>264239797</v>
      </c>
      <c r="G61" s="131">
        <f t="shared" si="10"/>
        <v>134926351</v>
      </c>
      <c r="H61" s="131">
        <f t="shared" si="10"/>
        <v>1779970609</v>
      </c>
      <c r="I61" s="131">
        <f t="shared" si="10"/>
        <v>1975502160</v>
      </c>
      <c r="J61" s="131">
        <f t="shared" si="10"/>
        <v>761723542</v>
      </c>
      <c r="K61" s="131">
        <f t="shared" si="10"/>
        <v>185541374</v>
      </c>
      <c r="L61" s="131">
        <f t="shared" si="10"/>
        <v>219932218</v>
      </c>
      <c r="M61" s="131">
        <f t="shared" si="10"/>
        <v>166854910</v>
      </c>
      <c r="N61" s="131">
        <f t="shared" si="10"/>
        <v>36000000</v>
      </c>
      <c r="O61" s="131">
        <f t="shared" si="10"/>
        <v>35823000</v>
      </c>
      <c r="P61" s="131">
        <f t="shared" si="10"/>
        <v>14522606</v>
      </c>
      <c r="Q61" s="131">
        <f t="shared" si="10"/>
        <v>858213732</v>
      </c>
      <c r="R61" s="131">
        <f t="shared" si="10"/>
        <v>1255255253</v>
      </c>
      <c r="S61" s="131">
        <f t="shared" si="10"/>
        <v>727729945</v>
      </c>
      <c r="T61" s="131">
        <f t="shared" si="10"/>
        <v>5104620672</v>
      </c>
      <c r="U61" s="131">
        <f t="shared" si="10"/>
        <v>5883344761</v>
      </c>
      <c r="V61" s="281">
        <f t="shared" si="10"/>
        <v>2856969922</v>
      </c>
      <c r="W61" s="132">
        <f t="shared" si="1"/>
        <v>48.560300952249428</v>
      </c>
    </row>
    <row r="503" ht="9.75" customHeight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</sheetData>
  <mergeCells count="9">
    <mergeCell ref="Q1:S1"/>
    <mergeCell ref="T1:V1"/>
    <mergeCell ref="W1:W2"/>
    <mergeCell ref="A1:A2"/>
    <mergeCell ref="B1:D1"/>
    <mergeCell ref="E1:G1"/>
    <mergeCell ref="H1:J1"/>
    <mergeCell ref="K1:M1"/>
    <mergeCell ref="N1:P1"/>
  </mergeCells>
  <printOptions horizontalCentered="1" gridLines="1" gridLinesSet="0"/>
  <pageMargins left="0.19685039370078741" right="0.19685039370078741" top="0.51181102362204722" bottom="0.9055118110236221" header="0.15748031496062992" footer="0.55118110236220474"/>
  <pageSetup paperSize="8" scale="57" orientation="landscape" r:id="rId1"/>
  <headerFooter alignWithMargins="0">
    <oddHeader>&amp;L&amp;11
&amp;C&amp;"Arial CE,Félkövér"&amp;14 6. Kimutatás az önkormányzati költségvetési szervek 2022. évi tervszámainak I. féléves teljesítéséről&amp;18
Kiadás &amp;RA Pü/28-1/2022. sz. előterj. 7. mell.
Adatok Ft-ban</oddHeader>
    <oddFooter xml:space="preserve">&amp;C&amp;Z&amp;F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D144"/>
  <sheetViews>
    <sheetView topLeftCell="A16" workbookViewId="0">
      <selection activeCell="C119" sqref="C119"/>
    </sheetView>
  </sheetViews>
  <sheetFormatPr defaultRowHeight="12.75"/>
  <cols>
    <col min="1" max="1" width="4.42578125" customWidth="1"/>
    <col min="2" max="2" width="63.28515625" customWidth="1"/>
    <col min="3" max="3" width="19.42578125" customWidth="1"/>
    <col min="4" max="4" width="18" hidden="1" customWidth="1"/>
  </cols>
  <sheetData>
    <row r="1" spans="1:4" ht="82.5" customHeight="1">
      <c r="A1" s="412" t="s">
        <v>374</v>
      </c>
      <c r="B1" s="413"/>
      <c r="C1" s="413"/>
      <c r="D1" s="413"/>
    </row>
    <row r="2" spans="1:4" ht="13.5" customHeight="1">
      <c r="A2" s="85"/>
      <c r="B2" s="84" t="s">
        <v>43</v>
      </c>
      <c r="C2" s="186" t="s">
        <v>155</v>
      </c>
    </row>
    <row r="3" spans="1:4" ht="15.75" customHeight="1">
      <c r="A3" s="85"/>
      <c r="B3" s="332" t="s">
        <v>17</v>
      </c>
      <c r="C3" s="85"/>
    </row>
    <row r="4" spans="1:4" ht="15">
      <c r="A4" s="85"/>
      <c r="B4" s="85" t="s">
        <v>283</v>
      </c>
      <c r="C4" s="157">
        <v>143685</v>
      </c>
    </row>
    <row r="5" spans="1:4" ht="15">
      <c r="A5" s="85"/>
      <c r="B5" s="85" t="s">
        <v>284</v>
      </c>
      <c r="C5" s="157">
        <v>571500</v>
      </c>
    </row>
    <row r="6" spans="1:4" ht="15">
      <c r="A6" s="85"/>
      <c r="B6" s="85" t="s">
        <v>285</v>
      </c>
      <c r="C6" s="157">
        <v>9500</v>
      </c>
    </row>
    <row r="7" spans="1:4" ht="17.25" customHeight="1">
      <c r="A7" s="85"/>
      <c r="B7" s="158" t="s">
        <v>145</v>
      </c>
      <c r="C7" s="159">
        <f>SUM(C4:C6)</f>
        <v>724685</v>
      </c>
    </row>
    <row r="8" spans="1:4" ht="11.25" customHeight="1">
      <c r="A8" s="85"/>
      <c r="B8" s="158"/>
      <c r="C8" s="159"/>
    </row>
    <row r="9" spans="1:4" ht="15.75" customHeight="1">
      <c r="A9" s="85"/>
      <c r="B9" s="333" t="s">
        <v>147</v>
      </c>
      <c r="C9" s="316"/>
    </row>
    <row r="10" spans="1:4" ht="16.5" customHeight="1">
      <c r="A10" s="315"/>
      <c r="B10" s="1" t="s">
        <v>254</v>
      </c>
      <c r="C10" s="2">
        <v>40930</v>
      </c>
    </row>
    <row r="11" spans="1:4" ht="18.75" customHeight="1">
      <c r="A11" s="315"/>
      <c r="B11" s="1" t="s">
        <v>255</v>
      </c>
      <c r="C11" s="2">
        <v>150000</v>
      </c>
    </row>
    <row r="12" spans="1:4" ht="16.5" customHeight="1">
      <c r="A12" s="315"/>
      <c r="B12" s="1" t="s">
        <v>256</v>
      </c>
      <c r="C12" s="2">
        <v>150000</v>
      </c>
    </row>
    <row r="13" spans="1:4" ht="17.25" customHeight="1">
      <c r="A13" s="315"/>
      <c r="B13" s="1" t="s">
        <v>257</v>
      </c>
      <c r="C13" s="2">
        <v>23612441</v>
      </c>
    </row>
    <row r="14" spans="1:4" ht="30">
      <c r="A14" s="315"/>
      <c r="B14" s="1" t="s">
        <v>390</v>
      </c>
      <c r="C14" s="2">
        <v>4004286</v>
      </c>
    </row>
    <row r="15" spans="1:4" ht="15.75" customHeight="1">
      <c r="A15" s="85"/>
      <c r="B15" s="158" t="s">
        <v>145</v>
      </c>
      <c r="C15" s="159">
        <f>SUM(C8:C14)</f>
        <v>27957657</v>
      </c>
    </row>
    <row r="16" spans="1:4" ht="15.75" customHeight="1">
      <c r="A16" s="85"/>
      <c r="B16" s="85"/>
      <c r="C16" s="157"/>
    </row>
    <row r="17" spans="1:3" ht="15.75" customHeight="1">
      <c r="A17" s="85"/>
      <c r="B17" s="332" t="s">
        <v>11</v>
      </c>
      <c r="C17" s="157"/>
    </row>
    <row r="18" spans="1:3" ht="15.75" customHeight="1">
      <c r="A18" s="85"/>
      <c r="B18" s="387" t="s">
        <v>286</v>
      </c>
      <c r="C18" s="172"/>
    </row>
    <row r="19" spans="1:3" ht="15.75" customHeight="1">
      <c r="A19" s="315"/>
      <c r="B19" s="1" t="s">
        <v>287</v>
      </c>
      <c r="C19" s="2">
        <v>35000</v>
      </c>
    </row>
    <row r="20" spans="1:3" ht="15.75" customHeight="1">
      <c r="A20" s="315"/>
      <c r="B20" s="1" t="s">
        <v>288</v>
      </c>
      <c r="C20" s="2">
        <v>17698</v>
      </c>
    </row>
    <row r="21" spans="1:3" ht="15.75" customHeight="1">
      <c r="A21" s="315"/>
      <c r="B21" s="1" t="s">
        <v>391</v>
      </c>
      <c r="C21" s="2">
        <v>7550704</v>
      </c>
    </row>
    <row r="22" spans="1:3" ht="15.75" customHeight="1">
      <c r="A22" s="315"/>
      <c r="B22" s="1" t="s">
        <v>392</v>
      </c>
      <c r="C22" s="2">
        <v>25490</v>
      </c>
    </row>
    <row r="23" spans="1:3" ht="15.75" customHeight="1">
      <c r="A23" s="315"/>
      <c r="B23" s="1" t="s">
        <v>393</v>
      </c>
      <c r="C23" s="2">
        <v>28000</v>
      </c>
    </row>
    <row r="24" spans="1:3" ht="15.75" customHeight="1">
      <c r="A24" s="315"/>
      <c r="B24" s="1" t="s">
        <v>394</v>
      </c>
      <c r="C24" s="2">
        <v>324295</v>
      </c>
    </row>
    <row r="25" spans="1:3" ht="15.75" customHeight="1">
      <c r="A25" s="315"/>
      <c r="B25" s="1" t="s">
        <v>395</v>
      </c>
      <c r="C25" s="2">
        <v>12500</v>
      </c>
    </row>
    <row r="26" spans="1:3" ht="15.75" customHeight="1">
      <c r="A26" s="315"/>
      <c r="B26" s="1" t="s">
        <v>396</v>
      </c>
      <c r="C26" s="2">
        <v>24800</v>
      </c>
    </row>
    <row r="27" spans="1:3" ht="15.75" customHeight="1">
      <c r="A27" s="315"/>
      <c r="B27" s="1" t="s">
        <v>397</v>
      </c>
      <c r="C27" s="2">
        <v>92800</v>
      </c>
    </row>
    <row r="28" spans="1:3" ht="15">
      <c r="A28" s="315"/>
      <c r="B28" s="1" t="s">
        <v>398</v>
      </c>
      <c r="C28" s="2">
        <v>52500</v>
      </c>
    </row>
    <row r="29" spans="1:3" ht="15.75" customHeight="1">
      <c r="A29" s="85"/>
      <c r="B29" s="389" t="s">
        <v>145</v>
      </c>
      <c r="C29" s="176">
        <f>SUM(C19:C28)</f>
        <v>8163787</v>
      </c>
    </row>
    <row r="30" spans="1:3" ht="10.5" customHeight="1">
      <c r="A30" s="315"/>
      <c r="B30" s="158"/>
      <c r="C30" s="159"/>
    </row>
    <row r="31" spans="1:3" ht="15">
      <c r="A31" s="315"/>
      <c r="B31" s="388" t="s">
        <v>289</v>
      </c>
      <c r="C31" s="2"/>
    </row>
    <row r="32" spans="1:3" ht="15">
      <c r="A32" s="315"/>
      <c r="B32" s="1" t="s">
        <v>290</v>
      </c>
      <c r="C32" s="2">
        <v>982036</v>
      </c>
    </row>
    <row r="33" spans="1:3" ht="15">
      <c r="A33" s="315"/>
      <c r="B33" s="13" t="s">
        <v>133</v>
      </c>
      <c r="C33" s="14">
        <f>SUM(C29,C32)</f>
        <v>9145823</v>
      </c>
    </row>
    <row r="34" spans="1:3" ht="14.25" customHeight="1">
      <c r="A34" s="85"/>
      <c r="B34" s="85"/>
      <c r="C34" s="157"/>
    </row>
    <row r="35" spans="1:3" ht="28.5" customHeight="1">
      <c r="A35" s="85"/>
      <c r="B35" s="334" t="s">
        <v>148</v>
      </c>
      <c r="C35" s="172"/>
    </row>
    <row r="36" spans="1:3" ht="15">
      <c r="A36" s="315"/>
      <c r="B36" s="335" t="s">
        <v>399</v>
      </c>
      <c r="C36" s="2">
        <v>11980</v>
      </c>
    </row>
    <row r="37" spans="1:3" ht="15">
      <c r="A37" s="315"/>
      <c r="B37" s="335" t="s">
        <v>291</v>
      </c>
      <c r="C37" s="2">
        <v>57060</v>
      </c>
    </row>
    <row r="38" spans="1:3" ht="15">
      <c r="A38" s="315"/>
      <c r="B38" s="335" t="s">
        <v>400</v>
      </c>
      <c r="C38" s="2">
        <v>170434</v>
      </c>
    </row>
    <row r="39" spans="1:3" ht="15">
      <c r="A39" s="315"/>
      <c r="B39" s="335" t="s">
        <v>401</v>
      </c>
      <c r="C39" s="2">
        <v>13990</v>
      </c>
    </row>
    <row r="40" spans="1:3" ht="15">
      <c r="A40" s="315"/>
      <c r="B40" s="335" t="s">
        <v>402</v>
      </c>
      <c r="C40" s="2">
        <v>63240</v>
      </c>
    </row>
    <row r="41" spans="1:3" ht="15">
      <c r="A41" s="315"/>
      <c r="B41" s="335" t="s">
        <v>403</v>
      </c>
      <c r="C41" s="2">
        <v>57240</v>
      </c>
    </row>
    <row r="42" spans="1:3" ht="15">
      <c r="A42" s="315"/>
      <c r="B42" s="335" t="s">
        <v>404</v>
      </c>
      <c r="C42" s="2">
        <v>2471997</v>
      </c>
    </row>
    <row r="43" spans="1:3" ht="15">
      <c r="A43" s="85"/>
      <c r="B43" s="336" t="s">
        <v>145</v>
      </c>
      <c r="C43" s="337">
        <f>SUM(C36:C42)</f>
        <v>2845941</v>
      </c>
    </row>
    <row r="44" spans="1:3" ht="10.5" customHeight="1">
      <c r="A44" s="85"/>
      <c r="B44" s="85"/>
      <c r="C44" s="157"/>
    </row>
    <row r="45" spans="1:3" ht="15">
      <c r="A45" s="85"/>
      <c r="B45" s="333" t="s">
        <v>12</v>
      </c>
      <c r="C45" s="172"/>
    </row>
    <row r="46" spans="1:3" ht="15">
      <c r="A46" s="315"/>
      <c r="B46" s="335" t="s">
        <v>405</v>
      </c>
      <c r="C46" s="2">
        <v>93050</v>
      </c>
    </row>
    <row r="47" spans="1:3" ht="15">
      <c r="A47" s="315"/>
      <c r="B47" s="335" t="s">
        <v>406</v>
      </c>
      <c r="C47" s="2">
        <v>13990</v>
      </c>
    </row>
    <row r="48" spans="1:3" ht="15">
      <c r="A48" s="315"/>
      <c r="B48" s="335" t="s">
        <v>407</v>
      </c>
      <c r="C48" s="2">
        <v>68000</v>
      </c>
    </row>
    <row r="49" spans="1:3" ht="15">
      <c r="A49" s="315"/>
      <c r="B49" s="335" t="s">
        <v>408</v>
      </c>
      <c r="C49" s="2">
        <v>40620</v>
      </c>
    </row>
    <row r="50" spans="1:3" ht="15">
      <c r="A50" s="315"/>
      <c r="B50" s="335" t="s">
        <v>409</v>
      </c>
      <c r="C50" s="2">
        <v>1673352</v>
      </c>
    </row>
    <row r="51" spans="1:3" ht="15">
      <c r="A51" s="315"/>
      <c r="B51" s="335" t="s">
        <v>410</v>
      </c>
      <c r="C51" s="2">
        <v>251900</v>
      </c>
    </row>
    <row r="52" spans="1:3" ht="15">
      <c r="A52" s="315"/>
      <c r="B52" s="335" t="s">
        <v>411</v>
      </c>
      <c r="C52" s="2">
        <v>78728</v>
      </c>
    </row>
    <row r="53" spans="1:3" ht="15">
      <c r="A53" s="315"/>
      <c r="B53" s="335" t="s">
        <v>308</v>
      </c>
      <c r="C53" s="2">
        <v>369460</v>
      </c>
    </row>
    <row r="54" spans="1:3" ht="15">
      <c r="A54" s="315"/>
      <c r="B54" s="335" t="s">
        <v>412</v>
      </c>
      <c r="C54" s="2">
        <v>723305</v>
      </c>
    </row>
    <row r="55" spans="1:3" ht="15">
      <c r="A55" s="85"/>
      <c r="B55" s="336" t="s">
        <v>145</v>
      </c>
      <c r="C55" s="337">
        <f>SUM(C46:C54)</f>
        <v>3312405</v>
      </c>
    </row>
    <row r="56" spans="1:3" ht="15">
      <c r="A56" s="85"/>
      <c r="B56" s="336"/>
      <c r="C56" s="337"/>
    </row>
    <row r="57" spans="1:3" ht="15">
      <c r="A57" s="85"/>
      <c r="B57" s="342" t="s">
        <v>297</v>
      </c>
      <c r="C57" s="339"/>
    </row>
    <row r="58" spans="1:3" ht="15">
      <c r="A58" s="315"/>
      <c r="B58" s="1" t="s">
        <v>303</v>
      </c>
      <c r="C58" s="340">
        <v>3365500</v>
      </c>
    </row>
    <row r="59" spans="1:3" ht="15">
      <c r="A59" s="85"/>
      <c r="B59" s="336" t="s">
        <v>145</v>
      </c>
      <c r="C59" s="337">
        <f>SUM(C58)</f>
        <v>3365500</v>
      </c>
    </row>
    <row r="60" spans="1:3" ht="15">
      <c r="A60" s="85"/>
      <c r="B60" s="336"/>
      <c r="C60" s="337"/>
    </row>
    <row r="61" spans="1:3" ht="15">
      <c r="A61" s="85"/>
      <c r="B61" s="331" t="s">
        <v>298</v>
      </c>
      <c r="C61" s="337"/>
    </row>
    <row r="62" spans="1:3" ht="15">
      <c r="A62" s="85"/>
      <c r="B62" s="338" t="s">
        <v>299</v>
      </c>
      <c r="C62" s="173">
        <v>2565000</v>
      </c>
    </row>
    <row r="63" spans="1:3" ht="15">
      <c r="A63" s="85"/>
      <c r="B63" s="336" t="s">
        <v>145</v>
      </c>
      <c r="C63" s="337">
        <f>SUM(C62)</f>
        <v>2565000</v>
      </c>
    </row>
    <row r="64" spans="1:3" ht="15" customHeight="1">
      <c r="A64" s="85"/>
      <c r="B64" s="158"/>
      <c r="C64" s="159"/>
    </row>
    <row r="65" spans="1:3" ht="15">
      <c r="A65" s="85"/>
      <c r="B65" s="333" t="s">
        <v>146</v>
      </c>
      <c r="C65" s="166"/>
    </row>
    <row r="66" spans="1:3" ht="13.5" customHeight="1">
      <c r="A66" s="315"/>
      <c r="B66" s="1" t="s">
        <v>344</v>
      </c>
      <c r="C66" s="2">
        <v>152000</v>
      </c>
    </row>
    <row r="67" spans="1:3" ht="15">
      <c r="A67" s="85"/>
      <c r="B67" s="336" t="s">
        <v>145</v>
      </c>
      <c r="C67" s="337">
        <f>SUM(C66:C66)</f>
        <v>152000</v>
      </c>
    </row>
    <row r="68" spans="1:3" ht="8.25" customHeight="1">
      <c r="A68" s="85"/>
      <c r="B68" s="85"/>
      <c r="C68" s="85"/>
    </row>
    <row r="69" spans="1:3" ht="13.5" customHeight="1">
      <c r="A69" s="85"/>
      <c r="B69" s="333" t="s">
        <v>22</v>
      </c>
      <c r="C69" s="166"/>
    </row>
    <row r="70" spans="1:3" ht="14.25" customHeight="1">
      <c r="A70" s="315"/>
      <c r="B70" s="1" t="s">
        <v>307</v>
      </c>
      <c r="C70" s="2">
        <v>29990</v>
      </c>
    </row>
    <row r="71" spans="1:3" ht="14.25" customHeight="1">
      <c r="A71" s="315"/>
      <c r="B71" s="1" t="s">
        <v>308</v>
      </c>
      <c r="C71" s="2">
        <v>335340</v>
      </c>
    </row>
    <row r="72" spans="1:3" ht="15">
      <c r="A72" s="315"/>
      <c r="B72" s="1" t="s">
        <v>309</v>
      </c>
      <c r="C72" s="2">
        <v>30990</v>
      </c>
    </row>
    <row r="73" spans="1:3" ht="15">
      <c r="A73" s="315"/>
      <c r="B73" s="1" t="s">
        <v>375</v>
      </c>
      <c r="C73" s="2">
        <v>142875</v>
      </c>
    </row>
    <row r="74" spans="1:3" ht="15">
      <c r="A74" s="315"/>
      <c r="B74" s="1" t="s">
        <v>416</v>
      </c>
      <c r="C74" s="2">
        <v>347980</v>
      </c>
    </row>
    <row r="75" spans="1:3" ht="15">
      <c r="A75" s="315"/>
      <c r="B75" s="1" t="s">
        <v>310</v>
      </c>
      <c r="C75" s="2">
        <v>3750000</v>
      </c>
    </row>
    <row r="76" spans="1:3" ht="15">
      <c r="A76" s="315"/>
      <c r="B76" s="1" t="s">
        <v>413</v>
      </c>
      <c r="C76" s="2">
        <v>185000</v>
      </c>
    </row>
    <row r="77" spans="1:3" ht="15">
      <c r="A77" s="315"/>
      <c r="B77" s="13" t="s">
        <v>145</v>
      </c>
      <c r="C77" s="14">
        <f>SUM(C70:C76)</f>
        <v>4822175</v>
      </c>
    </row>
    <row r="78" spans="1:3" ht="15" customHeight="1">
      <c r="A78" s="85"/>
      <c r="B78" s="338"/>
      <c r="C78" s="338"/>
    </row>
    <row r="79" spans="1:3" ht="14.25" customHeight="1">
      <c r="A79" s="85"/>
      <c r="B79" s="333" t="s">
        <v>23</v>
      </c>
      <c r="C79" s="166"/>
    </row>
    <row r="80" spans="1:3" ht="14.25" customHeight="1">
      <c r="A80" s="165"/>
      <c r="B80" s="1" t="s">
        <v>414</v>
      </c>
      <c r="C80" s="2">
        <v>14000000</v>
      </c>
    </row>
    <row r="81" spans="1:3" ht="30" customHeight="1">
      <c r="A81" s="165"/>
      <c r="B81" s="1" t="s">
        <v>377</v>
      </c>
      <c r="C81" s="2">
        <v>7696200</v>
      </c>
    </row>
    <row r="82" spans="1:3" ht="16.5" customHeight="1">
      <c r="A82" s="165"/>
      <c r="B82" s="1" t="s">
        <v>320</v>
      </c>
      <c r="C82" s="2">
        <v>2118360</v>
      </c>
    </row>
    <row r="83" spans="1:3" ht="30">
      <c r="A83" s="165"/>
      <c r="B83" s="1" t="s">
        <v>378</v>
      </c>
      <c r="C83" s="2">
        <v>1600200</v>
      </c>
    </row>
    <row r="84" spans="1:3" ht="15">
      <c r="A84" s="165"/>
      <c r="B84" s="1" t="s">
        <v>321</v>
      </c>
      <c r="C84" s="2">
        <v>404846</v>
      </c>
    </row>
    <row r="85" spans="1:3" ht="15">
      <c r="A85" s="165"/>
      <c r="B85" s="1" t="s">
        <v>415</v>
      </c>
      <c r="C85" s="2">
        <v>787000</v>
      </c>
    </row>
    <row r="86" spans="1:3" ht="30">
      <c r="A86" s="165"/>
      <c r="B86" s="1" t="s">
        <v>417</v>
      </c>
      <c r="C86" s="2">
        <v>2220750</v>
      </c>
    </row>
    <row r="87" spans="1:3" ht="15">
      <c r="A87" s="165"/>
      <c r="B87" s="1" t="s">
        <v>322</v>
      </c>
      <c r="C87" s="2">
        <v>546100</v>
      </c>
    </row>
    <row r="88" spans="1:3" ht="15">
      <c r="A88" s="165"/>
      <c r="B88" s="1" t="s">
        <v>382</v>
      </c>
      <c r="C88" s="2">
        <v>74500</v>
      </c>
    </row>
    <row r="89" spans="1:3" ht="15">
      <c r="A89" s="165"/>
      <c r="B89" s="1" t="s">
        <v>323</v>
      </c>
      <c r="C89" s="2">
        <v>243534241</v>
      </c>
    </row>
    <row r="90" spans="1:3" ht="15">
      <c r="A90" s="165"/>
      <c r="B90" s="1" t="s">
        <v>376</v>
      </c>
      <c r="C90" s="2">
        <v>1068502</v>
      </c>
    </row>
    <row r="91" spans="1:3" ht="15">
      <c r="A91" s="165"/>
      <c r="B91" s="1" t="s">
        <v>383</v>
      </c>
      <c r="C91" s="2">
        <v>1571222</v>
      </c>
    </row>
    <row r="92" spans="1:3" ht="16.5" customHeight="1">
      <c r="A92" s="165"/>
      <c r="B92" s="1" t="s">
        <v>324</v>
      </c>
      <c r="C92" s="2">
        <v>23132997</v>
      </c>
    </row>
    <row r="93" spans="1:3" ht="15">
      <c r="A93" s="165"/>
      <c r="B93" s="1" t="s">
        <v>325</v>
      </c>
      <c r="C93" s="2">
        <v>8721420</v>
      </c>
    </row>
    <row r="94" spans="1:3" ht="15">
      <c r="A94" s="165"/>
      <c r="B94" s="1" t="s">
        <v>418</v>
      </c>
      <c r="C94" s="2">
        <v>614250</v>
      </c>
    </row>
    <row r="95" spans="1:3" ht="15">
      <c r="A95" s="165"/>
      <c r="B95" s="1" t="s">
        <v>326</v>
      </c>
      <c r="C95" s="2">
        <v>12192000</v>
      </c>
    </row>
    <row r="96" spans="1:3" ht="15" customHeight="1">
      <c r="A96" s="165"/>
      <c r="B96" s="1" t="s">
        <v>327</v>
      </c>
      <c r="C96" s="2">
        <v>8826500</v>
      </c>
    </row>
    <row r="97" spans="1:3" ht="15" customHeight="1">
      <c r="A97" s="165"/>
      <c r="B97" s="1" t="s">
        <v>328</v>
      </c>
      <c r="C97" s="2">
        <v>5524500</v>
      </c>
    </row>
    <row r="98" spans="1:3" ht="15">
      <c r="A98" s="165"/>
      <c r="B98" s="1" t="s">
        <v>329</v>
      </c>
      <c r="C98" s="2">
        <v>254000</v>
      </c>
    </row>
    <row r="99" spans="1:3" ht="14.25" customHeight="1">
      <c r="A99" s="165"/>
      <c r="B99" s="1" t="s">
        <v>330</v>
      </c>
      <c r="C99" s="2">
        <v>150000</v>
      </c>
    </row>
    <row r="100" spans="1:3" ht="14.25" customHeight="1">
      <c r="A100" s="165"/>
      <c r="B100" s="1" t="s">
        <v>419</v>
      </c>
      <c r="C100" s="2">
        <v>620000</v>
      </c>
    </row>
    <row r="101" spans="1:3" ht="14.25" customHeight="1">
      <c r="A101" s="165"/>
      <c r="B101" s="1" t="s">
        <v>380</v>
      </c>
      <c r="C101" s="2">
        <v>990600</v>
      </c>
    </row>
    <row r="102" spans="1:3" ht="14.25" customHeight="1">
      <c r="A102" s="165"/>
      <c r="B102" s="1" t="s">
        <v>331</v>
      </c>
      <c r="C102" s="2">
        <v>546100</v>
      </c>
    </row>
    <row r="103" spans="1:3" ht="14.25" customHeight="1">
      <c r="A103" s="165"/>
      <c r="B103" s="1" t="s">
        <v>384</v>
      </c>
      <c r="C103" s="2">
        <v>1143000</v>
      </c>
    </row>
    <row r="104" spans="1:3" ht="14.25" customHeight="1">
      <c r="A104" s="165"/>
      <c r="B104" s="1" t="s">
        <v>332</v>
      </c>
      <c r="C104" s="2">
        <v>2343950</v>
      </c>
    </row>
    <row r="105" spans="1:3" ht="14.25" customHeight="1">
      <c r="A105" s="165"/>
      <c r="B105" s="1" t="s">
        <v>420</v>
      </c>
      <c r="C105" s="2">
        <v>640134</v>
      </c>
    </row>
    <row r="106" spans="1:3" ht="14.25" customHeight="1">
      <c r="A106" s="165"/>
      <c r="B106" s="1" t="s">
        <v>333</v>
      </c>
      <c r="C106" s="2">
        <v>3048000</v>
      </c>
    </row>
    <row r="107" spans="1:3" ht="14.25" customHeight="1">
      <c r="A107" s="165"/>
      <c r="B107" s="1" t="s">
        <v>388</v>
      </c>
      <c r="C107" s="2">
        <v>345128</v>
      </c>
    </row>
    <row r="108" spans="1:3" ht="14.25" customHeight="1">
      <c r="A108" s="165"/>
      <c r="B108" s="1" t="s">
        <v>334</v>
      </c>
      <c r="C108" s="2">
        <v>7559998</v>
      </c>
    </row>
    <row r="109" spans="1:3" ht="15">
      <c r="A109" s="165"/>
      <c r="B109" s="1" t="s">
        <v>335</v>
      </c>
      <c r="C109" s="2">
        <v>904875</v>
      </c>
    </row>
    <row r="110" spans="1:3" ht="15">
      <c r="A110" s="165"/>
      <c r="B110" s="1" t="s">
        <v>381</v>
      </c>
      <c r="C110" s="2">
        <v>793750</v>
      </c>
    </row>
    <row r="111" spans="1:3" ht="16.5" customHeight="1">
      <c r="A111" s="165"/>
      <c r="B111" s="1" t="s">
        <v>336</v>
      </c>
      <c r="C111" s="2">
        <v>13697255</v>
      </c>
    </row>
    <row r="112" spans="1:3" ht="15">
      <c r="A112" s="165"/>
      <c r="B112" s="1" t="s">
        <v>337</v>
      </c>
      <c r="C112" s="2">
        <v>6200000</v>
      </c>
    </row>
    <row r="113" spans="1:3" ht="29.25" customHeight="1">
      <c r="A113" s="165"/>
      <c r="B113" s="1" t="s">
        <v>389</v>
      </c>
      <c r="C113" s="2">
        <v>278811381</v>
      </c>
    </row>
    <row r="114" spans="1:3" ht="15">
      <c r="A114" s="165"/>
      <c r="B114" s="1" t="s">
        <v>379</v>
      </c>
      <c r="C114" s="2">
        <v>1905000</v>
      </c>
    </row>
    <row r="115" spans="1:3" ht="15">
      <c r="A115" s="165"/>
      <c r="B115" s="24" t="s">
        <v>338</v>
      </c>
      <c r="C115" s="2">
        <v>18252000</v>
      </c>
    </row>
    <row r="116" spans="1:3" ht="15.75" thickBot="1">
      <c r="A116" s="381"/>
      <c r="B116" s="390" t="s">
        <v>145</v>
      </c>
      <c r="C116" s="386">
        <f>SUM(C80:C115)</f>
        <v>672838759</v>
      </c>
    </row>
    <row r="117" spans="1:3" ht="15.75" customHeight="1" thickBot="1">
      <c r="A117" s="383"/>
      <c r="B117" s="384" t="s">
        <v>421</v>
      </c>
      <c r="C117" s="385">
        <f>SUM(C7,C15,C33,C43,C55,C59,C63,C67,C77,C116)</f>
        <v>727729945</v>
      </c>
    </row>
    <row r="118" spans="1:3">
      <c r="A118" s="382"/>
      <c r="B118" s="382"/>
      <c r="C118" s="382"/>
    </row>
    <row r="119" spans="1:3">
      <c r="A119" s="48"/>
      <c r="B119" s="48"/>
      <c r="C119" s="48"/>
    </row>
    <row r="120" spans="1:3">
      <c r="A120" s="48"/>
      <c r="B120" s="48"/>
      <c r="C120" s="48"/>
    </row>
    <row r="121" spans="1:3">
      <c r="A121" s="48"/>
      <c r="B121" s="48"/>
      <c r="C121" s="48"/>
    </row>
    <row r="122" spans="1:3">
      <c r="A122" s="48"/>
      <c r="B122" s="48"/>
      <c r="C122" s="48"/>
    </row>
    <row r="123" spans="1:3">
      <c r="A123" s="48"/>
      <c r="B123" s="48"/>
      <c r="C123" s="48"/>
    </row>
    <row r="124" spans="1:3">
      <c r="A124" s="48"/>
      <c r="B124" s="48"/>
      <c r="C124" s="48"/>
    </row>
    <row r="125" spans="1:3">
      <c r="A125" s="48"/>
      <c r="B125" s="48"/>
      <c r="C125" s="48"/>
    </row>
    <row r="126" spans="1:3">
      <c r="A126" s="48"/>
      <c r="B126" s="48"/>
      <c r="C126" s="48"/>
    </row>
    <row r="127" spans="1:3">
      <c r="A127" s="48"/>
      <c r="B127" s="48"/>
      <c r="C127" s="48"/>
    </row>
    <row r="128" spans="1:3">
      <c r="A128" s="48"/>
      <c r="B128" s="48"/>
      <c r="C128" s="48"/>
    </row>
    <row r="129" spans="1:3">
      <c r="A129" s="48"/>
      <c r="B129" s="48"/>
      <c r="C129" s="48"/>
    </row>
    <row r="130" spans="1:3">
      <c r="A130" s="48"/>
      <c r="B130" s="48"/>
      <c r="C130" s="48"/>
    </row>
    <row r="131" spans="1:3">
      <c r="A131" s="48"/>
      <c r="B131" s="48"/>
      <c r="C131" s="48"/>
    </row>
    <row r="132" spans="1:3">
      <c r="A132" s="48"/>
      <c r="B132" s="48"/>
      <c r="C132" s="48"/>
    </row>
    <row r="133" spans="1:3">
      <c r="A133" s="48"/>
      <c r="B133" s="48"/>
      <c r="C133" s="48"/>
    </row>
    <row r="134" spans="1:3">
      <c r="A134" s="48"/>
      <c r="B134" s="48"/>
      <c r="C134" s="48"/>
    </row>
    <row r="135" spans="1:3">
      <c r="A135" s="48"/>
      <c r="B135" s="48"/>
      <c r="C135" s="48"/>
    </row>
    <row r="136" spans="1:3">
      <c r="A136" s="48"/>
      <c r="B136" s="48"/>
      <c r="C136" s="48"/>
    </row>
    <row r="137" spans="1:3">
      <c r="A137" s="48"/>
      <c r="B137" s="48"/>
      <c r="C137" s="48"/>
    </row>
    <row r="138" spans="1:3">
      <c r="A138" s="48"/>
      <c r="B138" s="48"/>
      <c r="C138" s="48"/>
    </row>
    <row r="139" spans="1:3">
      <c r="A139" s="48"/>
      <c r="B139" s="48"/>
      <c r="C139" s="48"/>
    </row>
    <row r="140" spans="1:3">
      <c r="A140" s="48"/>
      <c r="B140" s="48"/>
      <c r="C140" s="48"/>
    </row>
    <row r="141" spans="1:3">
      <c r="A141" s="48"/>
      <c r="B141" s="48"/>
      <c r="C141" s="48"/>
    </row>
    <row r="142" spans="1:3">
      <c r="A142" s="48"/>
      <c r="B142" s="48"/>
      <c r="C142" s="48"/>
    </row>
    <row r="143" spans="1:3">
      <c r="A143" s="48"/>
      <c r="B143" s="48"/>
      <c r="C143" s="48"/>
    </row>
    <row r="144" spans="1:3">
      <c r="A144" s="48"/>
      <c r="B144" s="48"/>
      <c r="C144" s="48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Q38"/>
  <sheetViews>
    <sheetView tabSelected="1" view="pageLayout" zoomScale="68" zoomScaleNormal="84" zoomScaleSheetLayoutView="100" zoomScalePageLayoutView="68" workbookViewId="0">
      <selection activeCell="B1" sqref="B1"/>
    </sheetView>
  </sheetViews>
  <sheetFormatPr defaultRowHeight="15.75"/>
  <cols>
    <col min="1" max="1" width="35.140625" style="270" customWidth="1"/>
    <col min="2" max="2" width="10.140625" style="270" customWidth="1"/>
    <col min="3" max="3" width="11" style="270" customWidth="1"/>
    <col min="4" max="4" width="9.85546875" style="270" customWidth="1"/>
    <col min="5" max="5" width="9.140625" style="270" customWidth="1"/>
    <col min="6" max="6" width="8.28515625" style="270" customWidth="1"/>
    <col min="7" max="8" width="8.5703125" style="270" customWidth="1"/>
    <col min="9" max="9" width="8.140625" style="270" customWidth="1"/>
    <col min="10" max="10" width="9.5703125" style="270" customWidth="1"/>
    <col min="11" max="11" width="9.28515625" style="270" customWidth="1"/>
    <col min="12" max="12" width="9.85546875" style="270" customWidth="1"/>
    <col min="13" max="14" width="15.140625" style="270" customWidth="1"/>
    <col min="15" max="15" width="16.85546875" style="270" customWidth="1"/>
    <col min="16" max="16" width="18.140625" style="270" customWidth="1"/>
    <col min="17" max="17" width="20.42578125" style="270" customWidth="1"/>
    <col min="18" max="16384" width="9.140625" style="270"/>
  </cols>
  <sheetData>
    <row r="1" spans="1:17" s="224" customFormat="1" ht="42.75">
      <c r="A1" s="420" t="s">
        <v>1</v>
      </c>
      <c r="B1" s="219" t="s">
        <v>182</v>
      </c>
      <c r="C1" s="219" t="s">
        <v>183</v>
      </c>
      <c r="D1" s="219" t="s">
        <v>184</v>
      </c>
      <c r="E1" s="219" t="s">
        <v>185</v>
      </c>
      <c r="F1" s="219" t="s">
        <v>59</v>
      </c>
      <c r="G1" s="219" t="s">
        <v>186</v>
      </c>
      <c r="H1" s="219" t="s">
        <v>187</v>
      </c>
      <c r="I1" s="220" t="s">
        <v>188</v>
      </c>
      <c r="J1" s="221" t="s">
        <v>427</v>
      </c>
      <c r="K1" s="222" t="s">
        <v>428</v>
      </c>
      <c r="L1" s="223" t="s">
        <v>189</v>
      </c>
      <c r="M1" s="422" t="s">
        <v>190</v>
      </c>
      <c r="N1" s="423"/>
      <c r="O1" s="423"/>
      <c r="P1" s="423"/>
      <c r="Q1" s="424"/>
    </row>
    <row r="2" spans="1:17" s="224" customFormat="1" ht="60" customHeight="1" thickBot="1">
      <c r="A2" s="421"/>
      <c r="B2" s="225" t="s">
        <v>191</v>
      </c>
      <c r="C2" s="225" t="s">
        <v>192</v>
      </c>
      <c r="D2" s="225" t="s">
        <v>192</v>
      </c>
      <c r="E2" s="225" t="s">
        <v>192</v>
      </c>
      <c r="F2" s="225" t="s">
        <v>191</v>
      </c>
      <c r="G2" s="225" t="s">
        <v>192</v>
      </c>
      <c r="H2" s="225" t="s">
        <v>192</v>
      </c>
      <c r="I2" s="226" t="s">
        <v>191</v>
      </c>
      <c r="J2" s="226" t="s">
        <v>192</v>
      </c>
      <c r="K2" s="227" t="s">
        <v>192</v>
      </c>
      <c r="L2" s="227" t="s">
        <v>191</v>
      </c>
      <c r="M2" s="228" t="s">
        <v>430</v>
      </c>
      <c r="N2" s="229" t="s">
        <v>193</v>
      </c>
      <c r="O2" s="229" t="s">
        <v>429</v>
      </c>
      <c r="P2" s="229" t="s">
        <v>194</v>
      </c>
      <c r="Q2" s="230" t="s">
        <v>431</v>
      </c>
    </row>
    <row r="3" spans="1:17" s="224" customFormat="1" ht="21.75" customHeight="1">
      <c r="A3" s="425" t="s">
        <v>58</v>
      </c>
      <c r="B3" s="426"/>
      <c r="C3" s="231"/>
      <c r="D3" s="232"/>
      <c r="E3" s="233"/>
      <c r="F3" s="233"/>
      <c r="G3" s="233"/>
      <c r="H3" s="233"/>
      <c r="I3" s="234"/>
      <c r="J3" s="234"/>
      <c r="K3" s="232"/>
      <c r="L3" s="235"/>
      <c r="M3" s="425"/>
      <c r="N3" s="426"/>
      <c r="O3" s="426"/>
      <c r="P3" s="426"/>
      <c r="Q3" s="427"/>
    </row>
    <row r="4" spans="1:17" s="244" customFormat="1" ht="30">
      <c r="A4" s="236" t="s">
        <v>432</v>
      </c>
      <c r="B4" s="237"/>
      <c r="C4" s="237"/>
      <c r="D4" s="237"/>
      <c r="E4" s="237"/>
      <c r="F4" s="237"/>
      <c r="G4" s="237">
        <v>2706</v>
      </c>
      <c r="H4" s="237">
        <v>5344</v>
      </c>
      <c r="I4" s="238">
        <v>918</v>
      </c>
      <c r="J4" s="238">
        <v>2397</v>
      </c>
      <c r="K4" s="239">
        <v>1224</v>
      </c>
      <c r="L4" s="240">
        <v>147</v>
      </c>
      <c r="M4" s="241">
        <v>0</v>
      </c>
      <c r="N4" s="242">
        <v>0</v>
      </c>
      <c r="O4" s="242">
        <v>0</v>
      </c>
      <c r="P4" s="242">
        <v>276887</v>
      </c>
      <c r="Q4" s="243">
        <f t="shared" ref="Q4:Q19" si="0">SUM(M4:P4)</f>
        <v>276887</v>
      </c>
    </row>
    <row r="5" spans="1:17" s="244" customFormat="1" ht="15">
      <c r="A5" s="236" t="s">
        <v>19</v>
      </c>
      <c r="B5" s="237">
        <v>39864</v>
      </c>
      <c r="C5" s="237">
        <v>29587</v>
      </c>
      <c r="D5" s="237">
        <v>82442</v>
      </c>
      <c r="E5" s="237">
        <v>32044</v>
      </c>
      <c r="F5" s="237">
        <v>11233</v>
      </c>
      <c r="G5" s="237">
        <v>10540</v>
      </c>
      <c r="H5" s="237">
        <v>9248</v>
      </c>
      <c r="I5" s="238">
        <v>14191</v>
      </c>
      <c r="J5" s="238">
        <v>16538</v>
      </c>
      <c r="K5" s="239">
        <v>15854</v>
      </c>
      <c r="L5" s="240">
        <v>11103</v>
      </c>
      <c r="M5" s="241">
        <v>9956330</v>
      </c>
      <c r="N5" s="245">
        <v>2811771</v>
      </c>
      <c r="O5" s="245">
        <v>1317004</v>
      </c>
      <c r="P5" s="245">
        <v>6298990</v>
      </c>
      <c r="Q5" s="243">
        <f t="shared" si="0"/>
        <v>20384095</v>
      </c>
    </row>
    <row r="6" spans="1:17" s="244" customFormat="1" ht="15">
      <c r="A6" s="236" t="s">
        <v>195</v>
      </c>
      <c r="B6" s="237"/>
      <c r="C6" s="237"/>
      <c r="D6" s="237"/>
      <c r="E6" s="237">
        <v>30121</v>
      </c>
      <c r="F6" s="237">
        <v>4265</v>
      </c>
      <c r="G6" s="237">
        <v>5151</v>
      </c>
      <c r="H6" s="237">
        <v>4250</v>
      </c>
      <c r="I6" s="238">
        <v>5823</v>
      </c>
      <c r="J6" s="238">
        <v>10261</v>
      </c>
      <c r="K6" s="239">
        <v>870</v>
      </c>
      <c r="L6" s="240">
        <v>105</v>
      </c>
      <c r="M6" s="241">
        <v>1460089</v>
      </c>
      <c r="N6" s="245">
        <v>2597579</v>
      </c>
      <c r="O6" s="245"/>
      <c r="P6" s="245"/>
      <c r="Q6" s="243">
        <f t="shared" si="0"/>
        <v>4057668</v>
      </c>
    </row>
    <row r="7" spans="1:17" s="244" customFormat="1" ht="15">
      <c r="A7" s="236" t="s">
        <v>20</v>
      </c>
      <c r="B7" s="237">
        <v>71</v>
      </c>
      <c r="C7" s="237">
        <v>763</v>
      </c>
      <c r="D7" s="237">
        <v>3948</v>
      </c>
      <c r="E7" s="237">
        <v>155</v>
      </c>
      <c r="F7" s="237"/>
      <c r="G7" s="237">
        <v>45</v>
      </c>
      <c r="H7" s="237">
        <v>0</v>
      </c>
      <c r="I7" s="238">
        <v>19</v>
      </c>
      <c r="J7" s="238"/>
      <c r="K7" s="239">
        <v>0</v>
      </c>
      <c r="L7" s="240">
        <v>28</v>
      </c>
      <c r="M7" s="241">
        <v>0</v>
      </c>
      <c r="N7" s="245"/>
      <c r="O7" s="245"/>
      <c r="P7" s="245"/>
      <c r="Q7" s="243">
        <f t="shared" si="0"/>
        <v>0</v>
      </c>
    </row>
    <row r="8" spans="1:17" s="244" customFormat="1" ht="15">
      <c r="A8" s="236" t="s">
        <v>53</v>
      </c>
      <c r="B8" s="237">
        <v>0</v>
      </c>
      <c r="C8" s="237">
        <v>0</v>
      </c>
      <c r="D8" s="237">
        <v>35</v>
      </c>
      <c r="E8" s="237"/>
      <c r="F8" s="237"/>
      <c r="G8" s="237">
        <v>51</v>
      </c>
      <c r="H8" s="237">
        <v>110</v>
      </c>
      <c r="I8" s="238">
        <v>23</v>
      </c>
      <c r="J8" s="238">
        <v>92</v>
      </c>
      <c r="K8" s="239">
        <v>121</v>
      </c>
      <c r="L8" s="240">
        <v>160</v>
      </c>
      <c r="M8" s="241">
        <v>221265</v>
      </c>
      <c r="N8" s="245"/>
      <c r="O8" s="245"/>
      <c r="P8" s="245"/>
      <c r="Q8" s="243">
        <f t="shared" si="0"/>
        <v>221265</v>
      </c>
    </row>
    <row r="9" spans="1:17" s="244" customFormat="1" ht="15">
      <c r="A9" s="236" t="s">
        <v>196</v>
      </c>
      <c r="B9" s="237">
        <v>496</v>
      </c>
      <c r="C9" s="237">
        <v>818</v>
      </c>
      <c r="D9" s="237"/>
      <c r="E9" s="237"/>
      <c r="F9" s="237">
        <v>173</v>
      </c>
      <c r="G9" s="237">
        <v>3</v>
      </c>
      <c r="H9" s="237">
        <v>66</v>
      </c>
      <c r="I9" s="238">
        <v>7</v>
      </c>
      <c r="J9" s="238">
        <v>49</v>
      </c>
      <c r="K9" s="239">
        <v>0</v>
      </c>
      <c r="L9" s="240">
        <v>134</v>
      </c>
      <c r="M9" s="241">
        <v>203566</v>
      </c>
      <c r="N9" s="245"/>
      <c r="O9" s="245"/>
      <c r="P9" s="245"/>
      <c r="Q9" s="243">
        <f t="shared" si="0"/>
        <v>203566</v>
      </c>
    </row>
    <row r="10" spans="1:17" s="244" customFormat="1" ht="15">
      <c r="A10" s="236" t="s">
        <v>52</v>
      </c>
      <c r="B10" s="237">
        <v>14</v>
      </c>
      <c r="C10" s="237">
        <v>73</v>
      </c>
      <c r="D10" s="237">
        <v>76</v>
      </c>
      <c r="E10" s="237">
        <v>33</v>
      </c>
      <c r="F10" s="237"/>
      <c r="G10" s="237"/>
      <c r="H10" s="237">
        <v>0</v>
      </c>
      <c r="I10" s="238"/>
      <c r="J10" s="238"/>
      <c r="K10" s="239">
        <v>0</v>
      </c>
      <c r="L10" s="240">
        <v>0</v>
      </c>
      <c r="M10" s="241"/>
      <c r="N10" s="245"/>
      <c r="O10" s="245"/>
      <c r="P10" s="245"/>
      <c r="Q10" s="243">
        <f t="shared" si="0"/>
        <v>0</v>
      </c>
    </row>
    <row r="11" spans="1:17" s="244" customFormat="1" ht="15">
      <c r="A11" s="236" t="s">
        <v>51</v>
      </c>
      <c r="B11" s="237"/>
      <c r="C11" s="237">
        <v>0</v>
      </c>
      <c r="D11" s="237"/>
      <c r="E11" s="237"/>
      <c r="F11" s="237"/>
      <c r="G11" s="237"/>
      <c r="H11" s="237">
        <v>0</v>
      </c>
      <c r="I11" s="238">
        <v>64</v>
      </c>
      <c r="J11" s="238"/>
      <c r="K11" s="239">
        <v>0</v>
      </c>
      <c r="L11" s="240">
        <v>43</v>
      </c>
      <c r="M11" s="241">
        <v>0</v>
      </c>
      <c r="N11" s="245">
        <v>0</v>
      </c>
      <c r="O11" s="245">
        <v>0</v>
      </c>
      <c r="P11" s="245">
        <v>0</v>
      </c>
      <c r="Q11" s="243">
        <f t="shared" si="0"/>
        <v>0</v>
      </c>
    </row>
    <row r="12" spans="1:17" s="244" customFormat="1" ht="15">
      <c r="A12" s="236" t="s">
        <v>57</v>
      </c>
      <c r="B12" s="237"/>
      <c r="C12" s="237"/>
      <c r="D12" s="237"/>
      <c r="E12" s="237"/>
      <c r="F12" s="237"/>
      <c r="G12" s="237"/>
      <c r="H12" s="237">
        <v>0</v>
      </c>
      <c r="I12" s="238"/>
      <c r="J12" s="238"/>
      <c r="K12" s="239"/>
      <c r="L12" s="240">
        <v>239</v>
      </c>
      <c r="M12" s="241"/>
      <c r="N12" s="245"/>
      <c r="O12" s="245"/>
      <c r="P12" s="245">
        <v>235761</v>
      </c>
      <c r="Q12" s="243">
        <f t="shared" si="0"/>
        <v>235761</v>
      </c>
    </row>
    <row r="13" spans="1:17" s="244" customFormat="1" ht="15">
      <c r="A13" s="236" t="s">
        <v>56</v>
      </c>
      <c r="B13" s="237">
        <v>18882</v>
      </c>
      <c r="C13" s="237"/>
      <c r="D13" s="237"/>
      <c r="E13" s="237"/>
      <c r="F13" s="237"/>
      <c r="G13" s="237"/>
      <c r="H13" s="237">
        <v>2772</v>
      </c>
      <c r="I13" s="238">
        <v>789</v>
      </c>
      <c r="J13" s="238"/>
      <c r="K13" s="239">
        <v>190</v>
      </c>
      <c r="L13" s="240">
        <v>236</v>
      </c>
      <c r="M13" s="241"/>
      <c r="N13" s="245"/>
      <c r="O13" s="245"/>
      <c r="P13" s="245"/>
      <c r="Q13" s="243">
        <f t="shared" si="0"/>
        <v>0</v>
      </c>
    </row>
    <row r="14" spans="1:17" s="244" customFormat="1" ht="15">
      <c r="A14" s="236" t="s">
        <v>55</v>
      </c>
      <c r="B14" s="237">
        <v>128350</v>
      </c>
      <c r="C14" s="237"/>
      <c r="D14" s="237"/>
      <c r="E14" s="237"/>
      <c r="F14" s="237"/>
      <c r="G14" s="237"/>
      <c r="H14" s="237">
        <v>0</v>
      </c>
      <c r="I14" s="238"/>
      <c r="J14" s="238"/>
      <c r="K14" s="239">
        <v>13</v>
      </c>
      <c r="L14" s="240">
        <v>0</v>
      </c>
      <c r="M14" s="241"/>
      <c r="N14" s="245"/>
      <c r="O14" s="245"/>
      <c r="P14" s="246"/>
      <c r="Q14" s="243">
        <f t="shared" si="0"/>
        <v>0</v>
      </c>
    </row>
    <row r="15" spans="1:17" s="244" customFormat="1" ht="15">
      <c r="A15" s="236" t="s">
        <v>197</v>
      </c>
      <c r="B15" s="237">
        <v>147232</v>
      </c>
      <c r="C15" s="237">
        <v>23282</v>
      </c>
      <c r="D15" s="237">
        <v>6914</v>
      </c>
      <c r="E15" s="237">
        <v>2729</v>
      </c>
      <c r="F15" s="237">
        <v>7064</v>
      </c>
      <c r="G15" s="237">
        <v>4056</v>
      </c>
      <c r="H15" s="237">
        <v>2772</v>
      </c>
      <c r="I15" s="238">
        <v>789</v>
      </c>
      <c r="J15" s="238"/>
      <c r="K15" s="239">
        <v>203</v>
      </c>
      <c r="L15" s="240">
        <v>0</v>
      </c>
      <c r="M15" s="241"/>
      <c r="N15" s="245"/>
      <c r="O15" s="245"/>
      <c r="P15" s="245"/>
      <c r="Q15" s="243">
        <f t="shared" si="0"/>
        <v>0</v>
      </c>
    </row>
    <row r="16" spans="1:17" s="244" customFormat="1" ht="15">
      <c r="A16" s="236" t="s">
        <v>50</v>
      </c>
      <c r="B16" s="237"/>
      <c r="C16" s="237">
        <v>26860</v>
      </c>
      <c r="D16" s="237">
        <v>17630</v>
      </c>
      <c r="E16" s="237">
        <v>30520</v>
      </c>
      <c r="F16" s="237">
        <v>69527</v>
      </c>
      <c r="G16" s="237">
        <v>57391</v>
      </c>
      <c r="H16" s="237">
        <v>85335</v>
      </c>
      <c r="I16" s="238">
        <v>65738</v>
      </c>
      <c r="J16" s="238">
        <v>25553</v>
      </c>
      <c r="K16" s="239">
        <v>20898</v>
      </c>
      <c r="L16" s="240">
        <v>30843</v>
      </c>
      <c r="M16" s="241">
        <v>3321</v>
      </c>
      <c r="N16" s="245">
        <v>1883407</v>
      </c>
      <c r="O16" s="245">
        <v>5475737</v>
      </c>
      <c r="P16" s="245">
        <v>29530321</v>
      </c>
      <c r="Q16" s="243">
        <f t="shared" si="0"/>
        <v>36892786</v>
      </c>
    </row>
    <row r="17" spans="1:17" s="244" customFormat="1" ht="15.75" customHeight="1">
      <c r="A17" s="236" t="s">
        <v>433</v>
      </c>
      <c r="B17" s="237"/>
      <c r="C17" s="237"/>
      <c r="D17" s="237"/>
      <c r="E17" s="237"/>
      <c r="F17" s="237"/>
      <c r="G17" s="237"/>
      <c r="H17" s="237">
        <v>5607</v>
      </c>
      <c r="I17" s="238"/>
      <c r="J17" s="238">
        <v>2254</v>
      </c>
      <c r="K17" s="239"/>
      <c r="L17" s="240">
        <v>0</v>
      </c>
      <c r="M17" s="241">
        <v>0</v>
      </c>
      <c r="N17" s="245">
        <v>0</v>
      </c>
      <c r="O17" s="245">
        <v>0</v>
      </c>
      <c r="P17" s="245">
        <v>0</v>
      </c>
      <c r="Q17" s="243">
        <f t="shared" si="0"/>
        <v>0</v>
      </c>
    </row>
    <row r="18" spans="1:17" s="244" customFormat="1" ht="15">
      <c r="A18" s="247" t="s">
        <v>49</v>
      </c>
      <c r="B18" s="248"/>
      <c r="C18" s="248"/>
      <c r="D18" s="248">
        <v>38592</v>
      </c>
      <c r="E18" s="237">
        <v>11680</v>
      </c>
      <c r="F18" s="237">
        <v>32</v>
      </c>
      <c r="G18" s="237"/>
      <c r="H18" s="237"/>
      <c r="I18" s="249"/>
      <c r="J18" s="249"/>
      <c r="K18" s="250"/>
      <c r="L18" s="251">
        <v>0</v>
      </c>
      <c r="M18" s="252"/>
      <c r="N18" s="253"/>
      <c r="O18" s="253"/>
      <c r="P18" s="253"/>
      <c r="Q18" s="243">
        <f t="shared" si="0"/>
        <v>0</v>
      </c>
    </row>
    <row r="19" spans="1:17" s="244" customFormat="1" ht="15.75" customHeight="1">
      <c r="A19" s="247" t="s">
        <v>48</v>
      </c>
      <c r="B19" s="248"/>
      <c r="C19" s="248"/>
      <c r="D19" s="248"/>
      <c r="E19" s="237"/>
      <c r="F19" s="237"/>
      <c r="G19" s="237"/>
      <c r="H19" s="237"/>
      <c r="I19" s="238"/>
      <c r="J19" s="249"/>
      <c r="K19" s="250"/>
      <c r="L19" s="240">
        <v>10</v>
      </c>
      <c r="M19" s="252"/>
      <c r="N19" s="253"/>
      <c r="O19" s="253"/>
      <c r="P19" s="253">
        <v>10</v>
      </c>
      <c r="Q19" s="243">
        <f t="shared" si="0"/>
        <v>10</v>
      </c>
    </row>
    <row r="20" spans="1:17" s="244" customFormat="1" ht="30" customHeight="1" thickBot="1">
      <c r="A20" s="254" t="s">
        <v>47</v>
      </c>
      <c r="B20" s="255">
        <f>SUM(B4:B19)</f>
        <v>334909</v>
      </c>
      <c r="C20" s="256">
        <f>SUM(C4:C19)</f>
        <v>81383</v>
      </c>
      <c r="D20" s="256">
        <f>SUM(D4:D19)</f>
        <v>149637</v>
      </c>
      <c r="E20" s="256">
        <f>SUM(E4:E19)</f>
        <v>107282</v>
      </c>
      <c r="F20" s="256">
        <f>SUM(F4:F19)</f>
        <v>92294</v>
      </c>
      <c r="G20" s="256">
        <v>79943</v>
      </c>
      <c r="H20" s="256">
        <v>115504</v>
      </c>
      <c r="I20" s="255">
        <f>SUM(I4:I19)</f>
        <v>88361</v>
      </c>
      <c r="J20" s="255">
        <f>SUM(J4:J19)</f>
        <v>57144</v>
      </c>
      <c r="K20" s="255">
        <v>39170</v>
      </c>
      <c r="L20" s="269">
        <f>SUM(L4:L19)</f>
        <v>43048</v>
      </c>
      <c r="M20" s="257">
        <f t="shared" ref="M20:Q20" si="1">SUM(M4:M19)</f>
        <v>11844571</v>
      </c>
      <c r="N20" s="255">
        <f t="shared" si="1"/>
        <v>7292757</v>
      </c>
      <c r="O20" s="255">
        <f t="shared" si="1"/>
        <v>6792741</v>
      </c>
      <c r="P20" s="255">
        <f t="shared" si="1"/>
        <v>36341969</v>
      </c>
      <c r="Q20" s="258">
        <f t="shared" si="1"/>
        <v>62272038</v>
      </c>
    </row>
    <row r="21" spans="1:17" s="244" customFormat="1" ht="33.75" customHeight="1">
      <c r="A21" s="259"/>
      <c r="B21" s="259"/>
      <c r="C21" s="260"/>
      <c r="D21" s="259"/>
      <c r="E21" s="259"/>
      <c r="F21" s="259"/>
      <c r="G21" s="259"/>
      <c r="H21" s="259"/>
      <c r="I21" s="259"/>
      <c r="J21" s="259"/>
      <c r="K21" s="259"/>
      <c r="L21" s="259"/>
      <c r="M21" s="261"/>
      <c r="N21" s="261"/>
      <c r="O21" s="261"/>
      <c r="P21" s="261"/>
      <c r="Q21" s="261"/>
    </row>
    <row r="22" spans="1:17" s="244" customFormat="1" thickBot="1">
      <c r="C22" s="262"/>
      <c r="D22" s="261"/>
      <c r="E22" s="261"/>
      <c r="F22" s="261"/>
      <c r="G22" s="261"/>
      <c r="H22" s="261"/>
      <c r="I22" s="261"/>
      <c r="J22" s="261"/>
      <c r="K22" s="261"/>
      <c r="L22" s="261"/>
      <c r="M22" s="261"/>
      <c r="N22" s="261"/>
      <c r="O22" s="261"/>
      <c r="P22" s="261"/>
      <c r="Q22" s="262"/>
    </row>
    <row r="23" spans="1:17" s="224" customFormat="1" ht="26.25" customHeight="1">
      <c r="A23" s="425" t="s">
        <v>54</v>
      </c>
      <c r="B23" s="426"/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428"/>
      <c r="N23" s="426"/>
      <c r="O23" s="426"/>
      <c r="P23" s="426"/>
      <c r="Q23" s="427"/>
    </row>
    <row r="24" spans="1:17" s="244" customFormat="1" ht="33.75" customHeight="1">
      <c r="A24" s="236" t="s">
        <v>198</v>
      </c>
      <c r="B24" s="237"/>
      <c r="C24" s="237"/>
      <c r="D24" s="237"/>
      <c r="E24" s="238"/>
      <c r="F24" s="239"/>
      <c r="G24" s="237">
        <v>3289</v>
      </c>
      <c r="H24" s="237">
        <v>3371</v>
      </c>
      <c r="I24" s="238">
        <v>2297</v>
      </c>
      <c r="J24" s="238">
        <v>3294</v>
      </c>
      <c r="K24" s="238">
        <v>3890</v>
      </c>
      <c r="L24" s="263">
        <v>4398</v>
      </c>
      <c r="M24" s="264">
        <v>245125</v>
      </c>
      <c r="N24" s="265">
        <v>625445</v>
      </c>
      <c r="O24" s="242">
        <v>51091</v>
      </c>
      <c r="P24" s="242">
        <v>4355918</v>
      </c>
      <c r="Q24" s="243">
        <f>SUM(M24:P24)</f>
        <v>5277579</v>
      </c>
    </row>
    <row r="25" spans="1:17" s="244" customFormat="1" ht="15">
      <c r="A25" s="236" t="s">
        <v>19</v>
      </c>
      <c r="B25" s="237">
        <v>45714</v>
      </c>
      <c r="C25" s="237">
        <v>58996</v>
      </c>
      <c r="D25" s="237">
        <v>51319</v>
      </c>
      <c r="E25" s="238">
        <v>7933</v>
      </c>
      <c r="F25" s="239">
        <v>4660</v>
      </c>
      <c r="G25" s="237">
        <v>1631</v>
      </c>
      <c r="H25" s="237">
        <v>2009</v>
      </c>
      <c r="I25" s="238">
        <v>1351</v>
      </c>
      <c r="J25" s="238">
        <v>1416</v>
      </c>
      <c r="K25" s="238">
        <v>1486</v>
      </c>
      <c r="L25" s="263">
        <v>1267</v>
      </c>
      <c r="M25" s="264">
        <v>131460</v>
      </c>
      <c r="N25" s="245">
        <v>616592</v>
      </c>
      <c r="O25" s="245">
        <v>12100</v>
      </c>
      <c r="P25" s="245">
        <v>1213938</v>
      </c>
      <c r="Q25" s="243">
        <f>SUM(M25:P25)</f>
        <v>1974090</v>
      </c>
    </row>
    <row r="26" spans="1:17" s="244" customFormat="1" ht="15">
      <c r="A26" s="236" t="s">
        <v>195</v>
      </c>
      <c r="B26" s="237"/>
      <c r="C26" s="237"/>
      <c r="D26" s="237"/>
      <c r="E26" s="238">
        <v>7507</v>
      </c>
      <c r="F26" s="239">
        <v>432</v>
      </c>
      <c r="G26" s="237">
        <v>4791</v>
      </c>
      <c r="H26" s="237">
        <v>3074</v>
      </c>
      <c r="I26" s="238">
        <v>7125</v>
      </c>
      <c r="J26" s="238">
        <v>7277</v>
      </c>
      <c r="K26" s="238">
        <v>9567</v>
      </c>
      <c r="L26" s="263">
        <v>11810</v>
      </c>
      <c r="M26" s="264">
        <v>2415000</v>
      </c>
      <c r="N26" s="245">
        <v>484216</v>
      </c>
      <c r="O26" s="245">
        <v>695574</v>
      </c>
      <c r="P26" s="245">
        <v>8144443</v>
      </c>
      <c r="Q26" s="243">
        <f>SUM(M26:P26)</f>
        <v>11739233</v>
      </c>
    </row>
    <row r="27" spans="1:17" s="244" customFormat="1" ht="15">
      <c r="A27" s="236" t="s">
        <v>20</v>
      </c>
      <c r="B27" s="237">
        <v>105</v>
      </c>
      <c r="C27" s="237">
        <v>14</v>
      </c>
      <c r="D27" s="237"/>
      <c r="E27" s="238">
        <v>8</v>
      </c>
      <c r="F27" s="239">
        <v>1500</v>
      </c>
      <c r="G27" s="237">
        <v>1500</v>
      </c>
      <c r="H27" s="237">
        <v>72</v>
      </c>
      <c r="I27" s="238"/>
      <c r="J27" s="238"/>
      <c r="K27" s="238"/>
      <c r="L27" s="263">
        <v>0</v>
      </c>
      <c r="M27" s="264">
        <v>935</v>
      </c>
      <c r="N27" s="245"/>
      <c r="O27" s="245"/>
      <c r="P27" s="245"/>
      <c r="Q27" s="243">
        <f t="shared" ref="Q27:Q36" si="2">SUM(M27:P27)</f>
        <v>935</v>
      </c>
    </row>
    <row r="28" spans="1:17" s="244" customFormat="1" ht="15">
      <c r="A28" s="236" t="s">
        <v>53</v>
      </c>
      <c r="B28" s="237"/>
      <c r="C28" s="237"/>
      <c r="D28" s="237"/>
      <c r="E28" s="238"/>
      <c r="F28" s="239">
        <v>662</v>
      </c>
      <c r="G28" s="237">
        <v>236</v>
      </c>
      <c r="H28" s="237">
        <v>353</v>
      </c>
      <c r="I28" s="238">
        <v>44</v>
      </c>
      <c r="J28" s="238">
        <v>436</v>
      </c>
      <c r="K28" s="238">
        <v>471</v>
      </c>
      <c r="L28" s="263">
        <v>197</v>
      </c>
      <c r="M28" s="264">
        <v>120754</v>
      </c>
      <c r="N28" s="245"/>
      <c r="O28" s="245">
        <v>44000</v>
      </c>
      <c r="P28" s="245"/>
      <c r="Q28" s="243">
        <f t="shared" si="2"/>
        <v>164754</v>
      </c>
    </row>
    <row r="29" spans="1:17" s="244" customFormat="1" ht="15">
      <c r="A29" s="236" t="s">
        <v>196</v>
      </c>
      <c r="B29" s="237">
        <v>10</v>
      </c>
      <c r="C29" s="237">
        <v>10</v>
      </c>
      <c r="D29" s="237"/>
      <c r="E29" s="238">
        <v>18</v>
      </c>
      <c r="F29" s="239">
        <v>670</v>
      </c>
      <c r="G29" s="237">
        <v>21</v>
      </c>
      <c r="H29" s="237">
        <v>3</v>
      </c>
      <c r="I29" s="238">
        <v>3</v>
      </c>
      <c r="J29" s="238">
        <v>1822</v>
      </c>
      <c r="K29" s="238">
        <v>966</v>
      </c>
      <c r="L29" s="263">
        <v>3114</v>
      </c>
      <c r="M29" s="264">
        <v>290500</v>
      </c>
      <c r="N29" s="245"/>
      <c r="O29" s="245"/>
      <c r="P29" s="245"/>
      <c r="Q29" s="243">
        <f t="shared" si="2"/>
        <v>290500</v>
      </c>
    </row>
    <row r="30" spans="1:17" s="244" customFormat="1" ht="15">
      <c r="A30" s="236" t="s">
        <v>52</v>
      </c>
      <c r="B30" s="237"/>
      <c r="C30" s="237"/>
      <c r="D30" s="237"/>
      <c r="E30" s="238"/>
      <c r="F30" s="239"/>
      <c r="G30" s="237"/>
      <c r="H30" s="237"/>
      <c r="I30" s="238"/>
      <c r="J30" s="238"/>
      <c r="K30" s="238"/>
      <c r="L30" s="263">
        <v>0</v>
      </c>
      <c r="M30" s="264"/>
      <c r="N30" s="245"/>
      <c r="O30" s="245"/>
      <c r="P30" s="245"/>
      <c r="Q30" s="243">
        <f t="shared" si="2"/>
        <v>0</v>
      </c>
    </row>
    <row r="31" spans="1:17" s="244" customFormat="1" ht="15">
      <c r="A31" s="236" t="s">
        <v>51</v>
      </c>
      <c r="B31" s="237"/>
      <c r="C31" s="237"/>
      <c r="D31" s="237"/>
      <c r="E31" s="238"/>
      <c r="F31" s="239">
        <v>300</v>
      </c>
      <c r="G31" s="237"/>
      <c r="H31" s="237"/>
      <c r="I31" s="238"/>
      <c r="J31" s="238"/>
      <c r="K31" s="238"/>
      <c r="L31" s="263">
        <v>43</v>
      </c>
      <c r="M31" s="264">
        <v>0</v>
      </c>
      <c r="N31" s="245">
        <v>0</v>
      </c>
      <c r="O31" s="245">
        <v>0</v>
      </c>
      <c r="P31" s="245">
        <v>0</v>
      </c>
      <c r="Q31" s="243">
        <f t="shared" si="2"/>
        <v>0</v>
      </c>
    </row>
    <row r="32" spans="1:17" s="244" customFormat="1" ht="15">
      <c r="A32" s="236" t="s">
        <v>42</v>
      </c>
      <c r="B32" s="237">
        <v>127259</v>
      </c>
      <c r="C32" s="237">
        <v>45802</v>
      </c>
      <c r="D32" s="237">
        <v>18619</v>
      </c>
      <c r="E32" s="238">
        <v>18353</v>
      </c>
      <c r="F32" s="239">
        <v>20066</v>
      </c>
      <c r="G32" s="237">
        <v>8539</v>
      </c>
      <c r="H32" s="237">
        <v>19042</v>
      </c>
      <c r="I32" s="238">
        <v>9958</v>
      </c>
      <c r="J32" s="238">
        <v>4556</v>
      </c>
      <c r="K32" s="238">
        <v>7299</v>
      </c>
      <c r="L32" s="263">
        <v>7569</v>
      </c>
      <c r="M32" s="264">
        <v>46159</v>
      </c>
      <c r="N32" s="245">
        <v>55696</v>
      </c>
      <c r="O32" s="245">
        <v>55287</v>
      </c>
      <c r="P32" s="245">
        <v>7249164</v>
      </c>
      <c r="Q32" s="243">
        <f t="shared" si="2"/>
        <v>7406306</v>
      </c>
    </row>
    <row r="33" spans="1:17" s="244" customFormat="1" ht="15">
      <c r="A33" s="236" t="s">
        <v>50</v>
      </c>
      <c r="B33" s="237"/>
      <c r="C33" s="237">
        <v>72426</v>
      </c>
      <c r="D33" s="237">
        <v>61646</v>
      </c>
      <c r="E33" s="238">
        <v>64780</v>
      </c>
      <c r="F33" s="239">
        <v>62962</v>
      </c>
      <c r="G33" s="237">
        <v>68315</v>
      </c>
      <c r="H33" s="237">
        <v>58187</v>
      </c>
      <c r="I33" s="238">
        <v>81353</v>
      </c>
      <c r="J33" s="238">
        <v>119400</v>
      </c>
      <c r="K33" s="238">
        <v>225801</v>
      </c>
      <c r="L33" s="263">
        <v>298640</v>
      </c>
      <c r="M33" s="264">
        <v>4582404</v>
      </c>
      <c r="N33" s="245">
        <v>1011137</v>
      </c>
      <c r="O33" s="245">
        <v>1266937</v>
      </c>
      <c r="P33" s="245">
        <v>199120845</v>
      </c>
      <c r="Q33" s="243">
        <f t="shared" si="2"/>
        <v>205981323</v>
      </c>
    </row>
    <row r="34" spans="1:17" s="244" customFormat="1" ht="15">
      <c r="A34" s="236" t="s">
        <v>433</v>
      </c>
      <c r="B34" s="237"/>
      <c r="C34" s="237"/>
      <c r="D34" s="237"/>
      <c r="E34" s="238"/>
      <c r="F34" s="239">
        <v>235427</v>
      </c>
      <c r="G34" s="237">
        <v>163427</v>
      </c>
      <c r="H34" s="237">
        <v>163427</v>
      </c>
      <c r="I34" s="238">
        <v>148427</v>
      </c>
      <c r="J34" s="238">
        <v>111712</v>
      </c>
      <c r="K34" s="238">
        <v>118036</v>
      </c>
      <c r="L34" s="263">
        <v>76110</v>
      </c>
      <c r="M34" s="264">
        <v>73823</v>
      </c>
      <c r="N34" s="245">
        <v>0</v>
      </c>
      <c r="O34" s="245">
        <v>0</v>
      </c>
      <c r="P34" s="245">
        <v>0</v>
      </c>
      <c r="Q34" s="243">
        <f t="shared" si="2"/>
        <v>73823</v>
      </c>
    </row>
    <row r="35" spans="1:17" s="244" customFormat="1" ht="18.75" customHeight="1">
      <c r="A35" s="247" t="s">
        <v>49</v>
      </c>
      <c r="B35" s="248"/>
      <c r="C35" s="248"/>
      <c r="D35" s="248">
        <v>2023</v>
      </c>
      <c r="E35" s="238">
        <v>2173</v>
      </c>
      <c r="F35" s="250">
        <v>5058</v>
      </c>
      <c r="G35" s="237"/>
      <c r="H35" s="237"/>
      <c r="I35" s="238"/>
      <c r="J35" s="249"/>
      <c r="K35" s="249"/>
      <c r="L35" s="266">
        <v>0</v>
      </c>
      <c r="M35" s="267"/>
      <c r="N35" s="253"/>
      <c r="O35" s="253"/>
      <c r="P35" s="253"/>
      <c r="Q35" s="243">
        <f t="shared" si="2"/>
        <v>0</v>
      </c>
    </row>
    <row r="36" spans="1:17" s="244" customFormat="1" ht="18.75" customHeight="1">
      <c r="A36" s="247" t="s">
        <v>48</v>
      </c>
      <c r="B36" s="248"/>
      <c r="C36" s="248"/>
      <c r="D36" s="248"/>
      <c r="E36" s="238"/>
      <c r="F36" s="250">
        <v>3135</v>
      </c>
      <c r="G36" s="237"/>
      <c r="H36" s="237">
        <v>2802</v>
      </c>
      <c r="I36" s="238"/>
      <c r="J36" s="238">
        <v>117</v>
      </c>
      <c r="K36" s="238">
        <v>136</v>
      </c>
      <c r="L36" s="263">
        <v>201</v>
      </c>
      <c r="M36" s="267">
        <v>34195</v>
      </c>
      <c r="N36" s="253"/>
      <c r="O36" s="253"/>
      <c r="P36" s="253">
        <v>261256</v>
      </c>
      <c r="Q36" s="243">
        <f t="shared" si="2"/>
        <v>295451</v>
      </c>
    </row>
    <row r="37" spans="1:17" s="244" customFormat="1" ht="30" customHeight="1" thickBot="1">
      <c r="A37" s="254" t="s">
        <v>47</v>
      </c>
      <c r="B37" s="255">
        <f>SUM(B24:B36)</f>
        <v>173088</v>
      </c>
      <c r="C37" s="256">
        <f>SUM(C24:C36)</f>
        <v>177248</v>
      </c>
      <c r="D37" s="256">
        <f>SUM(D24:D36)</f>
        <v>133607</v>
      </c>
      <c r="E37" s="255">
        <f>SUM(E24:E36)</f>
        <v>100772</v>
      </c>
      <c r="F37" s="268">
        <f>SUM(F24:F36)</f>
        <v>334872</v>
      </c>
      <c r="G37" s="256">
        <v>251479</v>
      </c>
      <c r="H37" s="256">
        <v>252340</v>
      </c>
      <c r="I37" s="255">
        <f t="shared" ref="I37:Q37" si="3">SUM(I24:I36)</f>
        <v>250558</v>
      </c>
      <c r="J37" s="255">
        <f t="shared" si="3"/>
        <v>250030</v>
      </c>
      <c r="K37" s="255">
        <f t="shared" si="3"/>
        <v>367652</v>
      </c>
      <c r="L37" s="258">
        <f>SUM(L24:L36)</f>
        <v>403349</v>
      </c>
      <c r="M37" s="257">
        <f t="shared" si="3"/>
        <v>7940355</v>
      </c>
      <c r="N37" s="255">
        <f t="shared" si="3"/>
        <v>2793086</v>
      </c>
      <c r="O37" s="255">
        <f t="shared" si="3"/>
        <v>2124989</v>
      </c>
      <c r="P37" s="255">
        <f t="shared" si="3"/>
        <v>220345564</v>
      </c>
      <c r="Q37" s="269">
        <f t="shared" si="3"/>
        <v>233203994</v>
      </c>
    </row>
    <row r="38" spans="1:17" s="244" customFormat="1" ht="15">
      <c r="A38" s="259"/>
      <c r="B38" s="260"/>
      <c r="C38" s="259"/>
      <c r="D38" s="259"/>
      <c r="E38" s="259"/>
      <c r="F38" s="259"/>
      <c r="G38" s="259"/>
      <c r="H38" s="259"/>
      <c r="I38" s="259"/>
      <c r="J38" s="259"/>
      <c r="K38" s="259"/>
      <c r="L38" s="259"/>
      <c r="M38" s="261"/>
      <c r="N38" s="261"/>
      <c r="O38" s="261"/>
      <c r="P38" s="261"/>
      <c r="Q38" s="261"/>
    </row>
  </sheetData>
  <mergeCells count="6">
    <mergeCell ref="A1:A2"/>
    <mergeCell ref="M1:Q1"/>
    <mergeCell ref="A3:B3"/>
    <mergeCell ref="M3:Q3"/>
    <mergeCell ref="A23:B23"/>
    <mergeCell ref="M23:Q23"/>
  </mergeCells>
  <pageMargins left="0.59055118110236227" right="0.59055118110236227" top="1.1213235294117647" bottom="0.74803149606299213" header="0.31496062992125984" footer="0.31496062992125984"/>
  <pageSetup paperSize="9" scale="60" orientation="landscape" r:id="rId1"/>
  <headerFooter>
    <oddHeader>&amp;L
Csongrád Városi Önkormányzat&amp;C&amp;"Times,Félkövér"&amp;13
8. Kifizetetlen számlák, intézményi kintlévőségek&amp;R
A Pü/28-1/2022. sz. előterjesztés 9. sz. melléklete</oddHeader>
    <oddFooter>&amp;C&amp;Z&amp;F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7</vt:i4>
      </vt:variant>
    </vt:vector>
  </HeadingPairs>
  <TitlesOfParts>
    <vt:vector size="16" baseType="lpstr">
      <vt:lpstr>1. mell. Céljelleggel érk.</vt:lpstr>
      <vt:lpstr>2. mell. Kimutatás</vt:lpstr>
      <vt:lpstr>3. mell. Előir. mód.</vt:lpstr>
      <vt:lpstr>4. mell. közbeszerzési terv</vt:lpstr>
      <vt:lpstr>5. mell. 4.BEVÉTELEK </vt:lpstr>
      <vt:lpstr>6. mell.Pályázaton nyert</vt:lpstr>
      <vt:lpstr>7. mell. 6.KIADÁSOK</vt:lpstr>
      <vt:lpstr>8. mell.Pénzforg. megvalósult</vt:lpstr>
      <vt:lpstr>9. mell. Szállítók-vevők</vt:lpstr>
      <vt:lpstr>'2. mell. Kimutatás'!Nyomtatási_cím</vt:lpstr>
      <vt:lpstr>'2. mell. Kimutatás'!Nyomtatási_terület</vt:lpstr>
      <vt:lpstr>'3. mell. Előir. mód.'!Nyomtatási_terület</vt:lpstr>
      <vt:lpstr>'4. mell. közbeszerzési terv'!Nyomtatási_terület</vt:lpstr>
      <vt:lpstr>'5. mell. 4.BEVÉTELEK '!Nyomtatási_terület</vt:lpstr>
      <vt:lpstr>'7. mell. 6.KIADÁSOK'!Nyomtatási_terület</vt:lpstr>
      <vt:lpstr>'8. mell.Pénzforg. megvalósult'!Nyomtatási_terület</vt:lpstr>
    </vt:vector>
  </TitlesOfParts>
  <Company>Csongrádi Polgármesteri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Rácz Anita</dc:creator>
  <cp:lastModifiedBy>kadarneren</cp:lastModifiedBy>
  <cp:lastPrinted>2022-08-17T08:58:06Z</cp:lastPrinted>
  <dcterms:created xsi:type="dcterms:W3CDTF">2014-09-26T08:28:17Z</dcterms:created>
  <dcterms:modified xsi:type="dcterms:W3CDTF">2022-08-17T14:04:14Z</dcterms:modified>
</cp:coreProperties>
</file>